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a" sheetId="1" r:id="rId4"/>
    <sheet state="hidden" name="Base" sheetId="2" r:id="rId5"/>
    <sheet state="hidden" name="1HSDU001345A" sheetId="3" r:id="rId6"/>
    <sheet state="visible" name="C321 Rack 1-A" sheetId="4" r:id="rId7"/>
    <sheet state="visible" name="C321 Rack 2-A" sheetId="5" r:id="rId8"/>
    <sheet state="visible" name="DESBAL-A" sheetId="6" r:id="rId9"/>
    <sheet state="visible" name="C321 Rack 1-B" sheetId="7" r:id="rId10"/>
    <sheet state="visible" name="C321 Rack 2-B" sheetId="8" r:id="rId11"/>
    <sheet state="visible" name="DESBAL-B" sheetId="9" r:id="rId12"/>
    <sheet state="visible" name="C321 Rack 1-C" sheetId="10" r:id="rId13"/>
    <sheet state="visible" name="C321 Rack 2-C" sheetId="11" r:id="rId14"/>
    <sheet state="visible" name="DESBAL-C" sheetId="12" r:id="rId15"/>
    <sheet state="hidden" name="L321-A" sheetId="13" r:id="rId16"/>
    <sheet state="hidden" name="L321-B" sheetId="14" r:id="rId17"/>
    <sheet state="hidden" name="L321-C" sheetId="15" r:id="rId18"/>
    <sheet state="hidden" name="PR321-A" sheetId="16" r:id="rId19"/>
    <sheet state="hidden" name="PR321-B" sheetId="17" r:id="rId20"/>
    <sheet state="hidden" name="PR321-C" sheetId="18" r:id="rId21"/>
  </sheets>
  <definedNames/>
  <calcPr/>
  <extLst>
    <ext uri="GoogleSheetsCustomDataVersion2">
      <go:sheetsCustomData xmlns:go="http://customooxmlschemas.google.com/" r:id="rId22" roundtripDataChecksum="NlnzLqGcIwuVOZLxgokIa9xIlgqj8syQ6rxbnMu9qNI="/>
    </ext>
  </extLst>
</workbook>
</file>

<file path=xl/sharedStrings.xml><?xml version="1.0" encoding="utf-8"?>
<sst xmlns="http://schemas.openxmlformats.org/spreadsheetml/2006/main" count="2299" uniqueCount="287">
  <si>
    <t>Diretoria de Operação – DO</t>
  </si>
  <si>
    <t>Superintendência Gestão de Ativos de Transmissão Oeste - OTO</t>
  </si>
  <si>
    <t>Regional de Operação de Rondônia - OTOR</t>
  </si>
  <si>
    <t xml:space="preserve">Divisão de Operação de HVDC Araraquara – OTORA </t>
  </si>
  <si>
    <t>Programa de Manutenção Planejada - Manutenção Periódica</t>
  </si>
  <si>
    <t>PMP-BC-302-ELN</t>
  </si>
  <si>
    <t>RELATÓRIO DE MANUTENÇÃO PREVENTIVA PERIÓDICA</t>
  </si>
  <si>
    <t>BANCOS DE CAPACITORES SHUNT CA</t>
  </si>
  <si>
    <t>C321 - Medição de Capacitância Individual</t>
  </si>
  <si>
    <t>EQUIPAMENTOS INSPECIONADOS:</t>
  </si>
  <si>
    <t>CAPACITORES:</t>
  </si>
  <si>
    <t>C321 Rack 1-A, C321 Rack 1-B, C321 Rack 1-C
C321 Rack 2-A, C321 Rack 2-B, C321 Rack 2-C</t>
  </si>
  <si>
    <t xml:space="preserve">Equipe: </t>
  </si>
  <si>
    <t>ELM</t>
  </si>
  <si>
    <t>Integrantes:</t>
  </si>
  <si>
    <t xml:space="preserve">ABNER, ANDRÉ,  </t>
  </si>
  <si>
    <t>Encarregado Geral:</t>
  </si>
  <si>
    <t>IVALDO</t>
  </si>
  <si>
    <t>Encarregado Serviço:</t>
  </si>
  <si>
    <t>Data:</t>
  </si>
  <si>
    <t>Hora Início:</t>
  </si>
  <si>
    <t>Hora Fim:</t>
  </si>
  <si>
    <t>Ordem PM04:</t>
  </si>
  <si>
    <t>Ordem PM01:</t>
  </si>
  <si>
    <t>Nota RI:</t>
  </si>
  <si>
    <t>Nota PM:</t>
  </si>
  <si>
    <t>Registro</t>
  </si>
  <si>
    <t>C</t>
  </si>
  <si>
    <t>NC</t>
  </si>
  <si>
    <t>CC</t>
  </si>
  <si>
    <t>NA</t>
  </si>
  <si>
    <t>C121 Coluna 1-A</t>
  </si>
  <si>
    <t>C121 Coluna 2-A</t>
  </si>
  <si>
    <t>C121 Coluna 1-B</t>
  </si>
  <si>
    <t>C121 Coluna 2-B</t>
  </si>
  <si>
    <t>C121 Coluna 1-C</t>
  </si>
  <si>
    <t>C121 Coluna 2-C</t>
  </si>
  <si>
    <t>L121-A</t>
  </si>
  <si>
    <t>L121-B</t>
  </si>
  <si>
    <t>L121-C</t>
  </si>
  <si>
    <t>P121-A</t>
  </si>
  <si>
    <t>P121-B</t>
  </si>
  <si>
    <t>P121-C</t>
  </si>
  <si>
    <t>T121-A</t>
  </si>
  <si>
    <t>T121-B</t>
  </si>
  <si>
    <t>T121-C</t>
  </si>
  <si>
    <t>T122-A</t>
  </si>
  <si>
    <t>T122-B</t>
  </si>
  <si>
    <t>T122-C</t>
  </si>
  <si>
    <t>T123-A</t>
  </si>
  <si>
    <t>T123-B</t>
  </si>
  <si>
    <t>T123-C</t>
  </si>
  <si>
    <t>Total</t>
  </si>
  <si>
    <t>L</t>
  </si>
  <si>
    <t>P</t>
  </si>
  <si>
    <t>R</t>
  </si>
  <si>
    <t>T</t>
  </si>
  <si>
    <t>Serial no
1HSDU001345A</t>
  </si>
  <si>
    <t>Capacitance
µF</t>
  </si>
  <si>
    <t>Sign</t>
  </si>
  <si>
    <t>Spare</t>
  </si>
  <si>
    <t>Tested by</t>
  </si>
  <si>
    <t>ML</t>
  </si>
  <si>
    <t>AS</t>
  </si>
  <si>
    <t>ME</t>
  </si>
  <si>
    <t>EL</t>
  </si>
  <si>
    <t>PJ</t>
  </si>
  <si>
    <t>LE</t>
  </si>
  <si>
    <t>p</t>
  </si>
  <si>
    <t>TS</t>
  </si>
  <si>
    <t xml:space="preserve"> p</t>
  </si>
  <si>
    <t>RR</t>
  </si>
  <si>
    <t>TH</t>
  </si>
  <si>
    <t>TM</t>
  </si>
  <si>
    <t>SS</t>
  </si>
  <si>
    <t>GB</t>
  </si>
  <si>
    <t>PF</t>
  </si>
  <si>
    <t xml:space="preserve"> TS</t>
  </si>
  <si>
    <t xml:space="preserve"> TH</t>
  </si>
  <si>
    <t>PROGRAMA DE MANUTENÇÃO PLANEJADA</t>
  </si>
  <si>
    <r>
      <rPr>
        <rFont val="Calibri"/>
        <color rgb="FF0070C0"/>
        <sz val="11.0"/>
      </rPr>
      <t xml:space="preserve">MANUTENÇÃO PERIÓDICA </t>
    </r>
    <r>
      <rPr>
        <rFont val="Calibri"/>
        <b/>
        <color rgb="FF0070C0"/>
        <sz val="11.0"/>
      </rPr>
      <t>PMP</t>
    </r>
    <r>
      <rPr>
        <rFont val="Calibri"/>
        <color rgb="FF0070C0"/>
        <sz val="11.0"/>
      </rPr>
      <t>-FI-CCELN</t>
    </r>
  </si>
  <si>
    <t>FILTROS DE HARMONICOS CA</t>
  </si>
  <si>
    <t>CAPACITOR</t>
  </si>
  <si>
    <t xml:space="preserve">Data: </t>
  </si>
  <si>
    <t>Hora Término:</t>
  </si>
  <si>
    <t>Designação</t>
  </si>
  <si>
    <t>C321 -C321-Rack 1-FA(W1.Z3.Z2.C1.STK1.1)</t>
  </si>
  <si>
    <t>Ordem (SAP-R3)</t>
  </si>
  <si>
    <t>Plano (item)</t>
  </si>
  <si>
    <t>PMP-BC302ELN INSP.GERAL/ENSAIO (1/5/10A)</t>
  </si>
  <si>
    <t>Responsável</t>
  </si>
  <si>
    <t>Ivaldo</t>
  </si>
  <si>
    <t>TAREFAS - Medição de Capacitância Individual</t>
  </si>
  <si>
    <t>RESULTADO</t>
  </si>
  <si>
    <t>1.</t>
  </si>
  <si>
    <t>Verificar as placas de características técnicas.</t>
  </si>
  <si>
    <t>2.</t>
  </si>
  <si>
    <t>Verificar placa de localização.</t>
  </si>
  <si>
    <t>3.</t>
  </si>
  <si>
    <t>Verificar vazamento de óleo.</t>
  </si>
  <si>
    <t>4.</t>
  </si>
  <si>
    <t>Verificar pintura.</t>
  </si>
  <si>
    <t>5.</t>
  </si>
  <si>
    <t>Reaperto geral.</t>
  </si>
  <si>
    <t>6.</t>
  </si>
  <si>
    <t>Limpeza geral.</t>
  </si>
  <si>
    <t>7.</t>
  </si>
  <si>
    <t>Capacitores tipo FUSÍVEIS INTERNOS (capacitância reduz em caso de falhas )</t>
  </si>
  <si>
    <t xml:space="preserve">8. </t>
  </si>
  <si>
    <t>Capacitores do tipo “FUSELESS” (capacitância aumenta em caso de falhas)</t>
  </si>
  <si>
    <t>Registrar manutenção</t>
  </si>
  <si>
    <t>Simbologia para controle:</t>
  </si>
  <si>
    <t>C – Conforme</t>
  </si>
  <si>
    <t>NC – Não conforme</t>
  </si>
  <si>
    <t>CC – Conforme após correção</t>
  </si>
  <si>
    <t>NA – Não aplicável</t>
  </si>
  <si>
    <t>Torque</t>
  </si>
  <si>
    <t>Tamanho</t>
  </si>
  <si>
    <t>Galvanizado</t>
  </si>
  <si>
    <t>Aço Inox</t>
  </si>
  <si>
    <t>Nm</t>
  </si>
  <si>
    <t>M6</t>
  </si>
  <si>
    <t>M8</t>
  </si>
  <si>
    <t>M10</t>
  </si>
  <si>
    <t>M12</t>
  </si>
  <si>
    <t>M16</t>
  </si>
  <si>
    <t>M20</t>
  </si>
  <si>
    <t>REGISTROS DE ANORMALIDADES/ PROVIDÊNCIAS TOMADAS:</t>
  </si>
  <si>
    <t>OBSERVAÇÕES/SUGESTÕES</t>
  </si>
  <si>
    <t>Instrumento Utilizado:</t>
  </si>
  <si>
    <t>Ponte de Capacitancia CB2000 ABB</t>
  </si>
  <si>
    <t>Aferição:</t>
  </si>
  <si>
    <t>OK</t>
  </si>
  <si>
    <t>UNIDADE</t>
  </si>
  <si>
    <t>TEMP
AMBIENTE
(ºC)</t>
  </si>
  <si>
    <t>UMIDADE
RELATIVA
DO AR (%)</t>
  </si>
  <si>
    <t>CAPACITÂNCIA NOMINAL (uF)</t>
  </si>
  <si>
    <t>A</t>
  </si>
  <si>
    <t>Ramo</t>
  </si>
  <si>
    <t>Posição
ELN</t>
  </si>
  <si>
    <t>Nº DE
SÉRIE
1HSDU001345A</t>
  </si>
  <si>
    <t>TEMPERATURA DE REFERÊNCIA</t>
  </si>
  <si>
    <t>°C</t>
  </si>
  <si>
    <r>
      <rPr>
        <rFont val="Calibri"/>
        <b/>
        <color rgb="FF000000"/>
        <sz val="10.0"/>
      </rPr>
      <t xml:space="preserve">VALORES ADMISSÍVEIS EM CAMPO 20 </t>
    </r>
    <r>
      <rPr>
        <rFont val="Verdana"/>
        <b/>
        <color rgb="FF000000"/>
        <sz val="10.0"/>
      </rPr>
      <t>°</t>
    </r>
    <r>
      <rPr>
        <rFont val="Calibri"/>
        <b/>
        <color rgb="FF000000"/>
        <sz val="10.0"/>
      </rPr>
      <t>C (uF)</t>
    </r>
  </si>
  <si>
    <t>CAPACITÂNCIA</t>
  </si>
  <si>
    <r>
      <rPr>
        <rFont val="Calibri"/>
        <b/>
        <color rgb="FFFF0000"/>
        <sz val="10.0"/>
      </rPr>
      <t>I</t>
    </r>
    <r>
      <rPr>
        <rFont val="Calibri"/>
        <b/>
        <color rgb="FFFF0000"/>
        <sz val="10.0"/>
        <vertAlign val="subscript"/>
      </rPr>
      <t>desb</t>
    </r>
    <r>
      <rPr>
        <rFont val="Calibri"/>
        <b/>
        <color rgb="FFFF0000"/>
        <sz val="10.0"/>
      </rPr>
      <t xml:space="preserve"> = </t>
    </r>
  </si>
  <si>
    <t>FÁBRICA</t>
  </si>
  <si>
    <t>CAMPO</t>
  </si>
  <si>
    <t>RESULTADO CORRIGIDO</t>
  </si>
  <si>
    <t>A1</t>
  </si>
  <si>
    <t>A2</t>
  </si>
  <si>
    <t>B2</t>
  </si>
  <si>
    <t>B1</t>
  </si>
  <si>
    <t>Cp N</t>
  </si>
  <si>
    <t>Medidos</t>
  </si>
  <si>
    <t>Fábrica</t>
  </si>
  <si>
    <t>Medido Corrigido</t>
  </si>
  <si>
    <t>Fabrica</t>
  </si>
  <si>
    <t>Cp A</t>
  </si>
  <si>
    <t>Cp B</t>
  </si>
  <si>
    <t>Dif</t>
  </si>
  <si>
    <t>Cr A1</t>
  </si>
  <si>
    <t>Cr A2</t>
  </si>
  <si>
    <t>Cr B1</t>
  </si>
  <si>
    <t>Cr B2</t>
  </si>
  <si>
    <t>Cap Total</t>
  </si>
  <si>
    <r>
      <rPr>
        <rFont val="Calibri"/>
        <color rgb="FF0070C0"/>
        <sz val="11.0"/>
      </rPr>
      <t xml:space="preserve">MANUTENÇÃO PERIÓDICA </t>
    </r>
    <r>
      <rPr>
        <rFont val="Calibri"/>
        <b/>
        <color rgb="FF0070C0"/>
        <sz val="11.0"/>
      </rPr>
      <t>PMP</t>
    </r>
    <r>
      <rPr>
        <rFont val="Calibri"/>
        <color rgb="FF0070C0"/>
        <sz val="11.0"/>
      </rPr>
      <t>-FI-CCELN</t>
    </r>
  </si>
  <si>
    <t>C321 -C321-Rack 2-FA(W1.Z3.Z2.C1.STK2.1)</t>
  </si>
  <si>
    <r>
      <rPr>
        <rFont val="Calibri"/>
        <b/>
        <color rgb="FF000000"/>
        <sz val="10.0"/>
      </rPr>
      <t xml:space="preserve">VALORES ADMISSÍVEIS EM CAMPO 20 </t>
    </r>
    <r>
      <rPr>
        <rFont val="Verdana"/>
        <b/>
        <color rgb="FF000000"/>
        <sz val="10.0"/>
      </rPr>
      <t>°</t>
    </r>
    <r>
      <rPr>
        <rFont val="Calibri"/>
        <b/>
        <color rgb="FF000000"/>
        <sz val="10.0"/>
      </rPr>
      <t>C (uF)</t>
    </r>
  </si>
  <si>
    <r>
      <rPr>
        <rFont val="Calibri"/>
        <b/>
        <color rgb="FFFF0000"/>
        <sz val="10.0"/>
      </rPr>
      <t>I</t>
    </r>
    <r>
      <rPr>
        <rFont val="Calibri"/>
        <b/>
        <color rgb="FFFF0000"/>
        <sz val="10.0"/>
        <vertAlign val="subscript"/>
      </rPr>
      <t>desb</t>
    </r>
    <r>
      <rPr>
        <rFont val="Calibri"/>
        <b/>
        <color rgb="FFFF0000"/>
        <sz val="10.0"/>
      </rPr>
      <t xml:space="preserve"> = </t>
    </r>
  </si>
  <si>
    <t>A3</t>
  </si>
  <si>
    <t>A4</t>
  </si>
  <si>
    <t>B4</t>
  </si>
  <si>
    <t>B3</t>
  </si>
  <si>
    <t>Cr A3</t>
  </si>
  <si>
    <t>Cr A4</t>
  </si>
  <si>
    <t>Cr B3</t>
  </si>
  <si>
    <t>Cr B4</t>
  </si>
  <si>
    <t>Medições das Capacitâncias das Pernas do H</t>
  </si>
  <si>
    <t>DESBAL</t>
  </si>
  <si>
    <t>Fase</t>
  </si>
  <si>
    <t>Rack</t>
  </si>
  <si>
    <t>Perna</t>
  </si>
  <si>
    <t>Grupo ou Perna do H</t>
  </si>
  <si>
    <t>Torre</t>
  </si>
  <si>
    <t>R1</t>
  </si>
  <si>
    <t>P1</t>
  </si>
  <si>
    <t>Zr1p1</t>
  </si>
  <si>
    <t>Zp1</t>
  </si>
  <si>
    <t>Zr1//Zr2</t>
  </si>
  <si>
    <t>ZR1</t>
  </si>
  <si>
    <t>Zeqf</t>
  </si>
  <si>
    <t>Zr2p1</t>
  </si>
  <si>
    <t>P2</t>
  </si>
  <si>
    <t>Zr1p2</t>
  </si>
  <si>
    <t>Zp2</t>
  </si>
  <si>
    <t>Zr3//Zr4</t>
  </si>
  <si>
    <t>Iff (A)</t>
  </si>
  <si>
    <t>Zr2p2</t>
  </si>
  <si>
    <t>R2</t>
  </si>
  <si>
    <t>P3</t>
  </si>
  <si>
    <t>Zr1p3</t>
  </si>
  <si>
    <t>Zp3</t>
  </si>
  <si>
    <t>ZR2</t>
  </si>
  <si>
    <t>Zr2p3</t>
  </si>
  <si>
    <t>P4</t>
  </si>
  <si>
    <t>Zr1p4</t>
  </si>
  <si>
    <t>Zp4</t>
  </si>
  <si>
    <t>Zr2p4</t>
  </si>
  <si>
    <t>Perna 1 - Rack 1</t>
  </si>
  <si>
    <t>Perna 3 - Rack 2</t>
  </si>
  <si>
    <t>VR1</t>
  </si>
  <si>
    <t>VR2</t>
  </si>
  <si>
    <t>Cap tol</t>
  </si>
  <si>
    <t>Ip1</t>
  </si>
  <si>
    <t>Ip3</t>
  </si>
  <si>
    <t>Ip2</t>
  </si>
  <si>
    <t>Ip4</t>
  </si>
  <si>
    <t>Perna 2 - Rack 1</t>
  </si>
  <si>
    <t>Perna 4 - Rack 2</t>
  </si>
  <si>
    <t>Idesb=</t>
  </si>
  <si>
    <t>Tensão</t>
  </si>
  <si>
    <t>kV</t>
  </si>
  <si>
    <r>
      <rPr>
        <rFont val="Calibri"/>
        <color rgb="FF0070C0"/>
        <sz val="11.0"/>
      </rPr>
      <t xml:space="preserve">MANUTENÇÃO PERIÓDICA </t>
    </r>
    <r>
      <rPr>
        <rFont val="Calibri"/>
        <b/>
        <color rgb="FF0070C0"/>
        <sz val="11.0"/>
      </rPr>
      <t>PMP</t>
    </r>
    <r>
      <rPr>
        <rFont val="Calibri"/>
        <color rgb="FF0070C0"/>
        <sz val="11.0"/>
      </rPr>
      <t>-FI-CCELN</t>
    </r>
  </si>
  <si>
    <t>C321 -C321-Rack 1-FB(W1.Z3.Z2.C1.STK1.2)</t>
  </si>
  <si>
    <r>
      <rPr>
        <rFont val="Calibri"/>
        <b/>
        <color rgb="FF000000"/>
        <sz val="10.0"/>
      </rPr>
      <t xml:space="preserve">VALORES ADMISSÍVEIS EM CAMPO 20 </t>
    </r>
    <r>
      <rPr>
        <rFont val="Verdana"/>
        <b/>
        <color rgb="FF000000"/>
        <sz val="10.0"/>
      </rPr>
      <t>°</t>
    </r>
    <r>
      <rPr>
        <rFont val="Calibri"/>
        <b/>
        <color rgb="FF000000"/>
        <sz val="10.0"/>
      </rPr>
      <t>C (uF)</t>
    </r>
  </si>
  <si>
    <r>
      <rPr>
        <rFont val="Calibri"/>
        <b/>
        <color rgb="FFFF0000"/>
        <sz val="10.0"/>
      </rPr>
      <t>I</t>
    </r>
    <r>
      <rPr>
        <rFont val="Calibri"/>
        <b/>
        <color rgb="FFFF0000"/>
        <sz val="10.0"/>
        <vertAlign val="subscript"/>
      </rPr>
      <t>desb</t>
    </r>
    <r>
      <rPr>
        <rFont val="Calibri"/>
        <b/>
        <color rgb="FFFF0000"/>
        <sz val="10.0"/>
      </rPr>
      <t xml:space="preserve"> = </t>
    </r>
  </si>
  <si>
    <r>
      <rPr>
        <rFont val="Calibri"/>
        <color rgb="FF0070C0"/>
        <sz val="11.0"/>
      </rPr>
      <t xml:space="preserve">MANUTENÇÃO PERIÓDICA </t>
    </r>
    <r>
      <rPr>
        <rFont val="Calibri"/>
        <b/>
        <color rgb="FF0070C0"/>
        <sz val="11.0"/>
      </rPr>
      <t>PMP</t>
    </r>
    <r>
      <rPr>
        <rFont val="Calibri"/>
        <color rgb="FF0070C0"/>
        <sz val="11.0"/>
      </rPr>
      <t>-FI-CCELN</t>
    </r>
  </si>
  <si>
    <t>C321 -C321-Rack 2-FB(W1.Z3.Z2.C1.STK2.2)</t>
  </si>
  <si>
    <r>
      <rPr>
        <rFont val="Calibri"/>
        <b/>
        <color rgb="FF000000"/>
        <sz val="10.0"/>
      </rPr>
      <t xml:space="preserve">VALORES ADMISSÍVEIS EM CAMPO 20 </t>
    </r>
    <r>
      <rPr>
        <rFont val="Verdana"/>
        <b/>
        <color rgb="FF000000"/>
        <sz val="10.0"/>
      </rPr>
      <t>°</t>
    </r>
    <r>
      <rPr>
        <rFont val="Calibri"/>
        <b/>
        <color rgb="FF000000"/>
        <sz val="10.0"/>
      </rPr>
      <t>C (uF)</t>
    </r>
  </si>
  <si>
    <r>
      <rPr>
        <rFont val="Calibri"/>
        <b/>
        <color rgb="FFFF0000"/>
        <sz val="10.0"/>
      </rPr>
      <t>I</t>
    </r>
    <r>
      <rPr>
        <rFont val="Calibri"/>
        <b/>
        <color rgb="FFFF0000"/>
        <sz val="10.0"/>
        <vertAlign val="subscript"/>
      </rPr>
      <t>desb</t>
    </r>
    <r>
      <rPr>
        <rFont val="Calibri"/>
        <b/>
        <color rgb="FFFF0000"/>
        <sz val="10.0"/>
      </rPr>
      <t xml:space="preserve"> = </t>
    </r>
  </si>
  <si>
    <t>B</t>
  </si>
  <si>
    <t xml:space="preserve"> kV</t>
  </si>
  <si>
    <r>
      <rPr>
        <rFont val="Calibri"/>
        <color rgb="FF0070C0"/>
        <sz val="11.0"/>
      </rPr>
      <t xml:space="preserve">MANUTENÇÃO PERIÓDICA </t>
    </r>
    <r>
      <rPr>
        <rFont val="Calibri"/>
        <b/>
        <color rgb="FF0070C0"/>
        <sz val="11.0"/>
      </rPr>
      <t>PMP</t>
    </r>
    <r>
      <rPr>
        <rFont val="Calibri"/>
        <color rgb="FF0070C0"/>
        <sz val="11.0"/>
      </rPr>
      <t>-FI-CCELN</t>
    </r>
  </si>
  <si>
    <t>C321 -C321-Rack 1-FC(W1.Z3.Z2.C1.STK1.3)</t>
  </si>
  <si>
    <r>
      <rPr>
        <rFont val="Calibri"/>
        <b/>
        <color rgb="FF000000"/>
        <sz val="10.0"/>
      </rPr>
      <t xml:space="preserve">VALORES ADMISSÍVEIS EM CAMPO 20 </t>
    </r>
    <r>
      <rPr>
        <rFont val="Verdana"/>
        <b/>
        <color rgb="FF000000"/>
        <sz val="10.0"/>
      </rPr>
      <t>°</t>
    </r>
    <r>
      <rPr>
        <rFont val="Calibri"/>
        <b/>
        <color rgb="FF000000"/>
        <sz val="10.0"/>
      </rPr>
      <t>C (uF)</t>
    </r>
  </si>
  <si>
    <r>
      <rPr>
        <rFont val="Calibri"/>
        <b/>
        <color rgb="FFFF0000"/>
        <sz val="10.0"/>
      </rPr>
      <t>I</t>
    </r>
    <r>
      <rPr>
        <rFont val="Calibri"/>
        <b/>
        <color rgb="FFFF0000"/>
        <sz val="10.0"/>
        <vertAlign val="subscript"/>
      </rPr>
      <t>desb</t>
    </r>
    <r>
      <rPr>
        <rFont val="Calibri"/>
        <b/>
        <color rgb="FFFF0000"/>
        <sz val="10.0"/>
      </rPr>
      <t xml:space="preserve"> = </t>
    </r>
  </si>
  <si>
    <r>
      <rPr>
        <rFont val="Calibri"/>
        <color rgb="FF0070C0"/>
        <sz val="11.0"/>
      </rPr>
      <t xml:space="preserve">MANUTENÇÃO PERIÓDICA </t>
    </r>
    <r>
      <rPr>
        <rFont val="Calibri"/>
        <b/>
        <color rgb="FF0070C0"/>
        <sz val="11.0"/>
      </rPr>
      <t>PMP</t>
    </r>
    <r>
      <rPr>
        <rFont val="Calibri"/>
        <color rgb="FF0070C0"/>
        <sz val="11.0"/>
      </rPr>
      <t>-FI-CCELN</t>
    </r>
  </si>
  <si>
    <t>C321 -C321-Rack 1-FC(W1.Z3.Z2.C1.STK2.3)</t>
  </si>
  <si>
    <r>
      <rPr>
        <rFont val="Calibri"/>
        <b/>
        <color rgb="FF000000"/>
        <sz val="10.0"/>
      </rPr>
      <t xml:space="preserve">VALORES ADMISSÍVEIS EM CAMPO 20 </t>
    </r>
    <r>
      <rPr>
        <rFont val="Verdana"/>
        <b/>
        <color rgb="FF000000"/>
        <sz val="10.0"/>
      </rPr>
      <t>°</t>
    </r>
    <r>
      <rPr>
        <rFont val="Calibri"/>
        <b/>
        <color rgb="FF000000"/>
        <sz val="10.0"/>
      </rPr>
      <t>C (uF)</t>
    </r>
  </si>
  <si>
    <r>
      <rPr>
        <rFont val="Calibri"/>
        <b/>
        <color rgb="FFFF0000"/>
        <sz val="10.0"/>
      </rPr>
      <t>I</t>
    </r>
    <r>
      <rPr>
        <rFont val="Calibri"/>
        <b/>
        <color rgb="FFFF0000"/>
        <sz val="10.0"/>
        <vertAlign val="subscript"/>
      </rPr>
      <t>desb</t>
    </r>
    <r>
      <rPr>
        <rFont val="Calibri"/>
        <b/>
        <color rgb="FFFF0000"/>
        <sz val="10.0"/>
      </rPr>
      <t xml:space="preserve"> = </t>
    </r>
  </si>
  <si>
    <r>
      <rPr>
        <rFont val="Calibri"/>
        <color rgb="FF0070C0"/>
        <sz val="11.0"/>
      </rPr>
      <t xml:space="preserve">MANUTENÇÃO PERIÓDICA </t>
    </r>
    <r>
      <rPr>
        <rFont val="Calibri"/>
        <b/>
        <color rgb="FF0070C0"/>
        <sz val="11.0"/>
      </rPr>
      <t>PMP-BC-302-ELN</t>
    </r>
  </si>
  <si>
    <t xml:space="preserve">BANCOS DE CAP SHUNT CA  </t>
  </si>
  <si>
    <t>REATOR</t>
  </si>
  <si>
    <t>C221 -L221-FA (W1.Z2.Z2.L1.L1)</t>
  </si>
  <si>
    <t>TAREFAS</t>
  </si>
  <si>
    <t>Verificar inexistência de pequenos danos na superfície e no seu acabamento.</t>
  </si>
  <si>
    <t>Verificar isoladores de porcelana quanto a trincas ou lascas.</t>
  </si>
  <si>
    <t>Verificar condições dos laços horizontais e verticais.</t>
  </si>
  <si>
    <t>Verificar o estado das terminações de condutores nos braços radiais de suporte das armações terminais superiores e inferiores.</t>
  </si>
  <si>
    <t>Verificar canais de arrefecimento em busca de obstruções.</t>
  </si>
  <si>
    <t>9.</t>
  </si>
  <si>
    <t>Multímetro  289/FVF FLUKE</t>
  </si>
  <si>
    <t>RESISTENCIA ÔHMICA DO ENROLAMENTO FÁBRICA EM Ω</t>
  </si>
  <si>
    <t>Nº DE
SÉRIE</t>
  </si>
  <si>
    <t>TEMPERATURA ENSAIO / REFERÊNCIA EM °C</t>
  </si>
  <si>
    <t>/</t>
  </si>
  <si>
    <t>VALOR RESISTENCIA CORRIGIDA TEMP DE REFERENCIA Ω</t>
  </si>
  <si>
    <t>VALORES ADMISSÍVEIS DA MEDIÇÃO EM CAMPO EM Ω</t>
  </si>
  <si>
    <t>RESISTENCIA ÔHMICA DO CIRCUITO DE MEDIÇÃO DE CAMPO EM Ω</t>
  </si>
  <si>
    <t>CAMPO ANTERIOR</t>
  </si>
  <si>
    <t>CAMPO ATUAL</t>
  </si>
  <si>
    <t>C106215-X</t>
  </si>
  <si>
    <r>
      <rPr>
        <rFont val="Calibri"/>
        <color rgb="FF0070C0"/>
        <sz val="11.0"/>
      </rPr>
      <t xml:space="preserve">MANUTENÇÃO PERIÓDICA </t>
    </r>
    <r>
      <rPr>
        <rFont val="Calibri"/>
        <b/>
        <color rgb="FF0070C0"/>
        <sz val="11.0"/>
      </rPr>
      <t>PMP-BC-302-ELN</t>
    </r>
  </si>
  <si>
    <t>C221 -L221-FB (W1.Z2.Z2.L1.L2)</t>
  </si>
  <si>
    <r>
      <rPr>
        <rFont val="Calibri"/>
        <color rgb="FF0070C0"/>
        <sz val="11.0"/>
      </rPr>
      <t xml:space="preserve">MANUTENÇÃO PERIÓDICA </t>
    </r>
    <r>
      <rPr>
        <rFont val="Calibri"/>
        <b/>
        <color rgb="FF0070C0"/>
        <sz val="11.0"/>
      </rPr>
      <t>PMP-BC-302-ELN</t>
    </r>
  </si>
  <si>
    <t>C221 -L221-FC (W1.Z2.Z2.L1.L3)</t>
  </si>
  <si>
    <r>
      <rPr>
        <rFont val="Calibri"/>
        <color rgb="FF0070C0"/>
        <sz val="11.0"/>
      </rPr>
      <t xml:space="preserve">MANUTENÇÃO PERIÓDICA </t>
    </r>
    <r>
      <rPr>
        <rFont val="Calibri"/>
        <b/>
        <color rgb="FF0070C0"/>
        <sz val="11.0"/>
      </rPr>
      <t>PMP-BC-302-ELN</t>
    </r>
  </si>
  <si>
    <t>PARA RAIOS</t>
  </si>
  <si>
    <t>C221 -P221-FA (W1.Z2.Z2.F1.L1)</t>
  </si>
  <si>
    <t>Anotar número de operações.</t>
  </si>
  <si>
    <t>Verificar estado de conservação e vedação correta do contador de operação, trocar gaxeta se necessário.</t>
  </si>
  <si>
    <t xml:space="preserve">Verificar a condição dos anéis plásticos (indicação de disparo). </t>
  </si>
  <si>
    <t>Verificar riscos, descascamentos, oxidações, etc., na pintura de acabamento.</t>
  </si>
  <si>
    <t>8.</t>
  </si>
  <si>
    <t>Aplicação</t>
  </si>
  <si>
    <t>Binário de Aperto</t>
  </si>
  <si>
    <t>Dispositivo de desconexão</t>
  </si>
  <si>
    <t>Buchas</t>
  </si>
  <si>
    <t>Estruturas</t>
  </si>
  <si>
    <t>N/A</t>
  </si>
  <si>
    <t>Nº DE
SÉRIE
xxxxxxx</t>
  </si>
  <si>
    <t>#1,  #2  e #3</t>
  </si>
  <si>
    <r>
      <rPr>
        <rFont val="Calibri"/>
        <color rgb="FF0070C0"/>
        <sz val="11.0"/>
      </rPr>
      <t xml:space="preserve">MANUTENÇÃO PERIÓDICA </t>
    </r>
    <r>
      <rPr>
        <rFont val="Calibri"/>
        <b/>
        <color rgb="FF0070C0"/>
        <sz val="11.0"/>
      </rPr>
      <t>PMP-BC-302-ELN</t>
    </r>
  </si>
  <si>
    <t>C221 -P221-FB (W1.Z2.Z2.F1.L2)</t>
  </si>
  <si>
    <r>
      <rPr>
        <rFont val="Calibri"/>
        <color rgb="FF0070C0"/>
        <sz val="11.0"/>
      </rPr>
      <t xml:space="preserve">MANUTENÇÃO PERIÓDICA </t>
    </r>
    <r>
      <rPr>
        <rFont val="Calibri"/>
        <b/>
        <color rgb="FF0070C0"/>
        <sz val="11.0"/>
      </rPr>
      <t>PMP-BC-302-ELN</t>
    </r>
  </si>
  <si>
    <t>C221 -P221-FC (W1.Z2.Z2.F1.L3)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</si>
</sst>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d/m/yyyy"/>
    <numFmt numFmtId="165" formatCode="#,##0.00;#,##0.00"/>
    <numFmt numFmtId="166" formatCode="###0;###0"/>
    <numFmt numFmtId="167" formatCode="###0"/>
    <numFmt numFmtId="168" formatCode="0.000"/>
    <numFmt numFmtId="169" formatCode="0.0"/>
    <numFmt numFmtId="170" formatCode="0.0000"/>
    <numFmt numFmtId="171" formatCode="0.000000"/>
    <numFmt numFmtId="172" formatCode="000"/>
  </numFmts>
  <fonts count="33">
    <font>
      <sz val="11.0"/>
      <color rgb="FF000000"/>
      <name val="Calibri"/>
      <scheme val="minor"/>
    </font>
    <font>
      <sz val="11.0"/>
      <color rgb="FF000000"/>
      <name val="Calibri"/>
    </font>
    <font>
      <b/>
      <sz val="11.0"/>
      <color rgb="FF0070C0"/>
      <name val="Calibri"/>
    </font>
    <font/>
    <font>
      <b/>
      <sz val="14.0"/>
      <color rgb="FF0070C0"/>
      <name val="Calibri"/>
    </font>
    <font>
      <b/>
      <i/>
      <sz val="18.0"/>
      <color rgb="FF0070C0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b/>
      <sz val="10.0"/>
      <color theme="1"/>
      <name val="Calibri"/>
    </font>
    <font>
      <sz val="10.0"/>
      <color theme="1"/>
      <name val="Calibri"/>
    </font>
    <font>
      <color theme="1"/>
      <name val="Calibri"/>
      <scheme val="minor"/>
    </font>
    <font>
      <sz val="9.0"/>
      <color theme="1"/>
      <name val="Verdana"/>
    </font>
    <font>
      <sz val="10.0"/>
      <color rgb="FF000000"/>
      <name val="Times New Roman"/>
    </font>
    <font>
      <sz val="9.0"/>
      <color rgb="FF000000"/>
      <name val="Verdana"/>
    </font>
    <font>
      <sz val="11.0"/>
      <color rgb="FF0070C0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sz val="8.0"/>
      <color rgb="FF000000"/>
      <name val="Calibri"/>
    </font>
    <font>
      <b/>
      <sz val="11.0"/>
      <color rgb="FF000000"/>
      <name val="Calibri"/>
    </font>
    <font>
      <b/>
      <sz val="10.0"/>
      <color rgb="FFFF0000"/>
      <name val="Calibri"/>
    </font>
    <font>
      <color theme="1"/>
      <name val="Calibri"/>
    </font>
    <font>
      <b/>
      <sz val="11.0"/>
      <color rgb="FF000000"/>
      <name val="Oi"/>
    </font>
    <font>
      <b/>
      <sz val="11.0"/>
      <color rgb="FF4F81BD"/>
      <name val="Calibri"/>
    </font>
    <font>
      <b/>
      <sz val="8.0"/>
      <color rgb="FF000000"/>
      <name val="Calibri"/>
    </font>
    <font>
      <b/>
      <sz val="11.0"/>
      <color rgb="FFFF0000"/>
      <name val="Calibri"/>
    </font>
    <font>
      <b/>
      <sz val="11.0"/>
      <color rgb="FF000000"/>
      <name val="Calibri"/>
      <scheme val="minor"/>
    </font>
    <font>
      <b/>
      <sz val="11.0"/>
      <color rgb="FF4F81BD"/>
      <name val="Calibri"/>
      <scheme val="minor"/>
    </font>
    <font>
      <b/>
      <sz val="8.0"/>
      <color rgb="FF000000"/>
      <name val="Calibri"/>
      <scheme val="minor"/>
    </font>
    <font>
      <sz val="8.0"/>
      <color rgb="FF000000"/>
      <name val="Calibri"/>
      <scheme val="minor"/>
    </font>
    <font>
      <b/>
      <sz val="8.0"/>
      <color rgb="FFFF0000"/>
      <name val="Calibri"/>
      <scheme val="minor"/>
    </font>
    <font>
      <b/>
      <sz val="11.0"/>
      <color rgb="FFFF0000"/>
      <name val="Calibri"/>
      <scheme val="minor"/>
    </font>
    <font>
      <b/>
      <sz val="9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FDEADA"/>
        <bgColor rgb="FFFDEADA"/>
      </patternFill>
    </fill>
    <fill>
      <patternFill patternType="solid">
        <fgColor rgb="FFFFFF00"/>
        <bgColor rgb="FFFFFF00"/>
      </patternFill>
    </fill>
    <fill>
      <patternFill patternType="solid">
        <fgColor rgb="FFDBEEF4"/>
        <bgColor rgb="FFDBEEF4"/>
      </patternFill>
    </fill>
  </fills>
  <borders count="113">
    <border/>
    <border>
      <left style="medium">
        <color rgb="FF000000"/>
      </left>
      <right/>
      <top style="medium">
        <color rgb="FF000000"/>
      </top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left style="medium">
        <color rgb="FF000000"/>
      </left>
      <bottom/>
    </border>
    <border>
      <bottom/>
    </border>
    <border>
      <right style="medium">
        <color rgb="FF000000"/>
      </right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</border>
    <border>
      <left/>
      <top/>
    </border>
    <border>
      <left/>
      <bottom/>
    </border>
    <border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/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/>
    </border>
    <border>
      <left/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medium">
        <color rgb="FF000000"/>
      </left>
      <right/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 style="thin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/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2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2" fontId="1" numFmtId="0" xfId="0" applyBorder="1" applyFont="1"/>
    <xf borderId="6" fillId="2" fontId="1" numFmtId="0" xfId="0" applyBorder="1" applyFont="1"/>
    <xf borderId="7" fillId="2" fontId="1" numFmtId="0" xfId="0" applyBorder="1" applyFont="1"/>
    <xf borderId="8" fillId="2" fontId="4" numFmtId="0" xfId="0" applyAlignment="1" applyBorder="1" applyFont="1">
      <alignment horizontal="center"/>
    </xf>
    <xf borderId="9" fillId="0" fontId="3" numFmtId="0" xfId="0" applyBorder="1" applyFont="1"/>
    <xf borderId="10" fillId="0" fontId="3" numFmtId="0" xfId="0" applyBorder="1" applyFont="1"/>
    <xf borderId="11" fillId="2" fontId="4" numFmtId="0" xfId="0" applyAlignment="1" applyBorder="1" applyFont="1">
      <alignment horizontal="center" vertical="center"/>
    </xf>
    <xf borderId="12" fillId="0" fontId="3" numFmtId="0" xfId="0" applyBorder="1" applyFont="1"/>
    <xf borderId="13" fillId="0" fontId="3" numFmtId="0" xfId="0" applyBorder="1" applyFont="1"/>
    <xf borderId="0" fillId="0" fontId="1" numFmtId="0" xfId="0" applyAlignment="1" applyFont="1">
      <alignment horizontal="center" vertical="center"/>
    </xf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7" fillId="2" fontId="4" numFmtId="0" xfId="0" applyAlignment="1" applyBorder="1" applyFont="1">
      <alignment horizontal="center" vertical="center"/>
    </xf>
    <xf borderId="17" fillId="2" fontId="4" numFmtId="0" xfId="0" applyAlignment="1" applyBorder="1" applyFont="1">
      <alignment horizontal="center" vertical="center"/>
    </xf>
    <xf borderId="18" fillId="2" fontId="4" numFmtId="0" xfId="0" applyAlignment="1" applyBorder="1" applyFont="1">
      <alignment horizontal="center" vertical="center"/>
    </xf>
    <xf borderId="7" fillId="2" fontId="4" numFmtId="0" xfId="0" applyAlignment="1" applyBorder="1" applyFont="1">
      <alignment horizontal="center"/>
    </xf>
    <xf borderId="17" fillId="2" fontId="4" numFmtId="0" xfId="0" applyAlignment="1" applyBorder="1" applyFont="1">
      <alignment horizontal="center"/>
    </xf>
    <xf borderId="18" fillId="2" fontId="4" numFmtId="0" xfId="0" applyAlignment="1" applyBorder="1" applyFont="1">
      <alignment horizontal="center"/>
    </xf>
    <xf borderId="11" fillId="2" fontId="5" numFmtId="0" xfId="0" applyAlignment="1" applyBorder="1" applyFont="1">
      <alignment horizontal="center" vertical="center"/>
    </xf>
    <xf borderId="17" fillId="2" fontId="1" numFmtId="0" xfId="0" applyBorder="1" applyFont="1"/>
    <xf borderId="18" fillId="2" fontId="1" numFmtId="0" xfId="0" applyBorder="1" applyFont="1"/>
    <xf borderId="7" fillId="2" fontId="6" numFmtId="0" xfId="0" applyAlignment="1" applyBorder="1" applyFont="1">
      <alignment vertical="center"/>
    </xf>
    <xf borderId="17" fillId="2" fontId="5" numFmtId="0" xfId="0" applyAlignment="1" applyBorder="1" applyFont="1">
      <alignment horizontal="center" vertical="center"/>
    </xf>
    <xf borderId="18" fillId="2" fontId="5" numFmtId="0" xfId="0" applyAlignment="1" applyBorder="1" applyFont="1">
      <alignment horizontal="center" vertical="center"/>
    </xf>
    <xf borderId="19" fillId="0" fontId="1" numFmtId="0" xfId="0" applyBorder="1" applyFont="1"/>
    <xf borderId="17" fillId="2" fontId="6" numFmtId="0" xfId="0" applyAlignment="1" applyBorder="1" applyFont="1">
      <alignment vertical="center"/>
    </xf>
    <xf borderId="18" fillId="2" fontId="6" numFmtId="0" xfId="0" applyAlignment="1" applyBorder="1" applyFont="1">
      <alignment vertical="center"/>
    </xf>
    <xf borderId="7" fillId="2" fontId="7" numFmtId="0" xfId="0" applyAlignment="1" applyBorder="1" applyFont="1">
      <alignment shrinkToFit="0" vertical="center" wrapText="1"/>
    </xf>
    <xf borderId="20" fillId="2" fontId="8" numFmtId="0" xfId="0" applyAlignment="1" applyBorder="1" applyFont="1">
      <alignment horizontal="left" shrinkToFit="0" vertical="center" wrapText="1"/>
    </xf>
    <xf borderId="21" fillId="0" fontId="3" numFmtId="0" xfId="0" applyBorder="1" applyFont="1"/>
    <xf borderId="8" fillId="2" fontId="8" numFmtId="0" xfId="0" applyAlignment="1" applyBorder="1" applyFont="1">
      <alignment horizontal="left" shrinkToFit="0" vertical="center" wrapText="1"/>
    </xf>
    <xf borderId="7" fillId="2" fontId="7" numFmtId="0" xfId="0" applyBorder="1" applyFont="1"/>
    <xf borderId="7" fillId="2" fontId="9" numFmtId="0" xfId="0" applyAlignment="1" applyBorder="1" applyFont="1">
      <alignment shrinkToFit="0" vertical="center" wrapText="1"/>
    </xf>
    <xf borderId="17" fillId="2" fontId="9" numFmtId="0" xfId="0" applyAlignment="1" applyBorder="1" applyFont="1">
      <alignment shrinkToFit="0" vertical="center" wrapText="1"/>
    </xf>
    <xf borderId="8" fillId="2" fontId="9" numFmtId="0" xfId="0" applyAlignment="1" applyBorder="1" applyFont="1">
      <alignment horizontal="center" shrinkToFit="0" vertical="center" wrapText="1"/>
    </xf>
    <xf borderId="22" fillId="0" fontId="3" numFmtId="0" xfId="0" applyBorder="1" applyFont="1"/>
    <xf borderId="23" fillId="3" fontId="9" numFmtId="0" xfId="0" applyAlignment="1" applyBorder="1" applyFill="1" applyFont="1">
      <alignment horizontal="left" shrinkToFit="0" vertical="center" wrapText="1"/>
    </xf>
    <xf borderId="24" fillId="0" fontId="10" numFmtId="0" xfId="0" applyAlignment="1" applyBorder="1" applyFont="1">
      <alignment horizontal="center" shrinkToFit="0" vertical="center" wrapText="1"/>
    </xf>
    <xf borderId="24" fillId="3" fontId="9" numFmtId="0" xfId="0" applyAlignment="1" applyBorder="1" applyFont="1">
      <alignment shrinkToFit="0" vertical="center" wrapText="1"/>
    </xf>
    <xf borderId="25" fillId="0" fontId="10" numFmtId="0" xfId="0" applyAlignment="1" applyBorder="1" applyFont="1">
      <alignment horizontal="center" shrinkToFit="0" vertical="center" wrapText="1"/>
    </xf>
    <xf borderId="26" fillId="0" fontId="3" numFmtId="0" xfId="0" applyBorder="1" applyFont="1"/>
    <xf borderId="27" fillId="0" fontId="3" numFmtId="0" xfId="0" applyBorder="1" applyFont="1"/>
    <xf borderId="25" fillId="3" fontId="9" numFmtId="0" xfId="0" applyAlignment="1" applyBorder="1" applyFont="1">
      <alignment horizontal="left" shrinkToFit="0" vertical="center" wrapText="1"/>
    </xf>
    <xf borderId="28" fillId="0" fontId="3" numFmtId="0" xfId="0" applyBorder="1" applyFont="1"/>
    <xf borderId="25" fillId="3" fontId="10" numFmtId="0" xfId="0" applyAlignment="1" applyBorder="1" applyFont="1">
      <alignment horizontal="center" shrinkToFit="0" vertical="center" wrapText="1"/>
    </xf>
    <xf borderId="23" fillId="3" fontId="9" numFmtId="0" xfId="0" applyAlignment="1" applyBorder="1" applyFont="1">
      <alignment shrinkToFit="0" vertical="center" wrapText="1"/>
    </xf>
    <xf borderId="24" fillId="0" fontId="10" numFmtId="164" xfId="0" applyAlignment="1" applyBorder="1" applyFont="1" applyNumberFormat="1">
      <alignment horizontal="center" shrinkToFit="0" vertical="center" wrapText="1"/>
    </xf>
    <xf borderId="24" fillId="0" fontId="10" numFmtId="20" xfId="0" applyAlignment="1" applyBorder="1" applyFont="1" applyNumberFormat="1">
      <alignment horizontal="center" shrinkToFit="0" vertical="center" wrapText="1"/>
    </xf>
    <xf borderId="25" fillId="3" fontId="9" numFmtId="0" xfId="0" applyAlignment="1" applyBorder="1" applyFont="1">
      <alignment shrinkToFit="0" vertical="center" wrapText="1"/>
    </xf>
    <xf borderId="25" fillId="0" fontId="10" numFmtId="20" xfId="0" applyAlignment="1" applyBorder="1" applyFont="1" applyNumberFormat="1">
      <alignment horizontal="center" shrinkToFit="0" vertical="center" wrapText="1"/>
    </xf>
    <xf borderId="29" fillId="3" fontId="9" numFmtId="0" xfId="0" applyAlignment="1" applyBorder="1" applyFont="1">
      <alignment shrinkToFit="0" vertical="center" wrapText="1"/>
    </xf>
    <xf borderId="30" fillId="0" fontId="10" numFmtId="0" xfId="0" applyAlignment="1" applyBorder="1" applyFont="1">
      <alignment horizontal="center" shrinkToFit="0" vertical="center" wrapText="1"/>
    </xf>
    <xf borderId="31" fillId="3" fontId="9" numFmtId="0" xfId="0" applyAlignment="1" applyBorder="1" applyFont="1">
      <alignment shrinkToFit="0" vertical="center" wrapText="1"/>
    </xf>
    <xf borderId="32" fillId="0" fontId="3" numFmtId="0" xfId="0" applyBorder="1" applyFont="1"/>
    <xf borderId="31" fillId="0" fontId="10" numFmtId="0" xfId="0" applyAlignment="1" applyBorder="1" applyFont="1">
      <alignment horizontal="center" shrinkToFit="0" vertical="center" wrapText="1"/>
    </xf>
    <xf borderId="33" fillId="0" fontId="3" numFmtId="0" xfId="0" applyBorder="1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right" vertical="center"/>
    </xf>
    <xf borderId="0" fillId="0" fontId="11" numFmtId="0" xfId="0" applyFont="1"/>
    <xf borderId="0" fillId="0" fontId="12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left" vertical="top"/>
    </xf>
    <xf borderId="0" fillId="0" fontId="12" numFmtId="0" xfId="0" applyAlignment="1" applyFont="1">
      <alignment horizontal="left" shrinkToFit="0" vertical="top" wrapText="1"/>
    </xf>
    <xf borderId="0" fillId="0" fontId="14" numFmtId="165" xfId="0" applyAlignment="1" applyFont="1" applyNumberFormat="1">
      <alignment horizontal="left" shrinkToFit="0" vertical="top" wrapText="1"/>
    </xf>
    <xf borderId="0" fillId="0" fontId="14" numFmtId="166" xfId="0" applyAlignment="1" applyFont="1" applyNumberFormat="1">
      <alignment horizontal="left" shrinkToFit="0" vertical="top" wrapText="1"/>
    </xf>
    <xf borderId="0" fillId="0" fontId="12" numFmtId="0" xfId="0" applyAlignment="1" applyFont="1">
      <alignment horizontal="left" vertical="top"/>
    </xf>
    <xf borderId="0" fillId="0" fontId="14" numFmtId="167" xfId="0" applyAlignment="1" applyFont="1" applyNumberFormat="1">
      <alignment horizontal="left" shrinkToFit="0" vertical="top" wrapText="1"/>
    </xf>
    <xf borderId="0" fillId="0" fontId="14" numFmtId="166" xfId="0" applyAlignment="1" applyFont="1" applyNumberFormat="1">
      <alignment horizontal="center" shrinkToFit="0" vertical="top" wrapText="1"/>
    </xf>
    <xf borderId="34" fillId="0" fontId="1" numFmtId="0" xfId="0" applyBorder="1" applyFont="1"/>
    <xf borderId="35" fillId="0" fontId="1" numFmtId="0" xfId="0" applyBorder="1" applyFont="1"/>
    <xf borderId="35" fillId="0" fontId="1" numFmtId="0" xfId="0" applyAlignment="1" applyBorder="1" applyFont="1">
      <alignment horizontal="center"/>
    </xf>
    <xf borderId="35" fillId="0" fontId="2" numFmtId="0" xfId="0" applyAlignment="1" applyBorder="1" applyFont="1">
      <alignment horizontal="center"/>
    </xf>
    <xf borderId="35" fillId="0" fontId="3" numFmtId="0" xfId="0" applyBorder="1" applyFont="1"/>
    <xf borderId="36" fillId="0" fontId="1" numFmtId="0" xfId="0" applyBorder="1" applyFont="1"/>
    <xf borderId="0" fillId="0" fontId="2" numFmtId="0" xfId="0" applyAlignment="1" applyFont="1">
      <alignment horizontal="center"/>
    </xf>
    <xf borderId="37" fillId="0" fontId="1" numFmtId="0" xfId="0" applyBorder="1" applyFont="1"/>
    <xf borderId="0" fillId="0" fontId="15" numFmtId="0" xfId="0" applyAlignment="1" applyFont="1">
      <alignment horizontal="center"/>
    </xf>
    <xf borderId="38" fillId="0" fontId="1" numFmtId="0" xfId="0" applyBorder="1" applyFont="1"/>
    <xf borderId="39" fillId="0" fontId="1" numFmtId="0" xfId="0" applyBorder="1" applyFont="1"/>
    <xf borderId="39" fillId="0" fontId="1" numFmtId="0" xfId="0" applyAlignment="1" applyBorder="1" applyFont="1">
      <alignment horizontal="center"/>
    </xf>
    <xf borderId="40" fillId="0" fontId="1" numFmtId="0" xfId="0" applyBorder="1" applyFont="1"/>
    <xf borderId="41" fillId="4" fontId="16" numFmtId="0" xfId="0" applyAlignment="1" applyBorder="1" applyFill="1" applyFont="1">
      <alignment horizontal="center" shrinkToFit="0" vertical="center" wrapText="1"/>
    </xf>
    <xf borderId="42" fillId="0" fontId="3" numFmtId="0" xfId="0" applyBorder="1" applyFont="1"/>
    <xf borderId="43" fillId="0" fontId="3" numFmtId="0" xfId="0" applyBorder="1" applyFont="1"/>
    <xf borderId="44" fillId="0" fontId="1" numFmtId="164" xfId="0" applyAlignment="1" applyBorder="1" applyFont="1" applyNumberFormat="1">
      <alignment horizontal="center" vertical="center"/>
    </xf>
    <xf borderId="45" fillId="4" fontId="16" numFmtId="0" xfId="0" applyAlignment="1" applyBorder="1" applyFont="1">
      <alignment horizontal="center" shrinkToFit="0" vertical="center" wrapText="1"/>
    </xf>
    <xf borderId="44" fillId="0" fontId="1" numFmtId="20" xfId="0" applyAlignment="1" applyBorder="1" applyFont="1" applyNumberFormat="1">
      <alignment horizontal="center" vertical="center"/>
    </xf>
    <xf borderId="45" fillId="0" fontId="1" numFmtId="20" xfId="0" applyAlignment="1" applyBorder="1" applyFont="1" applyNumberFormat="1">
      <alignment horizontal="center" vertical="center"/>
    </xf>
    <xf borderId="46" fillId="0" fontId="3" numFmtId="0" xfId="0" applyBorder="1" applyFont="1"/>
    <xf borderId="47" fillId="4" fontId="16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left"/>
    </xf>
    <xf borderId="25" fillId="4" fontId="16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/>
    </xf>
    <xf borderId="48" fillId="4" fontId="16" numFmtId="0" xfId="0" applyAlignment="1" applyBorder="1" applyFont="1">
      <alignment horizontal="center" shrinkToFit="0" vertical="center" wrapText="1"/>
    </xf>
    <xf borderId="49" fillId="0" fontId="3" numFmtId="0" xfId="0" applyBorder="1" applyFont="1"/>
    <xf borderId="31" fillId="0" fontId="1" numFmtId="0" xfId="0" applyAlignment="1" applyBorder="1" applyFont="1">
      <alignment horizontal="left"/>
    </xf>
    <xf borderId="31" fillId="4" fontId="16" numFmtId="0" xfId="0" applyAlignment="1" applyBorder="1" applyFont="1">
      <alignment horizontal="center" shrinkToFit="0" vertical="center" wrapText="1"/>
    </xf>
    <xf borderId="31" fillId="0" fontId="1" numFmtId="0" xfId="0" applyAlignment="1" applyBorder="1" applyFont="1">
      <alignment horizontal="center"/>
    </xf>
    <xf borderId="50" fillId="0" fontId="3" numFmtId="0" xfId="0" applyBorder="1" applyFont="1"/>
    <xf borderId="51" fillId="4" fontId="16" numFmtId="0" xfId="0" applyAlignment="1" applyBorder="1" applyFont="1">
      <alignment horizontal="center" shrinkToFit="0" vertical="center" wrapText="1"/>
    </xf>
    <xf borderId="23" fillId="0" fontId="17" numFmtId="0" xfId="0" applyAlignment="1" applyBorder="1" applyFont="1">
      <alignment horizontal="left" shrinkToFit="0" vertical="center" wrapText="1"/>
    </xf>
    <xf borderId="25" fillId="0" fontId="17" numFmtId="0" xfId="0" applyAlignment="1" applyBorder="1" applyFont="1">
      <alignment horizontal="left" shrinkToFit="0" vertical="center" wrapText="1"/>
    </xf>
    <xf borderId="25" fillId="0" fontId="17" numFmtId="0" xfId="0" applyAlignment="1" applyBorder="1" applyFont="1">
      <alignment horizontal="center" shrinkToFit="0" vertical="center" wrapText="1"/>
    </xf>
    <xf borderId="23" fillId="0" fontId="17" numFmtId="0" xfId="0" applyAlignment="1" applyBorder="1" applyFont="1">
      <alignment shrinkToFit="0" vertical="center" wrapText="1"/>
    </xf>
    <xf borderId="26" fillId="0" fontId="17" numFmtId="0" xfId="0" applyAlignment="1" applyBorder="1" applyFont="1">
      <alignment horizontal="left" shrinkToFit="0" vertical="center" wrapText="1"/>
    </xf>
    <xf borderId="47" fillId="5" fontId="16" numFmtId="0" xfId="0" applyAlignment="1" applyBorder="1" applyFill="1" applyFont="1">
      <alignment horizontal="left" shrinkToFit="0" vertical="center" wrapText="1"/>
    </xf>
    <xf borderId="47" fillId="0" fontId="18" numFmtId="0" xfId="0" applyAlignment="1" applyBorder="1" applyFont="1">
      <alignment horizontal="center" shrinkToFit="0" vertical="center" wrapText="1"/>
    </xf>
    <xf borderId="25" fillId="0" fontId="18" numFmtId="0" xfId="0" applyAlignment="1" applyBorder="1" applyFont="1">
      <alignment horizontal="center" shrinkToFit="0" vertical="center" wrapText="1"/>
    </xf>
    <xf borderId="52" fillId="5" fontId="16" numFmtId="0" xfId="0" applyAlignment="1" applyBorder="1" applyFont="1">
      <alignment horizontal="center" shrinkToFit="0" vertical="center" wrapText="1"/>
    </xf>
    <xf borderId="53" fillId="0" fontId="3" numFmtId="0" xfId="0" applyBorder="1" applyFont="1"/>
    <xf borderId="54" fillId="0" fontId="3" numFmtId="0" xfId="0" applyBorder="1" applyFont="1"/>
    <xf borderId="25" fillId="5" fontId="16" numFmtId="0" xfId="0" applyAlignment="1" applyBorder="1" applyFont="1">
      <alignment horizontal="center" shrinkToFit="0" vertical="center" wrapText="1"/>
    </xf>
    <xf borderId="55" fillId="0" fontId="3" numFmtId="0" xfId="0" applyBorder="1" applyFont="1"/>
    <xf borderId="56" fillId="0" fontId="3" numFmtId="0" xfId="0" applyBorder="1" applyFont="1"/>
    <xf borderId="57" fillId="0" fontId="3" numFmtId="0" xfId="0" applyBorder="1" applyFont="1"/>
    <xf borderId="47" fillId="0" fontId="16" numFmtId="0" xfId="0" applyAlignment="1" applyBorder="1" applyFont="1">
      <alignment horizontal="center" shrinkToFit="0" vertical="center" wrapText="1"/>
    </xf>
    <xf borderId="25" fillId="0" fontId="16" numFmtId="0" xfId="0" applyAlignment="1" applyBorder="1" applyFont="1">
      <alignment horizontal="center" shrinkToFit="0" vertical="center" wrapText="1"/>
    </xf>
    <xf borderId="52" fillId="0" fontId="16" numFmtId="0" xfId="0" applyAlignment="1" applyBorder="1" applyFont="1">
      <alignment horizontal="center" shrinkToFit="0" vertical="center" wrapText="1"/>
    </xf>
    <xf borderId="58" fillId="0" fontId="16" numFmtId="0" xfId="0" applyAlignment="1" applyBorder="1" applyFont="1">
      <alignment horizontal="center" shrinkToFit="0" vertical="center" wrapText="1"/>
    </xf>
    <xf borderId="59" fillId="0" fontId="3" numFmtId="0" xfId="0" applyBorder="1" applyFont="1"/>
    <xf borderId="60" fillId="5" fontId="16" numFmtId="0" xfId="0" applyBorder="1" applyFont="1"/>
    <xf borderId="61" fillId="5" fontId="16" numFmtId="0" xfId="0" applyBorder="1" applyFont="1"/>
    <xf borderId="61" fillId="5" fontId="1" numFmtId="0" xfId="0" applyBorder="1" applyFont="1"/>
    <xf borderId="61" fillId="5" fontId="1" numFmtId="0" xfId="0" applyAlignment="1" applyBorder="1" applyFont="1">
      <alignment horizontal="center"/>
    </xf>
    <xf borderId="62" fillId="5" fontId="1" numFmtId="0" xfId="0" applyBorder="1" applyFont="1"/>
    <xf borderId="63" fillId="2" fontId="1" numFmtId="0" xfId="0" applyBorder="1" applyFont="1"/>
    <xf borderId="64" fillId="2" fontId="1" numFmtId="0" xfId="0" applyBorder="1" applyFont="1"/>
    <xf borderId="64" fillId="2" fontId="1" numFmtId="0" xfId="0" applyAlignment="1" applyBorder="1" applyFont="1">
      <alignment horizontal="center"/>
    </xf>
    <xf borderId="65" fillId="2" fontId="1" numFmtId="0" xfId="0" applyBorder="1" applyFont="1"/>
    <xf borderId="60" fillId="2" fontId="1" numFmtId="0" xfId="0" applyBorder="1" applyFont="1"/>
    <xf borderId="61" fillId="2" fontId="1" numFmtId="0" xfId="0" applyBorder="1" applyFont="1"/>
    <xf borderId="61" fillId="2" fontId="1" numFmtId="0" xfId="0" applyAlignment="1" applyBorder="1" applyFont="1">
      <alignment horizontal="center"/>
    </xf>
    <xf borderId="62" fillId="2" fontId="1" numFmtId="0" xfId="0" applyBorder="1" applyFont="1"/>
    <xf borderId="0" fillId="0" fontId="1" numFmtId="168" xfId="0" applyFont="1" applyNumberFormat="1"/>
    <xf borderId="47" fillId="5" fontId="19" numFmtId="0" xfId="0" applyAlignment="1" applyBorder="1" applyFont="1">
      <alignment horizontal="left"/>
    </xf>
    <xf borderId="66" fillId="0" fontId="3" numFmtId="0" xfId="0" applyBorder="1" applyFont="1"/>
    <xf borderId="25" fillId="2" fontId="1" numFmtId="0" xfId="0" applyAlignment="1" applyBorder="1" applyFont="1">
      <alignment horizontal="left"/>
    </xf>
    <xf borderId="67" fillId="5" fontId="19" numFmtId="0" xfId="0" applyAlignment="1" applyBorder="1" applyFont="1">
      <alignment horizontal="left"/>
    </xf>
    <xf borderId="68" fillId="0" fontId="3" numFmtId="0" xfId="0" applyBorder="1" applyFont="1"/>
    <xf borderId="69" fillId="0" fontId="3" numFmtId="0" xfId="0" applyBorder="1" applyFont="1"/>
    <xf borderId="70" fillId="2" fontId="1" numFmtId="0" xfId="0" applyAlignment="1" applyBorder="1" applyFont="1">
      <alignment horizontal="left"/>
    </xf>
    <xf borderId="71" fillId="0" fontId="3" numFmtId="0" xfId="0" applyBorder="1" applyFont="1"/>
    <xf borderId="41" fillId="5" fontId="16" numFmtId="0" xfId="0" applyAlignment="1" applyBorder="1" applyFont="1">
      <alignment horizontal="center" shrinkToFit="0" vertical="center" wrapText="1"/>
    </xf>
    <xf borderId="72" fillId="5" fontId="16" numFmtId="0" xfId="0" applyAlignment="1" applyBorder="1" applyFont="1">
      <alignment horizontal="center" shrinkToFit="0" vertical="center" wrapText="1"/>
    </xf>
    <xf borderId="45" fillId="5" fontId="16" numFmtId="0" xfId="0" applyAlignment="1" applyBorder="1" applyFont="1">
      <alignment horizontal="center" shrinkToFit="0" vertical="center" wrapText="1"/>
    </xf>
    <xf borderId="44" fillId="0" fontId="16" numFmtId="0" xfId="0" applyAlignment="1" applyBorder="1" applyFont="1">
      <alignment horizontal="center" shrinkToFit="0" vertical="center" wrapText="1"/>
    </xf>
    <xf borderId="42" fillId="0" fontId="16" numFmtId="9" xfId="0" applyAlignment="1" applyBorder="1" applyFont="1" applyNumberFormat="1">
      <alignment horizontal="center" shrinkToFit="0" vertical="center" wrapText="1"/>
    </xf>
    <xf borderId="46" fillId="0" fontId="16" numFmtId="9" xfId="0" applyAlignment="1" applyBorder="1" applyFont="1" applyNumberFormat="1">
      <alignment horizontal="center" shrinkToFit="0" vertical="center" wrapText="1"/>
    </xf>
    <xf borderId="73" fillId="5" fontId="16" numFmtId="0" xfId="0" applyAlignment="1" applyBorder="1" applyFont="1">
      <alignment horizontal="center" shrinkToFit="0" textRotation="255" wrapText="1"/>
    </xf>
    <xf borderId="74" fillId="5" fontId="16" numFmtId="0" xfId="0" applyAlignment="1" applyBorder="1" applyFont="1">
      <alignment horizontal="center" shrinkToFit="0" vertical="center" wrapText="1"/>
    </xf>
    <xf borderId="75" fillId="5" fontId="16" numFmtId="0" xfId="0" applyAlignment="1" applyBorder="1" applyFont="1">
      <alignment horizontal="center" shrinkToFit="0" vertical="center" wrapText="1"/>
    </xf>
    <xf borderId="76" fillId="0" fontId="3" numFmtId="0" xfId="0" applyBorder="1" applyFont="1"/>
    <xf borderId="24" fillId="0" fontId="16" numFmtId="0" xfId="0" applyAlignment="1" applyBorder="1" applyFont="1">
      <alignment horizontal="center" shrinkToFit="0" vertical="center" wrapText="1"/>
    </xf>
    <xf borderId="64" fillId="5" fontId="16" numFmtId="9" xfId="0" applyAlignment="1" applyBorder="1" applyFont="1" applyNumberFormat="1">
      <alignment horizontal="center" shrinkToFit="0" vertical="center" wrapText="1"/>
    </xf>
    <xf borderId="65" fillId="5" fontId="16" numFmtId="9" xfId="0" applyAlignment="1" applyBorder="1" applyFont="1" applyNumberFormat="1">
      <alignment horizontal="center" shrinkToFit="0" vertical="center" wrapText="1"/>
    </xf>
    <xf borderId="77" fillId="0" fontId="3" numFmtId="0" xfId="0" applyBorder="1" applyFont="1"/>
    <xf borderId="78" fillId="0" fontId="3" numFmtId="0" xfId="0" applyBorder="1" applyFont="1"/>
    <xf borderId="79" fillId="5" fontId="16" numFmtId="168" xfId="0" applyAlignment="1" applyBorder="1" applyFont="1" applyNumberFormat="1">
      <alignment horizontal="center" shrinkToFit="0" vertical="center" wrapText="1"/>
    </xf>
    <xf borderId="64" fillId="5" fontId="16" numFmtId="168" xfId="0" applyAlignment="1" applyBorder="1" applyFont="1" applyNumberFormat="1">
      <alignment horizontal="center" shrinkToFit="0" vertical="center" wrapText="1"/>
    </xf>
    <xf borderId="65" fillId="5" fontId="16" numFmtId="168" xfId="0" applyAlignment="1" applyBorder="1" applyFont="1" applyNumberFormat="1">
      <alignment horizontal="center" shrinkToFit="0" vertical="center" wrapText="1"/>
    </xf>
    <xf borderId="79" fillId="5" fontId="20" numFmtId="0" xfId="0" applyAlignment="1" applyBorder="1" applyFont="1">
      <alignment horizontal="right" shrinkToFit="0" vertical="center" wrapText="1"/>
    </xf>
    <xf borderId="80" fillId="5" fontId="20" numFmtId="168" xfId="0" applyAlignment="1" applyBorder="1" applyFont="1" applyNumberFormat="1">
      <alignment horizontal="left" shrinkToFit="0" vertical="center" wrapText="1"/>
    </xf>
    <xf borderId="81" fillId="0" fontId="3" numFmtId="0" xfId="0" applyBorder="1" applyFont="1"/>
    <xf borderId="82" fillId="0" fontId="3" numFmtId="0" xfId="0" applyBorder="1" applyFont="1"/>
    <xf borderId="83" fillId="0" fontId="3" numFmtId="0" xfId="0" applyBorder="1" applyFont="1"/>
    <xf borderId="31" fillId="5" fontId="16" numFmtId="0" xfId="0" applyAlignment="1" applyBorder="1" applyFont="1">
      <alignment horizontal="center" shrinkToFit="0" vertical="center" wrapText="1"/>
    </xf>
    <xf borderId="84" fillId="5" fontId="16" numFmtId="0" xfId="0" applyAlignment="1" applyBorder="1" applyFont="1">
      <alignment horizontal="center" shrinkToFit="0" vertical="center" wrapText="1"/>
    </xf>
    <xf borderId="85" fillId="0" fontId="3" numFmtId="0" xfId="0" applyBorder="1" applyFont="1"/>
    <xf borderId="86" fillId="0" fontId="3" numFmtId="0" xfId="0" applyBorder="1" applyFont="1"/>
    <xf borderId="87" fillId="5" fontId="17" numFmtId="0" xfId="0" applyAlignment="1" applyBorder="1" applyFont="1">
      <alignment horizontal="center" shrinkToFit="0" vertical="center" wrapText="1"/>
    </xf>
    <xf borderId="88" fillId="5" fontId="17" numFmtId="0" xfId="0" applyAlignment="1" applyBorder="1" applyFont="1">
      <alignment horizontal="center" shrinkToFit="0" vertical="center" wrapText="1"/>
    </xf>
    <xf borderId="88" fillId="6" fontId="17" numFmtId="0" xfId="0" applyAlignment="1" applyBorder="1" applyFill="1" applyFont="1">
      <alignment horizontal="center" shrinkToFit="0" vertical="center" wrapText="1"/>
    </xf>
    <xf borderId="89" fillId="6" fontId="17" numFmtId="169" xfId="0" applyAlignment="1" applyBorder="1" applyFont="1" applyNumberFormat="1">
      <alignment horizontal="center" shrinkToFit="0" vertical="center" wrapText="1"/>
    </xf>
    <xf borderId="89" fillId="6" fontId="17" numFmtId="0" xfId="0" applyAlignment="1" applyBorder="1" applyFont="1">
      <alignment horizontal="center" shrinkToFit="0" vertical="center" wrapText="1"/>
    </xf>
    <xf borderId="89" fillId="5" fontId="17" numFmtId="2" xfId="0" applyAlignment="1" applyBorder="1" applyFont="1" applyNumberFormat="1">
      <alignment horizontal="center" shrinkToFit="0" vertical="center" wrapText="1"/>
    </xf>
    <xf borderId="90" fillId="5" fontId="17" numFmtId="1" xfId="0" applyAlignment="1" applyBorder="1" applyFont="1" applyNumberFormat="1">
      <alignment horizontal="center" shrinkToFit="0" vertical="center" wrapText="1"/>
    </xf>
    <xf borderId="89" fillId="6" fontId="17" numFmtId="2" xfId="0" applyAlignment="1" applyBorder="1" applyFont="1" applyNumberFormat="1">
      <alignment horizontal="center" shrinkToFit="0" vertical="center" wrapText="1"/>
    </xf>
    <xf borderId="88" fillId="3" fontId="17" numFmtId="1" xfId="0" applyAlignment="1" applyBorder="1" applyFont="1" applyNumberFormat="1">
      <alignment horizontal="center" shrinkToFit="0" vertical="center" wrapText="1"/>
    </xf>
    <xf borderId="45" fillId="3" fontId="17" numFmtId="2" xfId="0" applyAlignment="1" applyBorder="1" applyFont="1" applyNumberFormat="1">
      <alignment horizontal="center" shrinkToFit="0" vertical="center" wrapText="1"/>
    </xf>
    <xf borderId="91" fillId="3" fontId="16" numFmtId="0" xfId="0" applyAlignment="1" applyBorder="1" applyFont="1">
      <alignment horizontal="center" shrinkToFit="0" vertical="center" wrapText="1"/>
    </xf>
    <xf borderId="0" fillId="0" fontId="1" numFmtId="2" xfId="0" applyFont="1" applyNumberFormat="1"/>
    <xf borderId="24" fillId="6" fontId="17" numFmtId="169" xfId="0" applyAlignment="1" applyBorder="1" applyFont="1" applyNumberFormat="1">
      <alignment horizontal="center" shrinkToFit="0" vertical="center" wrapText="1"/>
    </xf>
    <xf borderId="25" fillId="3" fontId="17" numFmtId="2" xfId="0" applyAlignment="1" applyBorder="1" applyFont="1" applyNumberFormat="1">
      <alignment horizontal="center" shrinkToFit="0" vertical="center" wrapText="1"/>
    </xf>
    <xf borderId="92" fillId="3" fontId="16" numFmtId="0" xfId="0" applyAlignment="1" applyBorder="1" applyFont="1">
      <alignment horizontal="center" shrinkToFit="0" vertical="center" wrapText="1"/>
    </xf>
    <xf borderId="93" fillId="5" fontId="17" numFmtId="0" xfId="0" applyAlignment="1" applyBorder="1" applyFont="1">
      <alignment horizontal="center" shrinkToFit="0" vertical="center" wrapText="1"/>
    </xf>
    <xf borderId="93" fillId="6" fontId="17" numFmtId="0" xfId="0" applyAlignment="1" applyBorder="1" applyFont="1">
      <alignment horizontal="center" shrinkToFit="0" vertical="center" wrapText="1"/>
    </xf>
    <xf borderId="24" fillId="6" fontId="17" numFmtId="0" xfId="0" applyAlignment="1" applyBorder="1" applyFont="1">
      <alignment horizontal="center" shrinkToFit="0" vertical="center" wrapText="1"/>
    </xf>
    <xf borderId="24" fillId="6" fontId="17" numFmtId="2" xfId="0" applyAlignment="1" applyBorder="1" applyFont="1" applyNumberFormat="1">
      <alignment horizontal="center" shrinkToFit="0" vertical="center" wrapText="1"/>
    </xf>
    <xf borderId="23" fillId="5" fontId="17" numFmtId="0" xfId="0" applyAlignment="1" applyBorder="1" applyFont="1">
      <alignment horizontal="center" shrinkToFit="0" vertical="center" wrapText="1"/>
    </xf>
    <xf borderId="24" fillId="6" fontId="16" numFmtId="2" xfId="0" applyAlignment="1" applyBorder="1" applyFont="1" applyNumberFormat="1">
      <alignment horizontal="center" shrinkToFit="0" vertical="center" wrapText="1"/>
    </xf>
    <xf borderId="29" fillId="5" fontId="17" numFmtId="0" xfId="0" applyAlignment="1" applyBorder="1" applyFont="1">
      <alignment horizontal="center" shrinkToFit="0" vertical="center" wrapText="1"/>
    </xf>
    <xf borderId="94" fillId="5" fontId="17" numFmtId="0" xfId="0" applyAlignment="1" applyBorder="1" applyFont="1">
      <alignment horizontal="center" shrinkToFit="0" vertical="center" wrapText="1"/>
    </xf>
    <xf borderId="30" fillId="6" fontId="17" numFmtId="0" xfId="0" applyAlignment="1" applyBorder="1" applyFont="1">
      <alignment horizontal="center" shrinkToFit="0" vertical="center" wrapText="1"/>
    </xf>
    <xf borderId="30" fillId="6" fontId="17" numFmtId="169" xfId="0" applyAlignment="1" applyBorder="1" applyFont="1" applyNumberFormat="1">
      <alignment horizontal="center" shrinkToFit="0" vertical="center" wrapText="1"/>
    </xf>
    <xf borderId="30" fillId="5" fontId="17" numFmtId="2" xfId="0" applyAlignment="1" applyBorder="1" applyFont="1" applyNumberFormat="1">
      <alignment horizontal="center" shrinkToFit="0" vertical="center" wrapText="1"/>
    </xf>
    <xf borderId="30" fillId="5" fontId="17" numFmtId="1" xfId="0" applyAlignment="1" applyBorder="1" applyFont="1" applyNumberFormat="1">
      <alignment horizontal="center" shrinkToFit="0" vertical="center" wrapText="1"/>
    </xf>
    <xf borderId="30" fillId="6" fontId="17" numFmtId="2" xfId="0" applyAlignment="1" applyBorder="1" applyFont="1" applyNumberFormat="1">
      <alignment horizontal="center" shrinkToFit="0" vertical="center" wrapText="1"/>
    </xf>
    <xf borderId="94" fillId="3" fontId="17" numFmtId="1" xfId="0" applyAlignment="1" applyBorder="1" applyFont="1" applyNumberFormat="1">
      <alignment horizontal="center" shrinkToFit="0" vertical="center" wrapText="1"/>
    </xf>
    <xf borderId="31" fillId="3" fontId="17" numFmtId="2" xfId="0" applyAlignment="1" applyBorder="1" applyFont="1" applyNumberFormat="1">
      <alignment horizontal="center" shrinkToFit="0" vertical="center" wrapText="1"/>
    </xf>
    <xf borderId="95" fillId="3" fontId="16" numFmtId="0" xfId="0" applyAlignment="1" applyBorder="1" applyFont="1">
      <alignment horizontal="center" shrinkToFit="0" vertical="center" wrapText="1"/>
    </xf>
    <xf borderId="17" fillId="7" fontId="1" numFmtId="0" xfId="0" applyBorder="1" applyFill="1" applyFont="1"/>
    <xf borderId="89" fillId="5" fontId="17" numFmtId="1" xfId="0" applyAlignment="1" applyBorder="1" applyFont="1" applyNumberFormat="1">
      <alignment horizontal="center" shrinkToFit="0" vertical="center" wrapText="1"/>
    </xf>
    <xf borderId="24" fillId="5" fontId="17" numFmtId="2" xfId="0" applyAlignment="1" applyBorder="1" applyFont="1" applyNumberFormat="1">
      <alignment horizontal="center" shrinkToFit="0" vertical="center" wrapText="1"/>
    </xf>
    <xf borderId="24" fillId="5" fontId="17" numFmtId="1" xfId="0" applyAlignment="1" applyBorder="1" applyFont="1" applyNumberFormat="1">
      <alignment horizontal="center" shrinkToFit="0" vertical="center" wrapText="1"/>
    </xf>
    <xf borderId="93" fillId="3" fontId="17" numFmtId="1" xfId="0" applyAlignment="1" applyBorder="1" applyFont="1" applyNumberFormat="1">
      <alignment horizontal="center" shrinkToFit="0" vertical="center" wrapText="1"/>
    </xf>
    <xf borderId="30" fillId="3" fontId="17" numFmtId="1" xfId="0" applyAlignment="1" applyBorder="1" applyFont="1" applyNumberFormat="1">
      <alignment horizontal="center" shrinkToFit="0" vertical="center" wrapText="1"/>
    </xf>
    <xf borderId="0" fillId="0" fontId="1" numFmtId="2" xfId="0" applyAlignment="1" applyFont="1" applyNumberFormat="1">
      <alignment horizontal="center"/>
    </xf>
    <xf borderId="17" fillId="8" fontId="1" numFmtId="2" xfId="0" applyBorder="1" applyFill="1" applyFont="1" applyNumberFormat="1"/>
    <xf borderId="96" fillId="5" fontId="17" numFmtId="1" xfId="0" applyAlignment="1" applyBorder="1" applyFont="1" applyNumberFormat="1">
      <alignment horizontal="center" shrinkToFit="0" vertical="center" wrapText="1"/>
    </xf>
    <xf borderId="97" fillId="3" fontId="17" numFmtId="2" xfId="0" applyAlignment="1" applyBorder="1" applyFont="1" applyNumberFormat="1">
      <alignment horizontal="center" shrinkToFit="0" vertical="center" wrapText="1"/>
    </xf>
    <xf borderId="98" fillId="0" fontId="3" numFmtId="0" xfId="0" applyBorder="1" applyFont="1"/>
    <xf borderId="99" fillId="3" fontId="16" numFmtId="0" xfId="0" applyAlignment="1" applyBorder="1" applyFont="1">
      <alignment horizontal="center" shrinkToFit="0" vertical="center" wrapText="1"/>
    </xf>
    <xf borderId="0" fillId="0" fontId="21" numFmtId="0" xfId="0" applyFont="1"/>
    <xf borderId="0" fillId="0" fontId="19" numFmtId="0" xfId="0" applyAlignment="1" applyFont="1">
      <alignment horizontal="center" vertical="center"/>
    </xf>
    <xf borderId="0" fillId="0" fontId="19" numFmtId="0" xfId="0" applyAlignment="1" applyFont="1">
      <alignment vertical="center"/>
    </xf>
    <xf borderId="0" fillId="0" fontId="22" numFmtId="0" xfId="0" applyFont="1"/>
    <xf borderId="56" fillId="0" fontId="19" numFmtId="0" xfId="0" applyAlignment="1" applyBorder="1" applyFont="1">
      <alignment horizontal="center"/>
    </xf>
    <xf borderId="0" fillId="0" fontId="19" numFmtId="0" xfId="0" applyFont="1"/>
    <xf borderId="74" fillId="0" fontId="1" numFmtId="0" xfId="0" applyAlignment="1" applyBorder="1" applyFont="1">
      <alignment horizontal="left" vertical="center"/>
    </xf>
    <xf borderId="74" fillId="0" fontId="19" numFmtId="0" xfId="0" applyAlignment="1" applyBorder="1" applyFont="1">
      <alignment horizontal="left" vertical="center"/>
    </xf>
    <xf borderId="25" fillId="0" fontId="19" numFmtId="0" xfId="0" applyAlignment="1" applyBorder="1" applyFont="1">
      <alignment horizontal="right" vertical="center"/>
    </xf>
    <xf borderId="28" fillId="0" fontId="23" numFmtId="168" xfId="0" applyAlignment="1" applyBorder="1" applyFont="1" applyNumberFormat="1">
      <alignment horizontal="left" vertical="center"/>
    </xf>
    <xf borderId="0" fillId="0" fontId="19" numFmtId="168" xfId="0" applyAlignment="1" applyFont="1" applyNumberFormat="1">
      <alignment horizontal="center"/>
    </xf>
    <xf borderId="76" fillId="0" fontId="1" numFmtId="0" xfId="0" applyAlignment="1" applyBorder="1" applyFont="1">
      <alignment horizontal="left" vertical="center"/>
    </xf>
    <xf borderId="76" fillId="0" fontId="23" numFmtId="168" xfId="0" applyAlignment="1" applyBorder="1" applyFont="1" applyNumberFormat="1">
      <alignment horizontal="left" vertical="center"/>
    </xf>
    <xf borderId="100" fillId="0" fontId="23" numFmtId="168" xfId="0" applyAlignment="1" applyBorder="1" applyFont="1" applyNumberFormat="1">
      <alignment horizontal="left" vertical="center"/>
    </xf>
    <xf borderId="76" fillId="0" fontId="19" numFmtId="0" xfId="0" applyAlignment="1" applyBorder="1" applyFont="1">
      <alignment horizontal="left" vertical="center"/>
    </xf>
    <xf borderId="100" fillId="0" fontId="1" numFmtId="0" xfId="0" applyAlignment="1" applyBorder="1" applyFont="1">
      <alignment horizontal="left" vertical="center"/>
    </xf>
    <xf borderId="0" fillId="0" fontId="24" numFmtId="0" xfId="0" applyFont="1"/>
    <xf borderId="0" fillId="0" fontId="18" numFmtId="0" xfId="0" applyFont="1"/>
    <xf borderId="0" fillId="0" fontId="24" numFmtId="1" xfId="0" applyAlignment="1" applyFont="1" applyNumberFormat="1">
      <alignment horizontal="center"/>
    </xf>
    <xf borderId="0" fillId="0" fontId="24" numFmtId="2" xfId="0" applyAlignment="1" applyFont="1" applyNumberFormat="1">
      <alignment horizontal="center" vertical="center"/>
    </xf>
    <xf borderId="0" fillId="0" fontId="24" numFmtId="0" xfId="0" applyAlignment="1" applyFont="1">
      <alignment horizontal="center"/>
    </xf>
    <xf borderId="0" fillId="0" fontId="18" numFmtId="2" xfId="0" applyAlignment="1" applyFont="1" applyNumberFormat="1">
      <alignment horizontal="center" vertical="center"/>
    </xf>
    <xf borderId="0" fillId="0" fontId="18" numFmtId="1" xfId="0" applyFont="1" applyNumberFormat="1"/>
    <xf borderId="0" fillId="0" fontId="18" numFmtId="2" xfId="0" applyFont="1" applyNumberFormat="1"/>
    <xf borderId="0" fillId="0" fontId="23" numFmtId="170" xfId="0" applyFont="1" applyNumberFormat="1"/>
    <xf borderId="0" fillId="0" fontId="19" numFmtId="0" xfId="0" applyAlignment="1" applyFont="1">
      <alignment horizontal="right" vertical="center"/>
    </xf>
    <xf borderId="0" fillId="0" fontId="19" numFmtId="0" xfId="0" applyAlignment="1" applyFont="1">
      <alignment horizontal="left" vertical="center"/>
    </xf>
    <xf borderId="0" fillId="0" fontId="25" numFmtId="171" xfId="0" applyFont="1" applyNumberFormat="1"/>
    <xf borderId="0" fillId="0" fontId="0" numFmtId="0" xfId="0" applyAlignment="1" applyFont="1">
      <alignment horizontal="center"/>
    </xf>
    <xf borderId="0" fillId="0" fontId="26" numFmtId="0" xfId="0" applyAlignment="1" applyFont="1">
      <alignment horizontal="center" vertical="center"/>
    </xf>
    <xf borderId="0" fillId="0" fontId="26" numFmtId="0" xfId="0" applyAlignment="1" applyFont="1">
      <alignment vertical="center"/>
    </xf>
    <xf borderId="0" fillId="0" fontId="26" numFmtId="0" xfId="0" applyFont="1"/>
    <xf borderId="0" fillId="0" fontId="26" numFmtId="0" xfId="0" applyAlignment="1" applyFont="1">
      <alignment horizontal="center"/>
    </xf>
    <xf borderId="74" fillId="0" fontId="0" numFmtId="0" xfId="0" applyAlignment="1" applyBorder="1" applyFont="1">
      <alignment horizontal="left" vertical="center"/>
    </xf>
    <xf borderId="74" fillId="0" fontId="26" numFmtId="0" xfId="0" applyAlignment="1" applyBorder="1" applyFont="1">
      <alignment horizontal="left" vertical="center"/>
    </xf>
    <xf borderId="25" fillId="0" fontId="26" numFmtId="0" xfId="0" applyAlignment="1" applyBorder="1" applyFont="1">
      <alignment horizontal="right" vertical="center"/>
    </xf>
    <xf borderId="28" fillId="0" fontId="27" numFmtId="168" xfId="0" applyAlignment="1" applyBorder="1" applyFont="1" applyNumberFormat="1">
      <alignment horizontal="left" vertical="center"/>
    </xf>
    <xf borderId="0" fillId="0" fontId="0" numFmtId="2" xfId="0" applyFont="1" applyNumberFormat="1"/>
    <xf borderId="76" fillId="0" fontId="0" numFmtId="0" xfId="0" applyAlignment="1" applyBorder="1" applyFont="1">
      <alignment horizontal="left" vertical="center"/>
    </xf>
    <xf borderId="76" fillId="0" fontId="27" numFmtId="168" xfId="0" applyAlignment="1" applyBorder="1" applyFont="1" applyNumberFormat="1">
      <alignment horizontal="left" vertical="center"/>
    </xf>
    <xf borderId="100" fillId="0" fontId="27" numFmtId="168" xfId="0" applyAlignment="1" applyBorder="1" applyFont="1" applyNumberFormat="1">
      <alignment horizontal="left" vertical="center"/>
    </xf>
    <xf borderId="76" fillId="0" fontId="26" numFmtId="0" xfId="0" applyAlignment="1" applyBorder="1" applyFont="1">
      <alignment horizontal="left" vertical="center"/>
    </xf>
    <xf borderId="100" fillId="0" fontId="0" numFmtId="0" xfId="0" applyAlignment="1" applyBorder="1" applyFont="1">
      <alignment horizontal="left" vertical="center"/>
    </xf>
    <xf borderId="0" fillId="0" fontId="28" numFmtId="0" xfId="0" applyFont="1"/>
    <xf borderId="0" fillId="0" fontId="29" numFmtId="0" xfId="0" applyFont="1"/>
    <xf borderId="0" fillId="0" fontId="29" numFmtId="1" xfId="0" applyFont="1" applyNumberFormat="1"/>
    <xf borderId="0" fillId="0" fontId="29" numFmtId="2" xfId="0" applyFont="1" applyNumberFormat="1"/>
    <xf borderId="0" fillId="0" fontId="30" numFmtId="171" xfId="0" applyFont="1" applyNumberFormat="1"/>
    <xf borderId="0" fillId="0" fontId="27" numFmtId="170" xfId="0" applyFont="1" applyNumberFormat="1"/>
    <xf borderId="0" fillId="0" fontId="31" numFmtId="171" xfId="0" applyFont="1" applyNumberFormat="1"/>
    <xf borderId="0" fillId="0" fontId="26" numFmtId="0" xfId="0" applyAlignment="1" applyFont="1">
      <alignment horizontal="right" vertical="center"/>
    </xf>
    <xf borderId="0" fillId="0" fontId="26" numFmtId="0" xfId="0" applyAlignment="1" applyFont="1">
      <alignment horizontal="left" vertical="center"/>
    </xf>
    <xf borderId="0" fillId="0" fontId="0" numFmtId="0" xfId="0" applyAlignment="1" applyFont="1">
      <alignment horizontal="right"/>
    </xf>
    <xf borderId="56" fillId="0" fontId="26" numFmtId="0" xfId="0" applyAlignment="1" applyBorder="1" applyFont="1">
      <alignment horizontal="center"/>
    </xf>
    <xf borderId="74" fillId="0" fontId="0" numFmtId="0" xfId="0" applyBorder="1" applyFont="1"/>
    <xf borderId="74" fillId="0" fontId="26" numFmtId="0" xfId="0" applyAlignment="1" applyBorder="1" applyFont="1">
      <alignment vertical="center"/>
    </xf>
    <xf borderId="74" fillId="0" fontId="26" numFmtId="0" xfId="0" applyBorder="1" applyFont="1"/>
    <xf borderId="25" fillId="0" fontId="26" numFmtId="0" xfId="0" applyBorder="1" applyFont="1"/>
    <xf borderId="28" fillId="0" fontId="27" numFmtId="168" xfId="0" applyBorder="1" applyFont="1" applyNumberFormat="1"/>
    <xf borderId="76" fillId="0" fontId="0" numFmtId="0" xfId="0" applyBorder="1" applyFont="1"/>
    <xf borderId="76" fillId="0" fontId="26" numFmtId="0" xfId="0" applyAlignment="1" applyBorder="1" applyFont="1">
      <alignment vertical="center"/>
    </xf>
    <xf borderId="76" fillId="0" fontId="26" numFmtId="0" xfId="0" applyAlignment="1" applyBorder="1" applyFont="1">
      <alignment horizontal="center" vertical="center"/>
    </xf>
    <xf borderId="100" fillId="0" fontId="0" numFmtId="0" xfId="0" applyBorder="1" applyFont="1"/>
    <xf borderId="39" fillId="0" fontId="2" numFmtId="0" xfId="0" applyAlignment="1" applyBorder="1" applyFont="1">
      <alignment horizontal="center"/>
    </xf>
    <xf borderId="39" fillId="0" fontId="3" numFmtId="0" xfId="0" applyBorder="1" applyFont="1"/>
    <xf borderId="101" fillId="0" fontId="17" numFmtId="0" xfId="0" applyAlignment="1" applyBorder="1" applyFont="1">
      <alignment horizontal="left" shrinkToFit="0" vertical="center" wrapText="1"/>
    </xf>
    <xf borderId="58" fillId="0" fontId="17" numFmtId="0" xfId="0" applyAlignment="1" applyBorder="1" applyFont="1">
      <alignment horizontal="left" shrinkToFit="0" vertical="center" wrapText="1"/>
    </xf>
    <xf borderId="58" fillId="0" fontId="17" numFmtId="0" xfId="0" applyAlignment="1" applyBorder="1" applyFont="1">
      <alignment horizontal="center" shrinkToFit="0" vertical="center" wrapText="1"/>
    </xf>
    <xf borderId="102" fillId="0" fontId="3" numFmtId="0" xfId="0" applyBorder="1" applyFont="1"/>
    <xf borderId="103" fillId="0" fontId="3" numFmtId="0" xfId="0" applyBorder="1" applyFont="1"/>
    <xf borderId="104" fillId="0" fontId="3" numFmtId="0" xfId="0" applyBorder="1" applyFont="1"/>
    <xf borderId="48" fillId="5" fontId="19" numFmtId="0" xfId="0" applyAlignment="1" applyBorder="1" applyFont="1">
      <alignment horizontal="left"/>
    </xf>
    <xf borderId="105" fillId="0" fontId="3" numFmtId="0" xfId="0" applyBorder="1" applyFont="1"/>
    <xf borderId="31" fillId="2" fontId="1" numFmtId="0" xfId="0" applyAlignment="1" applyBorder="1" applyFont="1">
      <alignment horizontal="left"/>
    </xf>
    <xf borderId="106" fillId="5" fontId="16" numFmtId="0" xfId="0" applyAlignment="1" applyBorder="1" applyFont="1">
      <alignment horizontal="center" shrinkToFit="0" vertical="center" wrapText="1"/>
    </xf>
    <xf borderId="107" fillId="5" fontId="16" numFmtId="0" xfId="0" applyAlignment="1" applyBorder="1" applyFont="1">
      <alignment horizontal="center" shrinkToFit="0" vertical="center" wrapText="1"/>
    </xf>
    <xf borderId="45" fillId="0" fontId="16" numFmtId="0" xfId="0" applyAlignment="1" applyBorder="1" applyFont="1">
      <alignment horizontal="center" shrinkToFit="0" vertical="center" wrapText="1"/>
    </xf>
    <xf borderId="25" fillId="5" fontId="16" numFmtId="0" xfId="0" applyAlignment="1" applyBorder="1" applyFont="1">
      <alignment horizontal="center" vertical="center"/>
    </xf>
    <xf borderId="26" fillId="0" fontId="16" numFmtId="169" xfId="0" applyAlignment="1" applyBorder="1" applyFont="1" applyNumberFormat="1">
      <alignment horizontal="center" shrinkToFit="0" vertical="center" wrapText="1"/>
    </xf>
    <xf borderId="64" fillId="5" fontId="16" numFmtId="0" xfId="0" applyAlignment="1" applyBorder="1" applyFont="1">
      <alignment horizontal="center" shrinkToFit="0" vertical="center" wrapText="1"/>
    </xf>
    <xf borderId="27" fillId="0" fontId="16" numFmtId="169" xfId="0" applyAlignment="1" applyBorder="1" applyFont="1" applyNumberFormat="1">
      <alignment horizontal="center" shrinkToFit="0" vertical="center" wrapText="1"/>
    </xf>
    <xf borderId="19" fillId="0" fontId="3" numFmtId="0" xfId="0" applyBorder="1" applyFont="1"/>
    <xf borderId="108" fillId="0" fontId="3" numFmtId="0" xfId="0" applyBorder="1" applyFont="1"/>
    <xf borderId="70" fillId="3" fontId="16" numFmtId="170" xfId="0" applyAlignment="1" applyBorder="1" applyFont="1" applyNumberFormat="1">
      <alignment horizontal="center" shrinkToFit="0" vertical="center" wrapText="1"/>
    </xf>
    <xf borderId="79" fillId="3" fontId="16" numFmtId="168" xfId="0" applyAlignment="1" applyBorder="1" applyFont="1" applyNumberFormat="1">
      <alignment horizontal="center" shrinkToFit="0" vertical="center" wrapText="1"/>
    </xf>
    <xf borderId="65" fillId="3" fontId="16" numFmtId="168" xfId="0" applyAlignment="1" applyBorder="1" applyFont="1" applyNumberFormat="1">
      <alignment horizontal="center" shrinkToFit="0" vertical="center" wrapText="1"/>
    </xf>
    <xf borderId="25" fillId="5" fontId="16" numFmtId="0" xfId="0" applyAlignment="1" applyBorder="1" applyFont="1">
      <alignment horizontal="left" shrinkToFit="0" vertical="center" wrapText="1"/>
    </xf>
    <xf borderId="25" fillId="6" fontId="16" numFmtId="168" xfId="0" applyAlignment="1" applyBorder="1" applyFont="1" applyNumberFormat="1">
      <alignment horizontal="center" shrinkToFit="0" vertical="center" wrapText="1"/>
    </xf>
    <xf borderId="100" fillId="0" fontId="3" numFmtId="0" xfId="0" applyBorder="1" applyFont="1"/>
    <xf borderId="70" fillId="5" fontId="16" numFmtId="0" xfId="0" applyAlignment="1" applyBorder="1" applyFont="1">
      <alignment horizontal="center" shrinkToFit="0" vertical="center" wrapText="1"/>
    </xf>
    <xf borderId="109" fillId="0" fontId="3" numFmtId="0" xfId="0" applyBorder="1" applyFont="1"/>
    <xf borderId="110" fillId="5" fontId="16" numFmtId="0" xfId="0" applyAlignment="1" applyBorder="1" applyFont="1">
      <alignment horizontal="center" shrinkToFit="0" vertical="center" wrapText="1"/>
    </xf>
    <xf borderId="29" fillId="5" fontId="17" numFmtId="0" xfId="0" applyAlignment="1" applyBorder="1" applyFont="1">
      <alignment horizontal="left" shrinkToFit="0" vertical="center" wrapText="1"/>
    </xf>
    <xf borderId="96" fillId="3" fontId="17" numFmtId="168" xfId="0" applyAlignment="1" applyBorder="1" applyFont="1" applyNumberFormat="1">
      <alignment horizontal="center" shrinkToFit="0" vertical="center" wrapText="1"/>
    </xf>
    <xf borderId="30" fillId="3" fontId="17" numFmtId="168" xfId="0" applyAlignment="1" applyBorder="1" applyFont="1" applyNumberFormat="1">
      <alignment horizontal="center" shrinkToFit="0" vertical="center" wrapText="1"/>
    </xf>
    <xf borderId="31" fillId="3" fontId="17" numFmtId="168" xfId="0" applyAlignment="1" applyBorder="1" applyFont="1" applyNumberFormat="1">
      <alignment horizontal="center" shrinkToFit="0" vertical="center" wrapText="1"/>
    </xf>
    <xf borderId="58" fillId="5" fontId="16" numFmtId="0" xfId="0" applyAlignment="1" applyBorder="1" applyFont="1">
      <alignment horizontal="center" shrinkToFit="0" vertical="center" wrapText="1"/>
    </xf>
    <xf borderId="97" fillId="5" fontId="16" numFmtId="0" xfId="0" applyAlignment="1" applyBorder="1" applyFont="1">
      <alignment horizontal="center" shrinkToFit="0" vertical="center" wrapText="1"/>
    </xf>
    <xf borderId="111" fillId="0" fontId="3" numFmtId="0" xfId="0" applyBorder="1" applyFont="1"/>
    <xf borderId="97" fillId="5" fontId="16" numFmtId="1" xfId="0" applyAlignment="1" applyBorder="1" applyFont="1" applyNumberFormat="1">
      <alignment horizontal="center" shrinkToFit="0" vertical="center" wrapText="1"/>
    </xf>
    <xf borderId="112" fillId="0" fontId="3" numFmtId="0" xfId="0" applyBorder="1" applyFont="1"/>
    <xf borderId="25" fillId="5" fontId="32" numFmtId="0" xfId="0" applyAlignment="1" applyBorder="1" applyFont="1">
      <alignment horizontal="center" shrinkToFit="0" vertical="center" wrapText="1"/>
    </xf>
    <xf borderId="79" fillId="5" fontId="16" numFmtId="1" xfId="0" applyAlignment="1" applyBorder="1" applyFont="1" applyNumberFormat="1">
      <alignment horizontal="center" shrinkToFit="0" vertical="center" wrapText="1"/>
    </xf>
    <xf borderId="64" fillId="5" fontId="16" numFmtId="1" xfId="0" applyAlignment="1" applyBorder="1" applyFont="1" applyNumberFormat="1">
      <alignment horizontal="center" shrinkToFit="0" vertical="center" wrapText="1"/>
    </xf>
    <xf borderId="65" fillId="5" fontId="16" numFmtId="1" xfId="0" applyAlignment="1" applyBorder="1" applyFont="1" applyNumberFormat="1">
      <alignment horizontal="center" shrinkToFit="0" vertical="center" wrapText="1"/>
    </xf>
    <xf borderId="79" fillId="5" fontId="32" numFmtId="0" xfId="0" applyAlignment="1" applyBorder="1" applyFont="1">
      <alignment horizontal="center" shrinkToFit="0" vertical="center" wrapText="1"/>
    </xf>
    <xf borderId="64" fillId="5" fontId="32" numFmtId="0" xfId="0" applyAlignment="1" applyBorder="1" applyFont="1">
      <alignment horizontal="center" shrinkToFit="0" vertical="center" wrapText="1"/>
    </xf>
    <xf borderId="93" fillId="5" fontId="32" numFmtId="0" xfId="0" applyAlignment="1" applyBorder="1" applyFont="1">
      <alignment horizontal="center" shrinkToFit="0" vertical="center" wrapText="1"/>
    </xf>
    <xf borderId="94" fillId="5" fontId="17" numFmtId="172" xfId="0" applyAlignment="1" applyBorder="1" applyFont="1" applyNumberFormat="1">
      <alignment horizontal="center" shrinkToFit="0" vertical="center" wrapText="1"/>
    </xf>
    <xf borderId="30" fillId="0" fontId="17" numFmtId="0" xfId="0" applyAlignment="1" applyBorder="1" applyFont="1">
      <alignment horizontal="center" shrinkToFit="0" vertical="center" wrapText="1"/>
    </xf>
    <xf borderId="31" fillId="5" fontId="17" numFmtId="0" xfId="0" applyAlignment="1" applyBorder="1" applyFont="1">
      <alignment horizontal="center" shrinkToFit="0" vertical="center" wrapText="1"/>
    </xf>
    <xf borderId="31" fillId="5" fontId="17" numFmtId="1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6">
    <dxf>
      <font>
        <sz val="11.0"/>
        <color rgb="FF000000"/>
        <name val="Calibri"/>
      </font>
      <fill>
        <patternFill patternType="none"/>
      </fill>
      <alignment shrinkToFit="0" vertical="bottom" wrapText="0"/>
      <border/>
    </dxf>
    <dxf>
      <font>
        <color rgb="FFFFFFFF"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FF0000"/>
      </font>
      <fill>
        <patternFill patternType="none"/>
      </fill>
      <border/>
    </dxf>
    <dxf>
      <font>
        <strike/>
      </font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customschemas.google.com/relationships/workbookmetadata" Target="metadata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76200</xdr:colOff>
      <xdr:row>0</xdr:row>
      <xdr:rowOff>76200</xdr:rowOff>
    </xdr:from>
    <xdr:ext cx="1400175" cy="6191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0</xdr:row>
      <xdr:rowOff>57150</xdr:rowOff>
    </xdr:from>
    <xdr:ext cx="1562100" cy="6762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0</xdr:row>
      <xdr:rowOff>57150</xdr:rowOff>
    </xdr:from>
    <xdr:ext cx="1562100" cy="6762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257925" cy="452437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323850</xdr:colOff>
      <xdr:row>19</xdr:row>
      <xdr:rowOff>161925</xdr:rowOff>
    </xdr:from>
    <xdr:ext cx="2038350" cy="2952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0</xdr:row>
      <xdr:rowOff>57150</xdr:rowOff>
    </xdr:from>
    <xdr:ext cx="1562100" cy="6191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0</xdr:row>
      <xdr:rowOff>57150</xdr:rowOff>
    </xdr:from>
    <xdr:ext cx="1562100" cy="6191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0</xdr:row>
      <xdr:rowOff>57150</xdr:rowOff>
    </xdr:from>
    <xdr:ext cx="1562100" cy="6191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0</xdr:row>
      <xdr:rowOff>57150</xdr:rowOff>
    </xdr:from>
    <xdr:ext cx="1562100" cy="6191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0</xdr:row>
      <xdr:rowOff>57150</xdr:rowOff>
    </xdr:from>
    <xdr:ext cx="1562100" cy="6191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0</xdr:row>
      <xdr:rowOff>57150</xdr:rowOff>
    </xdr:from>
    <xdr:ext cx="1562100" cy="6191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0</xdr:row>
      <xdr:rowOff>57150</xdr:rowOff>
    </xdr:from>
    <xdr:ext cx="1562100" cy="6762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0</xdr:row>
      <xdr:rowOff>57150</xdr:rowOff>
    </xdr:from>
    <xdr:ext cx="1562100" cy="6762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257925" cy="45339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323850</xdr:colOff>
      <xdr:row>20</xdr:row>
      <xdr:rowOff>0</xdr:rowOff>
    </xdr:from>
    <xdr:ext cx="2038350" cy="2762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0</xdr:row>
      <xdr:rowOff>57150</xdr:rowOff>
    </xdr:from>
    <xdr:ext cx="1562100" cy="6762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0</xdr:row>
      <xdr:rowOff>57150</xdr:rowOff>
    </xdr:from>
    <xdr:ext cx="1562100" cy="6762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257925" cy="452437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323850</xdr:colOff>
      <xdr:row>19</xdr:row>
      <xdr:rowOff>161925</xdr:rowOff>
    </xdr:from>
    <xdr:ext cx="2038350" cy="2952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5.57"/>
    <col customWidth="1" min="2" max="2" width="13.14"/>
    <col customWidth="1" min="3" max="8" width="12.71"/>
    <col customWidth="1" min="9" max="26" width="8.71"/>
  </cols>
  <sheetData>
    <row r="1" ht="15.0" customHeight="1">
      <c r="A1" s="1"/>
      <c r="B1" s="2"/>
      <c r="C1" s="3"/>
      <c r="D1" s="3"/>
      <c r="E1" s="3"/>
      <c r="F1" s="4"/>
      <c r="G1" s="5"/>
      <c r="H1" s="6"/>
    </row>
    <row r="2" ht="15.0" customHeight="1">
      <c r="A2" s="7"/>
      <c r="B2" s="8"/>
      <c r="C2" s="9"/>
      <c r="D2" s="9"/>
      <c r="E2" s="9"/>
      <c r="F2" s="9"/>
      <c r="G2" s="9"/>
      <c r="H2" s="10"/>
    </row>
    <row r="3" ht="15.0" customHeight="1">
      <c r="A3" s="7"/>
      <c r="B3" s="8"/>
      <c r="C3" s="9"/>
      <c r="D3" s="9"/>
      <c r="E3" s="9"/>
      <c r="F3" s="9"/>
      <c r="G3" s="9"/>
      <c r="H3" s="10"/>
    </row>
    <row r="4" ht="15.0" customHeight="1">
      <c r="A4" s="7"/>
      <c r="B4" s="8"/>
      <c r="C4" s="9"/>
      <c r="D4" s="9"/>
      <c r="E4" s="9"/>
      <c r="F4" s="9"/>
      <c r="G4" s="9"/>
      <c r="H4" s="10"/>
    </row>
    <row r="5" ht="15.0" customHeight="1">
      <c r="A5" s="11" t="s">
        <v>0</v>
      </c>
      <c r="B5" s="12"/>
      <c r="C5" s="12"/>
      <c r="D5" s="12"/>
      <c r="E5" s="12"/>
      <c r="F5" s="12"/>
      <c r="G5" s="12"/>
      <c r="H5" s="13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5.0" customHeight="1">
      <c r="A6" s="15"/>
      <c r="B6" s="16"/>
      <c r="C6" s="16"/>
      <c r="D6" s="16"/>
      <c r="E6" s="16"/>
      <c r="F6" s="16"/>
      <c r="G6" s="16"/>
      <c r="H6" s="17"/>
    </row>
    <row r="7" ht="15.0" customHeight="1">
      <c r="A7" s="11" t="s">
        <v>1</v>
      </c>
      <c r="B7" s="12"/>
      <c r="C7" s="12"/>
      <c r="D7" s="12"/>
      <c r="E7" s="12"/>
      <c r="F7" s="12"/>
      <c r="G7" s="12"/>
      <c r="H7" s="13"/>
    </row>
    <row r="8" ht="18.75" customHeight="1">
      <c r="A8" s="15"/>
      <c r="B8" s="16"/>
      <c r="C8" s="16"/>
      <c r="D8" s="16"/>
      <c r="E8" s="16"/>
      <c r="F8" s="16"/>
      <c r="G8" s="16"/>
      <c r="H8" s="17"/>
    </row>
    <row r="9" ht="15.0" customHeight="1">
      <c r="A9" s="11" t="s">
        <v>2</v>
      </c>
      <c r="B9" s="12"/>
      <c r="C9" s="12"/>
      <c r="D9" s="12"/>
      <c r="E9" s="12"/>
      <c r="F9" s="12"/>
      <c r="G9" s="12"/>
      <c r="H9" s="13"/>
    </row>
    <row r="10" ht="15.0" customHeight="1">
      <c r="A10" s="15"/>
      <c r="B10" s="16"/>
      <c r="C10" s="16"/>
      <c r="D10" s="16"/>
      <c r="E10" s="16"/>
      <c r="F10" s="16"/>
      <c r="G10" s="16"/>
      <c r="H10" s="17"/>
    </row>
    <row r="11" ht="15.0" customHeight="1">
      <c r="A11" s="11" t="s">
        <v>3</v>
      </c>
      <c r="B11" s="12"/>
      <c r="C11" s="12"/>
      <c r="D11" s="12"/>
      <c r="E11" s="12"/>
      <c r="F11" s="12"/>
      <c r="G11" s="12"/>
      <c r="H11" s="13"/>
    </row>
    <row r="12" ht="15.0" customHeight="1">
      <c r="A12" s="15"/>
      <c r="B12" s="16"/>
      <c r="C12" s="16"/>
      <c r="D12" s="16"/>
      <c r="E12" s="16"/>
      <c r="F12" s="16"/>
      <c r="G12" s="16"/>
      <c r="H12" s="17"/>
    </row>
    <row r="13" ht="15.0" customHeight="1">
      <c r="A13" s="18"/>
      <c r="B13" s="19"/>
      <c r="C13" s="19"/>
      <c r="D13" s="19"/>
      <c r="E13" s="19"/>
      <c r="F13" s="19"/>
      <c r="G13" s="19"/>
      <c r="H13" s="20"/>
    </row>
    <row r="14" ht="15.0" customHeight="1">
      <c r="A14" s="18"/>
      <c r="B14" s="19"/>
      <c r="C14" s="19"/>
      <c r="D14" s="19"/>
      <c r="E14" s="19"/>
      <c r="F14" s="19"/>
      <c r="G14" s="19"/>
      <c r="H14" s="20"/>
    </row>
    <row r="15" ht="15.0" customHeight="1">
      <c r="A15" s="11" t="s">
        <v>4</v>
      </c>
      <c r="B15" s="12"/>
      <c r="C15" s="12"/>
      <c r="D15" s="12"/>
      <c r="E15" s="12"/>
      <c r="F15" s="12"/>
      <c r="G15" s="12"/>
      <c r="H15" s="13"/>
    </row>
    <row r="16" ht="15.0" customHeight="1">
      <c r="A16" s="15"/>
      <c r="B16" s="16"/>
      <c r="C16" s="16"/>
      <c r="D16" s="16"/>
      <c r="E16" s="16"/>
      <c r="F16" s="16"/>
      <c r="G16" s="16"/>
      <c r="H16" s="17"/>
    </row>
    <row r="17" ht="15.0" customHeight="1">
      <c r="A17" s="11" t="s">
        <v>5</v>
      </c>
      <c r="B17" s="12"/>
      <c r="C17" s="12"/>
      <c r="D17" s="12"/>
      <c r="E17" s="12"/>
      <c r="F17" s="12"/>
      <c r="G17" s="12"/>
      <c r="H17" s="13"/>
    </row>
    <row r="18" ht="15.0" customHeight="1">
      <c r="A18" s="15"/>
      <c r="B18" s="16"/>
      <c r="C18" s="16"/>
      <c r="D18" s="16"/>
      <c r="E18" s="16"/>
      <c r="F18" s="16"/>
      <c r="G18" s="16"/>
      <c r="H18" s="17"/>
    </row>
    <row r="19" ht="15.0" customHeight="1">
      <c r="A19" s="21"/>
      <c r="B19" s="22"/>
      <c r="C19" s="22"/>
      <c r="D19" s="22"/>
      <c r="E19" s="22"/>
      <c r="F19" s="22"/>
      <c r="G19" s="22"/>
      <c r="H19" s="23"/>
    </row>
    <row r="20" ht="15.0" customHeight="1">
      <c r="A20" s="21"/>
      <c r="B20" s="22"/>
      <c r="C20" s="22"/>
      <c r="D20" s="22"/>
      <c r="E20" s="22"/>
      <c r="F20" s="22"/>
      <c r="G20" s="22"/>
      <c r="H20" s="23"/>
    </row>
    <row r="21" ht="15.0" customHeight="1">
      <c r="A21" s="21"/>
      <c r="B21" s="22"/>
      <c r="C21" s="22"/>
      <c r="D21" s="22"/>
      <c r="E21" s="22"/>
      <c r="F21" s="22"/>
      <c r="G21" s="22"/>
      <c r="H21" s="23"/>
    </row>
    <row r="22" ht="15.0" customHeight="1">
      <c r="A22" s="21"/>
      <c r="B22" s="22"/>
      <c r="C22" s="22"/>
      <c r="D22" s="22"/>
      <c r="E22" s="22"/>
      <c r="F22" s="22"/>
      <c r="G22" s="22"/>
      <c r="H22" s="23"/>
    </row>
    <row r="23" ht="15.0" customHeight="1">
      <c r="A23" s="21"/>
      <c r="B23" s="22"/>
      <c r="C23" s="22"/>
      <c r="D23" s="22"/>
      <c r="E23" s="22"/>
      <c r="F23" s="22"/>
      <c r="G23" s="22"/>
      <c r="H23" s="23"/>
    </row>
    <row r="24" ht="15.0" customHeight="1">
      <c r="A24" s="24" t="s">
        <v>6</v>
      </c>
      <c r="B24" s="12"/>
      <c r="C24" s="12"/>
      <c r="D24" s="12"/>
      <c r="E24" s="12"/>
      <c r="F24" s="12"/>
      <c r="G24" s="12"/>
      <c r="H24" s="13"/>
    </row>
    <row r="25" ht="15.75" customHeight="1">
      <c r="A25" s="15"/>
      <c r="B25" s="16"/>
      <c r="C25" s="16"/>
      <c r="D25" s="16"/>
      <c r="E25" s="16"/>
      <c r="F25" s="16"/>
      <c r="G25" s="16"/>
      <c r="H25" s="17"/>
    </row>
    <row r="26" ht="15.0" customHeight="1">
      <c r="A26" s="24" t="s">
        <v>7</v>
      </c>
      <c r="B26" s="12"/>
      <c r="C26" s="12"/>
      <c r="D26" s="12"/>
      <c r="E26" s="12"/>
      <c r="F26" s="12"/>
      <c r="G26" s="12"/>
      <c r="H26" s="13"/>
    </row>
    <row r="27" ht="15.0" customHeight="1">
      <c r="A27" s="15"/>
      <c r="B27" s="16"/>
      <c r="C27" s="16"/>
      <c r="D27" s="16"/>
      <c r="E27" s="16"/>
      <c r="F27" s="16"/>
      <c r="G27" s="16"/>
      <c r="H27" s="17"/>
    </row>
    <row r="28" ht="15.0" customHeight="1">
      <c r="A28" s="24" t="s">
        <v>8</v>
      </c>
      <c r="B28" s="12"/>
      <c r="C28" s="12"/>
      <c r="D28" s="12"/>
      <c r="E28" s="12"/>
      <c r="F28" s="12"/>
      <c r="G28" s="12"/>
      <c r="H28" s="13"/>
    </row>
    <row r="29" ht="15.0" customHeight="1">
      <c r="A29" s="15"/>
      <c r="B29" s="16"/>
      <c r="C29" s="16"/>
      <c r="D29" s="16"/>
      <c r="E29" s="16"/>
      <c r="F29" s="16"/>
      <c r="G29" s="16"/>
      <c r="H29" s="17"/>
    </row>
    <row r="30" ht="15.0" customHeight="1">
      <c r="A30" s="21"/>
      <c r="B30" s="22"/>
      <c r="C30" s="22"/>
      <c r="D30" s="22"/>
      <c r="E30" s="22"/>
      <c r="F30" s="22"/>
      <c r="G30" s="22"/>
      <c r="H30" s="23"/>
    </row>
    <row r="31" ht="15.0" customHeight="1">
      <c r="A31" s="21"/>
      <c r="B31" s="22"/>
      <c r="C31" s="22"/>
      <c r="D31" s="22"/>
      <c r="E31" s="22"/>
      <c r="F31" s="22"/>
      <c r="G31" s="22"/>
      <c r="H31" s="23"/>
    </row>
    <row r="32" ht="15.0" customHeight="1">
      <c r="A32" s="21"/>
      <c r="B32" s="22"/>
      <c r="C32" s="22"/>
      <c r="D32" s="22"/>
      <c r="E32" s="22"/>
      <c r="F32" s="22"/>
      <c r="G32" s="22"/>
      <c r="H32" s="23"/>
    </row>
    <row r="33" ht="15.0" customHeight="1">
      <c r="A33" s="21"/>
      <c r="B33" s="22"/>
      <c r="C33" s="22"/>
      <c r="D33" s="22"/>
      <c r="E33" s="22"/>
      <c r="F33" s="22"/>
      <c r="G33" s="22"/>
      <c r="H33" s="23"/>
    </row>
    <row r="34" ht="15.0" customHeight="1">
      <c r="A34" s="21"/>
      <c r="B34" s="22"/>
      <c r="C34" s="22"/>
      <c r="D34" s="22"/>
      <c r="E34" s="22"/>
      <c r="F34" s="22"/>
      <c r="G34" s="22"/>
      <c r="H34" s="23"/>
    </row>
    <row r="35" ht="15.0" customHeight="1">
      <c r="A35" s="21"/>
      <c r="B35" s="22"/>
      <c r="C35" s="22"/>
      <c r="D35" s="22"/>
      <c r="E35" s="22"/>
      <c r="F35" s="22"/>
      <c r="G35" s="22"/>
      <c r="H35" s="23"/>
    </row>
    <row r="36" ht="15.0" customHeight="1">
      <c r="A36" s="21"/>
      <c r="B36" s="22"/>
      <c r="C36" s="22"/>
      <c r="D36" s="22"/>
      <c r="E36" s="22"/>
      <c r="F36" s="22"/>
      <c r="G36" s="22"/>
      <c r="H36" s="23"/>
    </row>
    <row r="37" ht="15.0" customHeight="1">
      <c r="A37" s="21"/>
      <c r="B37" s="22"/>
      <c r="C37" s="22"/>
      <c r="D37" s="22"/>
      <c r="E37" s="22"/>
      <c r="F37" s="22"/>
      <c r="G37" s="22"/>
      <c r="H37" s="23"/>
    </row>
    <row r="38" ht="15.0" customHeight="1">
      <c r="A38" s="7"/>
      <c r="B38" s="25"/>
      <c r="C38" s="25"/>
      <c r="D38" s="25"/>
      <c r="E38" s="25"/>
      <c r="F38" s="25"/>
      <c r="G38" s="25"/>
      <c r="H38" s="26"/>
    </row>
    <row r="39" ht="15.0" customHeight="1">
      <c r="A39" s="27" t="s">
        <v>9</v>
      </c>
      <c r="B39" s="28"/>
      <c r="C39" s="28"/>
      <c r="D39" s="28"/>
      <c r="E39" s="28"/>
      <c r="F39" s="28"/>
      <c r="G39" s="28"/>
      <c r="H39" s="29"/>
    </row>
    <row r="40" ht="15.0" customHeight="1">
      <c r="A40" s="30"/>
      <c r="B40" s="31"/>
      <c r="C40" s="31"/>
      <c r="D40" s="31"/>
      <c r="E40" s="31"/>
      <c r="F40" s="31"/>
      <c r="G40" s="31"/>
      <c r="H40" s="32"/>
    </row>
    <row r="41" ht="15.0" customHeight="1">
      <c r="A41" s="33" t="s">
        <v>10</v>
      </c>
      <c r="B41" s="34" t="s">
        <v>11</v>
      </c>
      <c r="C41" s="12"/>
      <c r="D41" s="12"/>
      <c r="E41" s="12"/>
      <c r="F41" s="12"/>
      <c r="G41" s="12"/>
      <c r="H41" s="13"/>
    </row>
    <row r="42" ht="15.0" customHeight="1">
      <c r="A42" s="7"/>
      <c r="B42" s="35"/>
      <c r="C42" s="16"/>
      <c r="D42" s="16"/>
      <c r="E42" s="16"/>
      <c r="F42" s="16"/>
      <c r="G42" s="16"/>
      <c r="H42" s="17"/>
    </row>
    <row r="43" ht="15.0" customHeight="1">
      <c r="A43" s="30"/>
      <c r="B43" s="36"/>
      <c r="C43" s="9"/>
      <c r="D43" s="9"/>
      <c r="E43" s="9"/>
      <c r="F43" s="9"/>
      <c r="G43" s="9"/>
      <c r="H43" s="10"/>
    </row>
    <row r="44" ht="15.0" customHeight="1">
      <c r="A44" s="37"/>
      <c r="B44" s="36"/>
      <c r="C44" s="9"/>
      <c r="D44" s="9"/>
      <c r="E44" s="9"/>
      <c r="F44" s="9"/>
      <c r="G44" s="9"/>
      <c r="H44" s="10"/>
    </row>
    <row r="45" ht="15.0" customHeight="1">
      <c r="A45" s="30"/>
      <c r="B45" s="36"/>
      <c r="C45" s="9"/>
      <c r="D45" s="9"/>
      <c r="E45" s="9"/>
      <c r="F45" s="9"/>
      <c r="G45" s="9"/>
      <c r="H45" s="10"/>
    </row>
    <row r="46" ht="15.0" customHeight="1">
      <c r="A46" s="37"/>
      <c r="B46" s="36"/>
      <c r="C46" s="9"/>
      <c r="D46" s="9"/>
      <c r="E46" s="9"/>
      <c r="F46" s="9"/>
      <c r="G46" s="9"/>
      <c r="H46" s="10"/>
    </row>
    <row r="47" ht="15.0" customHeight="1">
      <c r="A47" s="37"/>
      <c r="B47" s="36"/>
      <c r="C47" s="9"/>
      <c r="D47" s="9"/>
      <c r="E47" s="9"/>
      <c r="F47" s="9"/>
      <c r="G47" s="9"/>
      <c r="H47" s="10"/>
    </row>
    <row r="48" ht="15.0" customHeight="1">
      <c r="A48" s="37"/>
      <c r="B48" s="36"/>
      <c r="C48" s="9"/>
      <c r="D48" s="9"/>
      <c r="E48" s="9"/>
      <c r="F48" s="9"/>
      <c r="G48" s="9"/>
      <c r="H48" s="10"/>
    </row>
    <row r="49" ht="15.0" customHeight="1">
      <c r="A49" s="37"/>
      <c r="B49" s="36"/>
      <c r="C49" s="9"/>
      <c r="D49" s="9"/>
      <c r="E49" s="9"/>
      <c r="F49" s="9"/>
      <c r="G49" s="9"/>
      <c r="H49" s="10"/>
    </row>
    <row r="50" ht="15.0" customHeight="1">
      <c r="A50" s="38"/>
      <c r="B50" s="39"/>
      <c r="C50" s="40"/>
      <c r="D50" s="9"/>
      <c r="E50" s="41"/>
      <c r="F50" s="40"/>
      <c r="G50" s="9"/>
      <c r="H50" s="10"/>
    </row>
    <row r="51" ht="15.0" customHeight="1">
      <c r="A51" s="42" t="s">
        <v>12</v>
      </c>
      <c r="B51" s="43" t="s">
        <v>13</v>
      </c>
      <c r="C51" s="44" t="s">
        <v>14</v>
      </c>
      <c r="D51" s="45" t="s">
        <v>15</v>
      </c>
      <c r="E51" s="46"/>
      <c r="F51" s="46"/>
      <c r="G51" s="46"/>
      <c r="H51" s="47"/>
    </row>
    <row r="52" ht="15.0" customHeight="1">
      <c r="A52" s="42" t="s">
        <v>16</v>
      </c>
      <c r="B52" s="43" t="s">
        <v>17</v>
      </c>
      <c r="C52" s="48" t="s">
        <v>18</v>
      </c>
      <c r="D52" s="49"/>
      <c r="E52" s="45"/>
      <c r="F52" s="49"/>
      <c r="G52" s="50"/>
      <c r="H52" s="47"/>
    </row>
    <row r="53" ht="15.0" customHeight="1">
      <c r="A53" s="51" t="s">
        <v>19</v>
      </c>
      <c r="B53" s="52">
        <v>44187.0</v>
      </c>
      <c r="C53" s="44" t="s">
        <v>20</v>
      </c>
      <c r="D53" s="53">
        <v>0.355555555555556</v>
      </c>
      <c r="E53" s="54" t="s">
        <v>21</v>
      </c>
      <c r="F53" s="49"/>
      <c r="G53" s="55">
        <v>0.666666666666667</v>
      </c>
      <c r="H53" s="47"/>
    </row>
    <row r="54" ht="15.0" customHeight="1">
      <c r="A54" s="51" t="s">
        <v>22</v>
      </c>
      <c r="B54" s="43"/>
      <c r="C54" s="54" t="s">
        <v>23</v>
      </c>
      <c r="D54" s="49"/>
      <c r="E54" s="45"/>
      <c r="F54" s="49"/>
      <c r="G54" s="54"/>
      <c r="H54" s="47"/>
    </row>
    <row r="55" ht="15.0" customHeight="1">
      <c r="A55" s="56" t="s">
        <v>24</v>
      </c>
      <c r="B55" s="57"/>
      <c r="C55" s="58" t="s">
        <v>25</v>
      </c>
      <c r="D55" s="59"/>
      <c r="E55" s="60"/>
      <c r="F55" s="59"/>
      <c r="G55" s="58"/>
      <c r="H55" s="61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>
      <c r="I121" s="62"/>
    </row>
    <row r="122" ht="15.75" customHeight="1">
      <c r="I122" s="62"/>
    </row>
    <row r="123" ht="15.75" customHeight="1">
      <c r="I123" s="62"/>
    </row>
    <row r="124" ht="15.75" customHeight="1">
      <c r="I124" s="62"/>
    </row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9">
    <mergeCell ref="B1:F1"/>
    <mergeCell ref="B2:H2"/>
    <mergeCell ref="B3:H3"/>
    <mergeCell ref="B4:H4"/>
    <mergeCell ref="A5:H6"/>
    <mergeCell ref="A7:H8"/>
    <mergeCell ref="A9:H10"/>
    <mergeCell ref="A11:H12"/>
    <mergeCell ref="A15:H16"/>
    <mergeCell ref="A17:H18"/>
    <mergeCell ref="A24:H25"/>
    <mergeCell ref="A26:H27"/>
    <mergeCell ref="A28:H29"/>
    <mergeCell ref="B41:H42"/>
    <mergeCell ref="B43:H43"/>
    <mergeCell ref="B44:H44"/>
    <mergeCell ref="B45:H45"/>
    <mergeCell ref="B46:H46"/>
    <mergeCell ref="B47:H47"/>
    <mergeCell ref="B48:H48"/>
    <mergeCell ref="B49:H49"/>
    <mergeCell ref="C52:D52"/>
    <mergeCell ref="C54:D54"/>
    <mergeCell ref="C55:D55"/>
    <mergeCell ref="E54:F54"/>
    <mergeCell ref="G54:H54"/>
    <mergeCell ref="E55:F55"/>
    <mergeCell ref="G55:H55"/>
    <mergeCell ref="I121:J121"/>
    <mergeCell ref="I122:J122"/>
    <mergeCell ref="I123:J123"/>
    <mergeCell ref="I124:J124"/>
    <mergeCell ref="C50:E50"/>
    <mergeCell ref="F50:H50"/>
    <mergeCell ref="D51:H51"/>
    <mergeCell ref="E52:F52"/>
    <mergeCell ref="G52:H52"/>
    <mergeCell ref="E53:F53"/>
    <mergeCell ref="G53:H53"/>
  </mergeCells>
  <printOptions/>
  <pageMargins bottom="0.39375" footer="0.0" header="0.0" left="0.7875" right="0.39375" top="0.39375"/>
  <pageSetup fitToHeight="0" paperSize="9" orientation="portrait"/>
  <headerFooter>
    <oddFooter>&amp;C_x000D_#0000FF Classificação: Interna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9.71"/>
    <col customWidth="1" min="3" max="3" width="8.71"/>
    <col customWidth="1" min="4" max="5" width="10.71"/>
    <col customWidth="1" min="6" max="6" width="11.43"/>
    <col customWidth="1" min="7" max="7" width="10.0"/>
    <col customWidth="1" min="8" max="8" width="11.43"/>
    <col customWidth="1" min="9" max="9" width="10.0"/>
    <col customWidth="1" min="10" max="10" width="8.86"/>
    <col customWidth="1" min="11" max="11" width="4.43"/>
    <col customWidth="1" min="12" max="12" width="8.86"/>
    <col customWidth="1" min="13" max="13" width="8.71"/>
    <col customWidth="1" hidden="1" min="14" max="14" width="9.14"/>
    <col customWidth="1" min="15" max="26" width="8.71"/>
  </cols>
  <sheetData>
    <row r="1" ht="15.0" customHeight="1">
      <c r="A1" s="73"/>
      <c r="B1" s="74"/>
      <c r="C1" s="74"/>
      <c r="D1" s="75"/>
      <c r="E1" s="76"/>
      <c r="F1" s="77"/>
      <c r="G1" s="77"/>
      <c r="H1" s="77"/>
      <c r="I1" s="77"/>
      <c r="J1" s="74"/>
      <c r="K1" s="74"/>
      <c r="L1" s="78"/>
    </row>
    <row r="2" ht="15.0" customHeight="1">
      <c r="A2" s="30"/>
      <c r="D2" s="62"/>
      <c r="E2" s="79" t="s">
        <v>79</v>
      </c>
      <c r="L2" s="80"/>
    </row>
    <row r="3" ht="15.0" customHeight="1">
      <c r="A3" s="30"/>
      <c r="D3" s="62"/>
      <c r="E3" s="81" t="s">
        <v>233</v>
      </c>
      <c r="L3" s="80"/>
    </row>
    <row r="4" ht="15.0" customHeight="1">
      <c r="A4" s="30"/>
      <c r="D4" s="62"/>
      <c r="E4" s="79" t="s">
        <v>81</v>
      </c>
      <c r="L4" s="80"/>
    </row>
    <row r="5" ht="15.0" customHeight="1">
      <c r="A5" s="82"/>
      <c r="B5" s="83"/>
      <c r="C5" s="83"/>
      <c r="D5" s="84"/>
      <c r="E5" s="79" t="s">
        <v>82</v>
      </c>
      <c r="J5" s="83"/>
      <c r="K5" s="83"/>
      <c r="L5" s="85"/>
    </row>
    <row r="6" ht="15.0" customHeight="1">
      <c r="A6" s="86" t="s">
        <v>83</v>
      </c>
      <c r="B6" s="87"/>
      <c r="C6" s="88"/>
      <c r="D6" s="89"/>
      <c r="E6" s="90" t="s">
        <v>20</v>
      </c>
      <c r="F6" s="88"/>
      <c r="G6" s="91"/>
      <c r="H6" s="90" t="s">
        <v>84</v>
      </c>
      <c r="I6" s="88"/>
      <c r="J6" s="92"/>
      <c r="K6" s="87"/>
      <c r="L6" s="93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5.0" customHeight="1">
      <c r="A7" s="94" t="s">
        <v>85</v>
      </c>
      <c r="B7" s="46"/>
      <c r="C7" s="49"/>
      <c r="D7" s="95" t="s">
        <v>234</v>
      </c>
      <c r="E7" s="46"/>
      <c r="F7" s="46"/>
      <c r="G7" s="49"/>
      <c r="H7" s="96" t="s">
        <v>87</v>
      </c>
      <c r="I7" s="49"/>
      <c r="J7" s="97"/>
      <c r="K7" s="46"/>
      <c r="L7" s="47"/>
    </row>
    <row r="8" ht="15.75" customHeight="1">
      <c r="A8" s="98" t="s">
        <v>88</v>
      </c>
      <c r="B8" s="99"/>
      <c r="C8" s="59"/>
      <c r="D8" s="100" t="s">
        <v>89</v>
      </c>
      <c r="E8" s="99"/>
      <c r="F8" s="99"/>
      <c r="G8" s="59"/>
      <c r="H8" s="101" t="s">
        <v>90</v>
      </c>
      <c r="I8" s="59"/>
      <c r="J8" s="102"/>
      <c r="K8" s="99"/>
      <c r="L8" s="61"/>
    </row>
    <row r="9" ht="15.0" customHeight="1">
      <c r="A9" s="86" t="s">
        <v>92</v>
      </c>
      <c r="B9" s="87"/>
      <c r="C9" s="87"/>
      <c r="D9" s="87"/>
      <c r="E9" s="87"/>
      <c r="F9" s="87"/>
      <c r="G9" s="87"/>
      <c r="H9" s="87"/>
      <c r="I9" s="103"/>
      <c r="J9" s="104" t="s">
        <v>93</v>
      </c>
      <c r="K9" s="87"/>
      <c r="L9" s="93"/>
    </row>
    <row r="10" ht="15.0" hidden="1" customHeight="1">
      <c r="A10" s="105" t="s">
        <v>94</v>
      </c>
      <c r="B10" s="106" t="s">
        <v>95</v>
      </c>
      <c r="C10" s="46"/>
      <c r="D10" s="46"/>
      <c r="E10" s="46"/>
      <c r="F10" s="46"/>
      <c r="G10" s="46"/>
      <c r="H10" s="46"/>
      <c r="I10" s="49"/>
      <c r="J10" s="107" t="s">
        <v>30</v>
      </c>
      <c r="K10" s="46"/>
      <c r="L10" s="47"/>
    </row>
    <row r="11" ht="15.0" hidden="1" customHeight="1">
      <c r="A11" s="105" t="s">
        <v>96</v>
      </c>
      <c r="B11" s="106" t="s">
        <v>97</v>
      </c>
      <c r="C11" s="46"/>
      <c r="D11" s="46"/>
      <c r="E11" s="46"/>
      <c r="F11" s="46"/>
      <c r="G11" s="46"/>
      <c r="H11" s="46"/>
      <c r="I11" s="49"/>
      <c r="J11" s="107"/>
      <c r="K11" s="46"/>
      <c r="L11" s="47"/>
    </row>
    <row r="12" ht="15.0" hidden="1" customHeight="1">
      <c r="A12" s="105" t="s">
        <v>98</v>
      </c>
      <c r="B12" s="106" t="s">
        <v>99</v>
      </c>
      <c r="C12" s="46"/>
      <c r="D12" s="46"/>
      <c r="E12" s="46"/>
      <c r="F12" s="46"/>
      <c r="G12" s="46"/>
      <c r="H12" s="46"/>
      <c r="I12" s="49"/>
      <c r="J12" s="107"/>
      <c r="K12" s="46"/>
      <c r="L12" s="47"/>
    </row>
    <row r="13" ht="15.0" hidden="1" customHeight="1">
      <c r="A13" s="105" t="s">
        <v>100</v>
      </c>
      <c r="B13" s="106" t="s">
        <v>101</v>
      </c>
      <c r="C13" s="46"/>
      <c r="D13" s="46"/>
      <c r="E13" s="46"/>
      <c r="F13" s="46"/>
      <c r="G13" s="46"/>
      <c r="H13" s="46"/>
      <c r="I13" s="49"/>
      <c r="J13" s="107"/>
      <c r="K13" s="46"/>
      <c r="L13" s="47"/>
    </row>
    <row r="14" ht="15.0" hidden="1" customHeight="1">
      <c r="A14" s="105" t="s">
        <v>102</v>
      </c>
      <c r="B14" s="106" t="s">
        <v>103</v>
      </c>
      <c r="C14" s="46"/>
      <c r="D14" s="46"/>
      <c r="E14" s="46"/>
      <c r="F14" s="46"/>
      <c r="G14" s="46"/>
      <c r="H14" s="46"/>
      <c r="I14" s="49"/>
      <c r="J14" s="107"/>
      <c r="K14" s="46"/>
      <c r="L14" s="47"/>
    </row>
    <row r="15" ht="15.0" hidden="1" customHeight="1">
      <c r="A15" s="105" t="s">
        <v>104</v>
      </c>
      <c r="B15" s="106" t="s">
        <v>105</v>
      </c>
      <c r="C15" s="46"/>
      <c r="D15" s="46"/>
      <c r="E15" s="46"/>
      <c r="F15" s="46"/>
      <c r="G15" s="46"/>
      <c r="H15" s="46"/>
      <c r="I15" s="49"/>
      <c r="J15" s="107"/>
      <c r="K15" s="46"/>
      <c r="L15" s="47"/>
    </row>
    <row r="16" ht="15.0" hidden="1" customHeight="1">
      <c r="A16" s="105" t="s">
        <v>106</v>
      </c>
      <c r="B16" s="106" t="s">
        <v>107</v>
      </c>
      <c r="C16" s="46"/>
      <c r="D16" s="46"/>
      <c r="E16" s="46"/>
      <c r="F16" s="46"/>
      <c r="G16" s="46"/>
      <c r="H16" s="46"/>
      <c r="I16" s="49"/>
      <c r="J16" s="107" t="s">
        <v>27</v>
      </c>
      <c r="K16" s="46"/>
      <c r="L16" s="47"/>
    </row>
    <row r="17" ht="15.0" hidden="1" customHeight="1">
      <c r="A17" s="108" t="s">
        <v>108</v>
      </c>
      <c r="B17" s="106" t="s">
        <v>109</v>
      </c>
      <c r="C17" s="46"/>
      <c r="D17" s="46"/>
      <c r="E17" s="46"/>
      <c r="F17" s="46"/>
      <c r="G17" s="46"/>
      <c r="H17" s="46"/>
      <c r="I17" s="49"/>
      <c r="J17" s="107" t="s">
        <v>30</v>
      </c>
      <c r="K17" s="46"/>
      <c r="L17" s="47"/>
    </row>
    <row r="18" ht="15.0" hidden="1" customHeight="1">
      <c r="A18" s="105"/>
      <c r="B18" s="106"/>
      <c r="C18" s="46"/>
      <c r="D18" s="46"/>
      <c r="E18" s="46"/>
      <c r="F18" s="46"/>
      <c r="G18" s="46"/>
      <c r="H18" s="46"/>
      <c r="I18" s="49"/>
      <c r="J18" s="107"/>
      <c r="K18" s="46"/>
      <c r="L18" s="47"/>
    </row>
    <row r="19" hidden="1">
      <c r="A19" s="105"/>
      <c r="B19" s="106"/>
      <c r="C19" s="46"/>
      <c r="D19" s="46"/>
      <c r="E19" s="46"/>
      <c r="F19" s="46"/>
      <c r="G19" s="46"/>
      <c r="H19" s="46"/>
      <c r="I19" s="49"/>
      <c r="J19" s="107"/>
      <c r="K19" s="46"/>
      <c r="L19" s="47"/>
    </row>
    <row r="20" ht="15.0" customHeight="1">
      <c r="A20" s="110" t="s">
        <v>110</v>
      </c>
      <c r="B20" s="46"/>
      <c r="C20" s="46"/>
      <c r="D20" s="46"/>
      <c r="E20" s="46"/>
      <c r="F20" s="46"/>
      <c r="G20" s="46"/>
      <c r="H20" s="46"/>
      <c r="I20" s="49"/>
      <c r="J20" s="107" t="s">
        <v>27</v>
      </c>
      <c r="K20" s="46"/>
      <c r="L20" s="47"/>
    </row>
    <row r="21" ht="45.75" customHeight="1">
      <c r="A21" s="111" t="s">
        <v>111</v>
      </c>
      <c r="B21" s="46"/>
      <c r="C21" s="49"/>
      <c r="D21" s="112" t="s">
        <v>112</v>
      </c>
      <c r="E21" s="49"/>
      <c r="F21" s="112" t="s">
        <v>113</v>
      </c>
      <c r="G21" s="49"/>
      <c r="H21" s="112" t="s">
        <v>114</v>
      </c>
      <c r="I21" s="49"/>
      <c r="J21" s="112" t="s">
        <v>115</v>
      </c>
      <c r="K21" s="46"/>
      <c r="L21" s="47"/>
    </row>
    <row r="22" ht="15.0" hidden="1" customHeight="1">
      <c r="A22" s="94" t="s">
        <v>116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7"/>
    </row>
    <row r="23" ht="15.0" hidden="1" customHeight="1">
      <c r="A23" s="113" t="s">
        <v>117</v>
      </c>
      <c r="B23" s="114"/>
      <c r="C23" s="114"/>
      <c r="D23" s="114"/>
      <c r="E23" s="115"/>
      <c r="F23" s="116" t="s">
        <v>118</v>
      </c>
      <c r="G23" s="46"/>
      <c r="H23" s="49"/>
      <c r="I23" s="116" t="s">
        <v>119</v>
      </c>
      <c r="J23" s="46"/>
      <c r="K23" s="46"/>
      <c r="L23" s="47"/>
    </row>
    <row r="24" ht="15.0" hidden="1" customHeight="1">
      <c r="A24" s="117"/>
      <c r="B24" s="118"/>
      <c r="C24" s="118"/>
      <c r="D24" s="118"/>
      <c r="E24" s="119"/>
      <c r="F24" s="116" t="s">
        <v>120</v>
      </c>
      <c r="G24" s="46"/>
      <c r="H24" s="49"/>
      <c r="I24" s="116" t="s">
        <v>120</v>
      </c>
      <c r="J24" s="46"/>
      <c r="K24" s="46"/>
      <c r="L24" s="47"/>
    </row>
    <row r="25" ht="15.0" hidden="1" customHeight="1">
      <c r="A25" s="120" t="s">
        <v>121</v>
      </c>
      <c r="B25" s="46"/>
      <c r="C25" s="46"/>
      <c r="D25" s="46"/>
      <c r="E25" s="49"/>
      <c r="F25" s="121">
        <v>10.0</v>
      </c>
      <c r="G25" s="46"/>
      <c r="H25" s="49"/>
      <c r="I25" s="121">
        <v>8.0</v>
      </c>
      <c r="J25" s="46"/>
      <c r="K25" s="46"/>
      <c r="L25" s="47"/>
    </row>
    <row r="26" ht="15.0" hidden="1" customHeight="1">
      <c r="A26" s="120" t="s">
        <v>122</v>
      </c>
      <c r="B26" s="46"/>
      <c r="C26" s="46"/>
      <c r="D26" s="46"/>
      <c r="E26" s="49"/>
      <c r="F26" s="121">
        <v>25.0</v>
      </c>
      <c r="G26" s="46"/>
      <c r="H26" s="49"/>
      <c r="I26" s="121">
        <v>20.0</v>
      </c>
      <c r="J26" s="46"/>
      <c r="K26" s="46"/>
      <c r="L26" s="47"/>
    </row>
    <row r="27" ht="15.0" hidden="1" customHeight="1">
      <c r="A27" s="120" t="s">
        <v>123</v>
      </c>
      <c r="B27" s="46"/>
      <c r="C27" s="46"/>
      <c r="D27" s="46"/>
      <c r="E27" s="49"/>
      <c r="F27" s="121">
        <v>50.0</v>
      </c>
      <c r="G27" s="46"/>
      <c r="H27" s="49"/>
      <c r="I27" s="121">
        <v>35.0</v>
      </c>
      <c r="J27" s="46"/>
      <c r="K27" s="46"/>
      <c r="L27" s="47"/>
    </row>
    <row r="28" ht="15.0" hidden="1" customHeight="1">
      <c r="A28" s="120" t="s">
        <v>124</v>
      </c>
      <c r="B28" s="46"/>
      <c r="C28" s="46"/>
      <c r="D28" s="46"/>
      <c r="E28" s="49"/>
      <c r="F28" s="121">
        <v>85.0</v>
      </c>
      <c r="G28" s="46"/>
      <c r="H28" s="49"/>
      <c r="I28" s="121">
        <v>65.0</v>
      </c>
      <c r="J28" s="46"/>
      <c r="K28" s="46"/>
      <c r="L28" s="47"/>
    </row>
    <row r="29" ht="15.0" hidden="1" customHeight="1">
      <c r="A29" s="120" t="s">
        <v>125</v>
      </c>
      <c r="B29" s="46"/>
      <c r="C29" s="46"/>
      <c r="D29" s="46"/>
      <c r="E29" s="49"/>
      <c r="F29" s="121">
        <v>205.0</v>
      </c>
      <c r="G29" s="46"/>
      <c r="H29" s="49"/>
      <c r="I29" s="121"/>
      <c r="J29" s="46"/>
      <c r="K29" s="46"/>
      <c r="L29" s="47"/>
    </row>
    <row r="30" ht="15.0" hidden="1" customHeight="1">
      <c r="A30" s="122" t="s">
        <v>126</v>
      </c>
      <c r="B30" s="114"/>
      <c r="C30" s="114"/>
      <c r="D30" s="114"/>
      <c r="E30" s="115"/>
      <c r="F30" s="123">
        <v>430.0</v>
      </c>
      <c r="G30" s="114"/>
      <c r="H30" s="115"/>
      <c r="I30" s="123"/>
      <c r="J30" s="114"/>
      <c r="K30" s="114"/>
      <c r="L30" s="124"/>
    </row>
    <row r="31" ht="15.75" hidden="1" customHeight="1">
      <c r="A31" s="125" t="s">
        <v>127</v>
      </c>
      <c r="B31" s="126"/>
      <c r="C31" s="127"/>
      <c r="D31" s="128"/>
      <c r="E31" s="127"/>
      <c r="F31" s="127"/>
      <c r="G31" s="127"/>
      <c r="H31" s="127"/>
      <c r="I31" s="127"/>
      <c r="J31" s="127"/>
      <c r="K31" s="127"/>
      <c r="L31" s="129"/>
    </row>
    <row r="32" ht="15.75" hidden="1" customHeight="1">
      <c r="A32" s="130"/>
      <c r="B32" s="131"/>
      <c r="C32" s="131"/>
      <c r="D32" s="132"/>
      <c r="E32" s="131"/>
      <c r="F32" s="131"/>
      <c r="G32" s="131"/>
      <c r="H32" s="131"/>
      <c r="I32" s="131"/>
      <c r="J32" s="131"/>
      <c r="K32" s="131"/>
      <c r="L32" s="133"/>
    </row>
    <row r="33" ht="15.75" hidden="1" customHeight="1">
      <c r="A33" s="134"/>
      <c r="B33" s="135"/>
      <c r="C33" s="135"/>
      <c r="D33" s="136"/>
      <c r="E33" s="135"/>
      <c r="F33" s="135"/>
      <c r="G33" s="135"/>
      <c r="H33" s="135"/>
      <c r="I33" s="135"/>
      <c r="J33" s="135"/>
      <c r="K33" s="135"/>
      <c r="L33" s="137"/>
    </row>
    <row r="34" ht="15.75" hidden="1" customHeight="1">
      <c r="A34" s="134"/>
      <c r="B34" s="135"/>
      <c r="C34" s="135"/>
      <c r="D34" s="136"/>
      <c r="E34" s="135"/>
      <c r="F34" s="135"/>
      <c r="G34" s="135"/>
      <c r="H34" s="135"/>
      <c r="I34" s="135"/>
      <c r="J34" s="135"/>
      <c r="K34" s="135"/>
      <c r="L34" s="137"/>
    </row>
    <row r="35" ht="15.75" hidden="1" customHeight="1">
      <c r="A35" s="134"/>
      <c r="B35" s="135"/>
      <c r="C35" s="135"/>
      <c r="D35" s="136"/>
      <c r="E35" s="135"/>
      <c r="F35" s="135"/>
      <c r="G35" s="135"/>
      <c r="H35" s="135"/>
      <c r="I35" s="135"/>
      <c r="J35" s="135"/>
      <c r="K35" s="135"/>
      <c r="L35" s="137"/>
    </row>
    <row r="36" ht="15.75" hidden="1" customHeight="1">
      <c r="A36" s="125" t="s">
        <v>128</v>
      </c>
      <c r="B36" s="126"/>
      <c r="C36" s="127"/>
      <c r="D36" s="128"/>
      <c r="E36" s="127"/>
      <c r="F36" s="127"/>
      <c r="G36" s="127"/>
      <c r="H36" s="127"/>
      <c r="I36" s="127"/>
      <c r="J36" s="127"/>
      <c r="K36" s="127"/>
      <c r="L36" s="129"/>
    </row>
    <row r="37" ht="15.75" hidden="1" customHeight="1">
      <c r="A37" s="134"/>
      <c r="B37" s="135"/>
      <c r="C37" s="135"/>
      <c r="D37" s="136"/>
      <c r="E37" s="135"/>
      <c r="F37" s="135"/>
      <c r="G37" s="135"/>
      <c r="H37" s="135"/>
      <c r="I37" s="135"/>
      <c r="J37" s="135"/>
      <c r="K37" s="135"/>
      <c r="L37" s="137"/>
    </row>
    <row r="38" ht="15.75" hidden="1" customHeight="1">
      <c r="A38" s="134"/>
      <c r="B38" s="135"/>
      <c r="C38" s="135"/>
      <c r="D38" s="136"/>
      <c r="E38" s="135"/>
      <c r="F38" s="135"/>
      <c r="G38" s="135"/>
      <c r="H38" s="135"/>
      <c r="I38" s="135"/>
      <c r="J38" s="135"/>
      <c r="K38" s="135"/>
      <c r="L38" s="137"/>
    </row>
    <row r="39" ht="15.75" hidden="1" customHeight="1">
      <c r="A39" s="130"/>
      <c r="B39" s="131"/>
      <c r="C39" s="131"/>
      <c r="D39" s="132"/>
      <c r="E39" s="131"/>
      <c r="F39" s="131"/>
      <c r="G39" s="131"/>
      <c r="H39" s="131"/>
      <c r="I39" s="131"/>
      <c r="J39" s="131"/>
      <c r="K39" s="131"/>
      <c r="L39" s="133"/>
      <c r="Q39" s="138"/>
    </row>
    <row r="40" ht="15.75" hidden="1" customHeight="1">
      <c r="A40" s="130"/>
      <c r="B40" s="131"/>
      <c r="C40" s="131"/>
      <c r="D40" s="132"/>
      <c r="E40" s="131"/>
      <c r="F40" s="131"/>
      <c r="G40" s="131"/>
      <c r="H40" s="131"/>
      <c r="I40" s="131"/>
      <c r="J40" s="131"/>
      <c r="K40" s="131"/>
      <c r="L40" s="133"/>
    </row>
    <row r="41" ht="15.75" hidden="1" customHeight="1">
      <c r="A41" s="134"/>
      <c r="B41" s="135"/>
      <c r="C41" s="135"/>
      <c r="D41" s="136"/>
      <c r="E41" s="135"/>
      <c r="F41" s="135"/>
      <c r="G41" s="135"/>
      <c r="H41" s="135"/>
      <c r="I41" s="135"/>
      <c r="J41" s="135"/>
      <c r="K41" s="135"/>
      <c r="L41" s="137"/>
    </row>
    <row r="42" ht="15.75" customHeight="1">
      <c r="A42" s="139" t="s">
        <v>129</v>
      </c>
      <c r="B42" s="46"/>
      <c r="C42" s="46"/>
      <c r="D42" s="140"/>
      <c r="E42" s="141" t="s">
        <v>130</v>
      </c>
      <c r="F42" s="46"/>
      <c r="G42" s="46"/>
      <c r="H42" s="46"/>
      <c r="I42" s="46"/>
      <c r="J42" s="46"/>
      <c r="K42" s="46"/>
      <c r="L42" s="47"/>
    </row>
    <row r="43" ht="15.75" customHeight="1">
      <c r="A43" s="142" t="s">
        <v>131</v>
      </c>
      <c r="B43" s="143"/>
      <c r="C43" s="143"/>
      <c r="D43" s="144"/>
      <c r="E43" s="145" t="s">
        <v>132</v>
      </c>
      <c r="F43" s="143"/>
      <c r="G43" s="143"/>
      <c r="H43" s="143"/>
      <c r="I43" s="143"/>
      <c r="J43" s="143"/>
      <c r="K43" s="143"/>
      <c r="L43" s="146"/>
    </row>
    <row r="44" ht="15.0" customHeight="1">
      <c r="A44" s="147" t="s">
        <v>133</v>
      </c>
      <c r="B44" s="87"/>
      <c r="C44" s="88"/>
      <c r="D44" s="148" t="s">
        <v>134</v>
      </c>
      <c r="E44" s="148" t="s">
        <v>135</v>
      </c>
      <c r="F44" s="149" t="s">
        <v>136</v>
      </c>
      <c r="G44" s="87"/>
      <c r="H44" s="88"/>
      <c r="I44" s="150">
        <v>24.3</v>
      </c>
      <c r="J44" s="151">
        <v>-0.05</v>
      </c>
      <c r="K44" s="151" t="s">
        <v>137</v>
      </c>
      <c r="L44" s="152">
        <v>0.05</v>
      </c>
    </row>
    <row r="45" ht="15.0" customHeight="1">
      <c r="A45" s="153" t="s">
        <v>138</v>
      </c>
      <c r="B45" s="154" t="s">
        <v>139</v>
      </c>
      <c r="C45" s="155" t="s">
        <v>140</v>
      </c>
      <c r="D45" s="156"/>
      <c r="E45" s="156"/>
      <c r="F45" s="116" t="s">
        <v>141</v>
      </c>
      <c r="G45" s="46"/>
      <c r="H45" s="140"/>
      <c r="I45" s="157">
        <v>20.0</v>
      </c>
      <c r="J45" s="158"/>
      <c r="K45" s="158" t="s">
        <v>142</v>
      </c>
      <c r="L45" s="159"/>
    </row>
    <row r="46" ht="15.0" customHeight="1">
      <c r="A46" s="160"/>
      <c r="B46" s="156"/>
      <c r="C46" s="161"/>
      <c r="D46" s="156"/>
      <c r="E46" s="156"/>
      <c r="F46" s="116" t="s">
        <v>235</v>
      </c>
      <c r="G46" s="46"/>
      <c r="H46" s="46"/>
      <c r="I46" s="49"/>
      <c r="J46" s="162">
        <f>$I$44*(1+1*$J$44)/(1+(-0.0004)*($I$45-20))</f>
        <v>23.085</v>
      </c>
      <c r="K46" s="163" t="s">
        <v>137</v>
      </c>
      <c r="L46" s="164">
        <f>$I$44*(1+1*$L$44)/(1+(-0.0004)*($I$45-20))</f>
        <v>25.515</v>
      </c>
    </row>
    <row r="47" ht="15.0" customHeight="1">
      <c r="A47" s="160"/>
      <c r="B47" s="156"/>
      <c r="C47" s="161"/>
      <c r="D47" s="156"/>
      <c r="E47" s="156"/>
      <c r="F47" s="116" t="s">
        <v>144</v>
      </c>
      <c r="G47" s="46"/>
      <c r="H47" s="46"/>
      <c r="I47" s="49"/>
      <c r="J47" s="165" t="s">
        <v>236</v>
      </c>
      <c r="K47" s="166" t="str">
        <f>'DESBAL-C'!E25</f>
        <v/>
      </c>
      <c r="L47" s="47"/>
    </row>
    <row r="48" ht="15.75" customHeight="1">
      <c r="A48" s="167"/>
      <c r="B48" s="168"/>
      <c r="C48" s="169"/>
      <c r="D48" s="168"/>
      <c r="E48" s="168"/>
      <c r="F48" s="170" t="s">
        <v>146</v>
      </c>
      <c r="G48" s="59"/>
      <c r="H48" s="170" t="s">
        <v>147</v>
      </c>
      <c r="I48" s="59"/>
      <c r="J48" s="171" t="s">
        <v>148</v>
      </c>
      <c r="K48" s="172"/>
      <c r="L48" s="173"/>
    </row>
    <row r="49" ht="21.0" customHeight="1">
      <c r="A49" s="174" t="s">
        <v>149</v>
      </c>
      <c r="B49" s="175">
        <v>1.0</v>
      </c>
      <c r="C49" s="176">
        <v>688.0</v>
      </c>
      <c r="D49" s="177"/>
      <c r="E49" s="178"/>
      <c r="F49" s="179">
        <f>IF(C49="","",VLOOKUP(C49,'1HSDU001345A'!$A$2:$C$1103,2))</f>
        <v>24.7</v>
      </c>
      <c r="G49" s="180">
        <f t="shared" ref="G49:G112" si="1">IF(F49="","",(F49-$I$44)/$I$44%)</f>
        <v>1.646090535</v>
      </c>
      <c r="H49" s="181"/>
      <c r="I49" s="182" t="str">
        <f t="shared" ref="I49:I112" si="2">IF(H49="","",(J49-$I$44)/$I$44%)</f>
        <v/>
      </c>
      <c r="J49" s="183" t="str">
        <f t="shared" ref="J49:J112" si="3">IF(H49="","",H49/(1+(-0.0004)*(D49-20)))</f>
        <v/>
      </c>
      <c r="K49" s="88"/>
      <c r="L49" s="184" t="str">
        <f t="shared" ref="L49:L112" si="4">IF(H49="","",IF(AND(J49&gt;$J$46,J49&lt;$L$46),"C",IF(AND($J$16="C",J49&gt;$L$46),"ERRO",IF(AND($J$17="C",J49&lt;$J$46),"ERRO","NC"))))</f>
        <v/>
      </c>
      <c r="N49" s="212">
        <f t="shared" ref="N49:N112" si="5">J49-F49+0.5</f>
        <v>-24.2</v>
      </c>
    </row>
    <row r="50" ht="21.0" customHeight="1">
      <c r="A50" s="174" t="s">
        <v>149</v>
      </c>
      <c r="B50" s="189">
        <v>2.0</v>
      </c>
      <c r="C50" s="190">
        <v>524.0</v>
      </c>
      <c r="D50" s="186"/>
      <c r="E50" s="191"/>
      <c r="F50" s="179">
        <f>IF(C50="","",VLOOKUP(C50,'1HSDU001345A'!$A$2:$C$1103,2))</f>
        <v>24.69</v>
      </c>
      <c r="G50" s="180">
        <f t="shared" si="1"/>
        <v>1.604938272</v>
      </c>
      <c r="H50" s="192"/>
      <c r="I50" s="182" t="str">
        <f t="shared" si="2"/>
        <v/>
      </c>
      <c r="J50" s="187" t="str">
        <f t="shared" si="3"/>
        <v/>
      </c>
      <c r="K50" s="49"/>
      <c r="L50" s="188" t="str">
        <f t="shared" si="4"/>
        <v/>
      </c>
      <c r="N50" s="212">
        <f t="shared" si="5"/>
        <v>-24.19</v>
      </c>
    </row>
    <row r="51" ht="21.0" customHeight="1">
      <c r="A51" s="174" t="s">
        <v>150</v>
      </c>
      <c r="B51" s="189">
        <v>3.0</v>
      </c>
      <c r="C51" s="190">
        <v>839.0</v>
      </c>
      <c r="D51" s="186"/>
      <c r="E51" s="191"/>
      <c r="F51" s="179">
        <f>IF(C51="","",VLOOKUP(C51,'1HSDU001345A'!$A$2:$C$1103,2))</f>
        <v>24.67</v>
      </c>
      <c r="G51" s="180">
        <f t="shared" si="1"/>
        <v>1.522633745</v>
      </c>
      <c r="H51" s="192"/>
      <c r="I51" s="182" t="str">
        <f t="shared" si="2"/>
        <v/>
      </c>
      <c r="J51" s="187" t="str">
        <f t="shared" si="3"/>
        <v/>
      </c>
      <c r="K51" s="49"/>
      <c r="L51" s="188" t="str">
        <f t="shared" si="4"/>
        <v/>
      </c>
      <c r="N51" s="212">
        <f t="shared" si="5"/>
        <v>-24.17</v>
      </c>
    </row>
    <row r="52" ht="21.0" customHeight="1">
      <c r="A52" s="174" t="s">
        <v>150</v>
      </c>
      <c r="B52" s="189">
        <v>4.0</v>
      </c>
      <c r="C52" s="190">
        <v>868.0</v>
      </c>
      <c r="D52" s="186"/>
      <c r="E52" s="191"/>
      <c r="F52" s="179">
        <f>IF(C52="","",VLOOKUP(C52,'1HSDU001345A'!$A$2:$C$1103,2))</f>
        <v>24.69</v>
      </c>
      <c r="G52" s="180">
        <f t="shared" si="1"/>
        <v>1.604938272</v>
      </c>
      <c r="H52" s="192"/>
      <c r="I52" s="182" t="str">
        <f t="shared" si="2"/>
        <v/>
      </c>
      <c r="J52" s="187" t="str">
        <f t="shared" si="3"/>
        <v/>
      </c>
      <c r="K52" s="49"/>
      <c r="L52" s="188" t="str">
        <f t="shared" si="4"/>
        <v/>
      </c>
      <c r="N52" s="212">
        <f t="shared" si="5"/>
        <v>-24.19</v>
      </c>
    </row>
    <row r="53" ht="21.0" customHeight="1">
      <c r="A53" s="174" t="s">
        <v>150</v>
      </c>
      <c r="B53" s="189">
        <v>5.0</v>
      </c>
      <c r="C53" s="190">
        <v>837.0</v>
      </c>
      <c r="D53" s="186"/>
      <c r="E53" s="191"/>
      <c r="F53" s="179">
        <f>IF(C53="","",VLOOKUP(C53,'1HSDU001345A'!$A$2:$C$1103,2))</f>
        <v>24.85</v>
      </c>
      <c r="G53" s="180">
        <f t="shared" si="1"/>
        <v>2.263374486</v>
      </c>
      <c r="H53" s="192"/>
      <c r="I53" s="182" t="str">
        <f t="shared" si="2"/>
        <v/>
      </c>
      <c r="J53" s="187" t="str">
        <f t="shared" si="3"/>
        <v/>
      </c>
      <c r="K53" s="49"/>
      <c r="L53" s="188" t="str">
        <f t="shared" si="4"/>
        <v/>
      </c>
      <c r="N53" s="212">
        <f t="shared" si="5"/>
        <v>-24.35</v>
      </c>
    </row>
    <row r="54" ht="21.0" customHeight="1">
      <c r="A54" s="174" t="s">
        <v>150</v>
      </c>
      <c r="B54" s="189">
        <v>6.0</v>
      </c>
      <c r="C54" s="190">
        <v>854.0</v>
      </c>
      <c r="D54" s="186"/>
      <c r="E54" s="191"/>
      <c r="F54" s="179">
        <f>IF(C54="","",VLOOKUP(C54,'1HSDU001345A'!$A$2:$C$1103,2))</f>
        <v>24.79</v>
      </c>
      <c r="G54" s="180">
        <f t="shared" si="1"/>
        <v>2.016460905</v>
      </c>
      <c r="H54" s="192"/>
      <c r="I54" s="182" t="str">
        <f t="shared" si="2"/>
        <v/>
      </c>
      <c r="J54" s="187" t="str">
        <f t="shared" si="3"/>
        <v/>
      </c>
      <c r="K54" s="49"/>
      <c r="L54" s="188" t="str">
        <f t="shared" si="4"/>
        <v/>
      </c>
      <c r="N54" s="212">
        <f t="shared" si="5"/>
        <v>-24.29</v>
      </c>
    </row>
    <row r="55" ht="21.0" customHeight="1">
      <c r="A55" s="174" t="s">
        <v>149</v>
      </c>
      <c r="B55" s="189">
        <v>7.0</v>
      </c>
      <c r="C55" s="190">
        <v>506.0</v>
      </c>
      <c r="D55" s="186"/>
      <c r="E55" s="191"/>
      <c r="F55" s="179">
        <f>IF(C55="","",VLOOKUP(C55,'1HSDU001345A'!$A$2:$C$1103,2))</f>
        <v>24.83</v>
      </c>
      <c r="G55" s="180">
        <f t="shared" si="1"/>
        <v>2.181069959</v>
      </c>
      <c r="H55" s="192"/>
      <c r="I55" s="182" t="str">
        <f t="shared" si="2"/>
        <v/>
      </c>
      <c r="J55" s="187" t="str">
        <f t="shared" si="3"/>
        <v/>
      </c>
      <c r="K55" s="49"/>
      <c r="L55" s="188" t="str">
        <f t="shared" si="4"/>
        <v/>
      </c>
      <c r="N55" s="212">
        <f t="shared" si="5"/>
        <v>-24.33</v>
      </c>
    </row>
    <row r="56" ht="21.0" customHeight="1">
      <c r="A56" s="174" t="s">
        <v>149</v>
      </c>
      <c r="B56" s="189">
        <v>8.0</v>
      </c>
      <c r="C56" s="190">
        <v>872.0</v>
      </c>
      <c r="D56" s="186"/>
      <c r="E56" s="191"/>
      <c r="F56" s="179">
        <f>IF(C56="","",VLOOKUP(C56,'1HSDU001345A'!$A$2:$C$1103,2))</f>
        <v>24.67</v>
      </c>
      <c r="G56" s="180">
        <f t="shared" si="1"/>
        <v>1.522633745</v>
      </c>
      <c r="H56" s="192"/>
      <c r="I56" s="182" t="str">
        <f t="shared" si="2"/>
        <v/>
      </c>
      <c r="J56" s="187" t="str">
        <f t="shared" si="3"/>
        <v/>
      </c>
      <c r="K56" s="49"/>
      <c r="L56" s="188" t="str">
        <f t="shared" si="4"/>
        <v/>
      </c>
      <c r="N56" s="212">
        <f t="shared" si="5"/>
        <v>-24.17</v>
      </c>
    </row>
    <row r="57" ht="21.0" customHeight="1">
      <c r="A57" s="174" t="s">
        <v>149</v>
      </c>
      <c r="B57" s="189">
        <v>9.0</v>
      </c>
      <c r="C57" s="190">
        <v>660.0</v>
      </c>
      <c r="D57" s="186"/>
      <c r="E57" s="191"/>
      <c r="F57" s="179">
        <f>IF(C57="","",VLOOKUP(C57,'1HSDU001345A'!$A$2:$C$1103,2))</f>
        <v>24.77</v>
      </c>
      <c r="G57" s="180">
        <f t="shared" si="1"/>
        <v>1.934156379</v>
      </c>
      <c r="H57" s="192"/>
      <c r="I57" s="182" t="str">
        <f t="shared" si="2"/>
        <v/>
      </c>
      <c r="J57" s="187" t="str">
        <f t="shared" si="3"/>
        <v/>
      </c>
      <c r="K57" s="49"/>
      <c r="L57" s="188" t="str">
        <f t="shared" si="4"/>
        <v/>
      </c>
      <c r="N57" s="212">
        <f t="shared" si="5"/>
        <v>-24.27</v>
      </c>
    </row>
    <row r="58" ht="21.0" customHeight="1">
      <c r="A58" s="174" t="s">
        <v>149</v>
      </c>
      <c r="B58" s="189">
        <v>10.0</v>
      </c>
      <c r="C58" s="190">
        <v>521.0</v>
      </c>
      <c r="D58" s="186"/>
      <c r="E58" s="191"/>
      <c r="F58" s="179">
        <f>IF(C58="","",VLOOKUP(C58,'1HSDU001345A'!$A$2:$C$1103,2))</f>
        <v>24.69</v>
      </c>
      <c r="G58" s="180">
        <f t="shared" si="1"/>
        <v>1.604938272</v>
      </c>
      <c r="H58" s="192"/>
      <c r="I58" s="182" t="str">
        <f t="shared" si="2"/>
        <v/>
      </c>
      <c r="J58" s="187" t="str">
        <f t="shared" si="3"/>
        <v/>
      </c>
      <c r="K58" s="49"/>
      <c r="L58" s="188" t="str">
        <f t="shared" si="4"/>
        <v/>
      </c>
      <c r="N58" s="212">
        <f t="shared" si="5"/>
        <v>-24.19</v>
      </c>
    </row>
    <row r="59" ht="21.0" customHeight="1">
      <c r="A59" s="193" t="s">
        <v>150</v>
      </c>
      <c r="B59" s="189">
        <v>11.0</v>
      </c>
      <c r="C59" s="190">
        <v>545.0</v>
      </c>
      <c r="D59" s="186"/>
      <c r="E59" s="191"/>
      <c r="F59" s="179">
        <f>IF(C59="","",VLOOKUP(C59,'1HSDU001345A'!$A$2:$C$1103,2))</f>
        <v>24.49</v>
      </c>
      <c r="G59" s="180">
        <f t="shared" si="1"/>
        <v>0.7818930041</v>
      </c>
      <c r="H59" s="192"/>
      <c r="I59" s="182" t="str">
        <f t="shared" si="2"/>
        <v/>
      </c>
      <c r="J59" s="187" t="str">
        <f t="shared" si="3"/>
        <v/>
      </c>
      <c r="K59" s="49"/>
      <c r="L59" s="188" t="str">
        <f t="shared" si="4"/>
        <v/>
      </c>
      <c r="N59" s="212">
        <f t="shared" si="5"/>
        <v>-23.99</v>
      </c>
    </row>
    <row r="60" ht="21.0" customHeight="1">
      <c r="A60" s="193" t="s">
        <v>150</v>
      </c>
      <c r="B60" s="189">
        <v>12.0</v>
      </c>
      <c r="C60" s="190">
        <v>461.0</v>
      </c>
      <c r="D60" s="186"/>
      <c r="E60" s="191"/>
      <c r="F60" s="179">
        <f>IF(C60="","",VLOOKUP(C60,'1HSDU001345A'!$A$2:$C$1103,2))</f>
        <v>24.7</v>
      </c>
      <c r="G60" s="180">
        <f t="shared" si="1"/>
        <v>1.646090535</v>
      </c>
      <c r="H60" s="192"/>
      <c r="I60" s="182" t="str">
        <f t="shared" si="2"/>
        <v/>
      </c>
      <c r="J60" s="187" t="str">
        <f t="shared" si="3"/>
        <v/>
      </c>
      <c r="K60" s="49"/>
      <c r="L60" s="188" t="str">
        <f t="shared" si="4"/>
        <v/>
      </c>
      <c r="N60" s="212">
        <f t="shared" si="5"/>
        <v>-24.2</v>
      </c>
    </row>
    <row r="61" ht="21.0" customHeight="1">
      <c r="A61" s="193" t="s">
        <v>150</v>
      </c>
      <c r="B61" s="189">
        <v>13.0</v>
      </c>
      <c r="C61" s="190">
        <v>1008.0</v>
      </c>
      <c r="D61" s="186"/>
      <c r="E61" s="191"/>
      <c r="F61" s="179">
        <f>IF(C61="","",VLOOKUP(C61,'1HSDU001345A'!$A$2:$C$1103,2))</f>
        <v>24.84</v>
      </c>
      <c r="G61" s="180">
        <f t="shared" si="1"/>
        <v>2.222222222</v>
      </c>
      <c r="H61" s="192"/>
      <c r="I61" s="182" t="str">
        <f t="shared" si="2"/>
        <v/>
      </c>
      <c r="J61" s="187" t="str">
        <f t="shared" si="3"/>
        <v/>
      </c>
      <c r="K61" s="49"/>
      <c r="L61" s="188" t="str">
        <f t="shared" si="4"/>
        <v/>
      </c>
      <c r="N61" s="212">
        <f t="shared" si="5"/>
        <v>-24.34</v>
      </c>
    </row>
    <row r="62" ht="21.0" customHeight="1">
      <c r="A62" s="193" t="s">
        <v>150</v>
      </c>
      <c r="B62" s="189">
        <v>14.0</v>
      </c>
      <c r="C62" s="190">
        <v>511.0</v>
      </c>
      <c r="D62" s="186"/>
      <c r="E62" s="191"/>
      <c r="F62" s="179">
        <f>IF(C62="","",VLOOKUP(C62,'1HSDU001345A'!$A$2:$C$1103,2))</f>
        <v>24.76</v>
      </c>
      <c r="G62" s="180">
        <f t="shared" si="1"/>
        <v>1.893004115</v>
      </c>
      <c r="H62" s="192"/>
      <c r="I62" s="182" t="str">
        <f t="shared" si="2"/>
        <v/>
      </c>
      <c r="J62" s="187" t="str">
        <f t="shared" si="3"/>
        <v/>
      </c>
      <c r="K62" s="49"/>
      <c r="L62" s="188" t="str">
        <f t="shared" si="4"/>
        <v/>
      </c>
      <c r="N62" s="212">
        <f t="shared" si="5"/>
        <v>-24.26</v>
      </c>
    </row>
    <row r="63" ht="21.0" customHeight="1">
      <c r="A63" s="174" t="s">
        <v>149</v>
      </c>
      <c r="B63" s="189">
        <v>15.0</v>
      </c>
      <c r="C63" s="190">
        <v>1024.0</v>
      </c>
      <c r="D63" s="186"/>
      <c r="E63" s="191"/>
      <c r="F63" s="179">
        <f>IF(C63="","",VLOOKUP(C63,'1HSDU001345A'!$A$2:$C$1103,2))</f>
        <v>24.61</v>
      </c>
      <c r="G63" s="180">
        <f t="shared" si="1"/>
        <v>1.275720165</v>
      </c>
      <c r="H63" s="192"/>
      <c r="I63" s="182" t="str">
        <f t="shared" si="2"/>
        <v/>
      </c>
      <c r="J63" s="187" t="str">
        <f t="shared" si="3"/>
        <v/>
      </c>
      <c r="K63" s="49"/>
      <c r="L63" s="188" t="str">
        <f t="shared" si="4"/>
        <v/>
      </c>
      <c r="N63" s="212">
        <f t="shared" si="5"/>
        <v>-24.11</v>
      </c>
    </row>
    <row r="64" ht="21.0" customHeight="1">
      <c r="A64" s="174" t="s">
        <v>149</v>
      </c>
      <c r="B64" s="189">
        <v>16.0</v>
      </c>
      <c r="C64" s="190">
        <v>510.0</v>
      </c>
      <c r="D64" s="186"/>
      <c r="E64" s="191"/>
      <c r="F64" s="179">
        <f>IF(C64="","",VLOOKUP(C64,'1HSDU001345A'!$A$2:$C$1103,2))</f>
        <v>24.7</v>
      </c>
      <c r="G64" s="180">
        <f t="shared" si="1"/>
        <v>1.646090535</v>
      </c>
      <c r="H64" s="192"/>
      <c r="I64" s="182" t="str">
        <f t="shared" si="2"/>
        <v/>
      </c>
      <c r="J64" s="187" t="str">
        <f t="shared" si="3"/>
        <v/>
      </c>
      <c r="K64" s="49"/>
      <c r="L64" s="188" t="str">
        <f t="shared" si="4"/>
        <v/>
      </c>
      <c r="N64" s="212">
        <f t="shared" si="5"/>
        <v>-24.2</v>
      </c>
    </row>
    <row r="65" ht="21.0" customHeight="1">
      <c r="A65" s="174" t="s">
        <v>149</v>
      </c>
      <c r="B65" s="189">
        <v>17.0</v>
      </c>
      <c r="C65" s="190">
        <v>566.0</v>
      </c>
      <c r="D65" s="186"/>
      <c r="E65" s="191"/>
      <c r="F65" s="179">
        <f>IF(C65="","",VLOOKUP(C65,'1HSDU001345A'!$A$2:$C$1103,2))</f>
        <v>24.58</v>
      </c>
      <c r="G65" s="180">
        <f t="shared" si="1"/>
        <v>1.152263374</v>
      </c>
      <c r="H65" s="192"/>
      <c r="I65" s="182" t="str">
        <f t="shared" si="2"/>
        <v/>
      </c>
      <c r="J65" s="187" t="str">
        <f t="shared" si="3"/>
        <v/>
      </c>
      <c r="K65" s="49"/>
      <c r="L65" s="188" t="str">
        <f t="shared" si="4"/>
        <v/>
      </c>
      <c r="N65" s="212">
        <f t="shared" si="5"/>
        <v>-24.08</v>
      </c>
    </row>
    <row r="66" ht="21.0" customHeight="1">
      <c r="A66" s="174" t="s">
        <v>149</v>
      </c>
      <c r="B66" s="189">
        <v>18.0</v>
      </c>
      <c r="C66" s="190">
        <v>806.0</v>
      </c>
      <c r="D66" s="186"/>
      <c r="E66" s="191"/>
      <c r="F66" s="179">
        <f>IF(C66="","",VLOOKUP(C66,'1HSDU001345A'!$A$2:$C$1103,2))</f>
        <v>24.92</v>
      </c>
      <c r="G66" s="180">
        <f t="shared" si="1"/>
        <v>2.551440329</v>
      </c>
      <c r="H66" s="192"/>
      <c r="I66" s="182" t="str">
        <f t="shared" si="2"/>
        <v/>
      </c>
      <c r="J66" s="187" t="str">
        <f t="shared" si="3"/>
        <v/>
      </c>
      <c r="K66" s="49"/>
      <c r="L66" s="188" t="str">
        <f t="shared" si="4"/>
        <v/>
      </c>
      <c r="N66" s="212">
        <f t="shared" si="5"/>
        <v>-24.42</v>
      </c>
    </row>
    <row r="67" ht="21.0" customHeight="1">
      <c r="A67" s="193" t="s">
        <v>150</v>
      </c>
      <c r="B67" s="189">
        <v>19.0</v>
      </c>
      <c r="C67" s="190">
        <v>874.0</v>
      </c>
      <c r="D67" s="186"/>
      <c r="E67" s="191"/>
      <c r="F67" s="179">
        <f>IF(C67="","",VLOOKUP(C67,'1HSDU001345A'!$A$2:$C$1103,2))</f>
        <v>24.79</v>
      </c>
      <c r="G67" s="180">
        <f t="shared" si="1"/>
        <v>2.016460905</v>
      </c>
      <c r="H67" s="192"/>
      <c r="I67" s="182" t="str">
        <f t="shared" si="2"/>
        <v/>
      </c>
      <c r="J67" s="187" t="str">
        <f t="shared" si="3"/>
        <v/>
      </c>
      <c r="K67" s="49"/>
      <c r="L67" s="188" t="str">
        <f t="shared" si="4"/>
        <v/>
      </c>
      <c r="N67" s="212">
        <f t="shared" si="5"/>
        <v>-24.29</v>
      </c>
    </row>
    <row r="68" ht="21.0" customHeight="1">
      <c r="A68" s="193" t="s">
        <v>150</v>
      </c>
      <c r="B68" s="189">
        <v>20.0</v>
      </c>
      <c r="C68" s="190">
        <v>567.0</v>
      </c>
      <c r="D68" s="186"/>
      <c r="E68" s="191"/>
      <c r="F68" s="179">
        <f>IF(C68="","",VLOOKUP(C68,'1HSDU001345A'!$A$2:$C$1103,2))</f>
        <v>24.53</v>
      </c>
      <c r="G68" s="180">
        <f t="shared" si="1"/>
        <v>0.9465020576</v>
      </c>
      <c r="H68" s="192"/>
      <c r="I68" s="182" t="str">
        <f t="shared" si="2"/>
        <v/>
      </c>
      <c r="J68" s="187" t="str">
        <f t="shared" si="3"/>
        <v/>
      </c>
      <c r="K68" s="49"/>
      <c r="L68" s="188" t="str">
        <f t="shared" si="4"/>
        <v/>
      </c>
      <c r="N68" s="212">
        <f t="shared" si="5"/>
        <v>-24.03</v>
      </c>
    </row>
    <row r="69" ht="21.0" customHeight="1">
      <c r="A69" s="193" t="s">
        <v>150</v>
      </c>
      <c r="B69" s="189">
        <v>21.0</v>
      </c>
      <c r="C69" s="191">
        <v>801.0</v>
      </c>
      <c r="D69" s="186"/>
      <c r="E69" s="191"/>
      <c r="F69" s="179">
        <f>IF(C69="","",VLOOKUP(C69,'1HSDU001345A'!$A$2:$C$1103,2))</f>
        <v>24.73</v>
      </c>
      <c r="G69" s="180">
        <f t="shared" si="1"/>
        <v>1.769547325</v>
      </c>
      <c r="H69" s="192"/>
      <c r="I69" s="182" t="str">
        <f t="shared" si="2"/>
        <v/>
      </c>
      <c r="J69" s="187" t="str">
        <f t="shared" si="3"/>
        <v/>
      </c>
      <c r="K69" s="49"/>
      <c r="L69" s="188" t="str">
        <f t="shared" si="4"/>
        <v/>
      </c>
      <c r="N69" s="212">
        <f t="shared" si="5"/>
        <v>-24.23</v>
      </c>
    </row>
    <row r="70" ht="21.0" customHeight="1">
      <c r="A70" s="193" t="s">
        <v>150</v>
      </c>
      <c r="B70" s="189">
        <v>22.0</v>
      </c>
      <c r="C70" s="191">
        <v>917.0</v>
      </c>
      <c r="D70" s="186"/>
      <c r="E70" s="191"/>
      <c r="F70" s="179">
        <f>IF(C70="","",VLOOKUP(C70,'1HSDU001345A'!$A$2:$C$1103,2))</f>
        <v>24.66</v>
      </c>
      <c r="G70" s="180">
        <f t="shared" si="1"/>
        <v>1.481481481</v>
      </c>
      <c r="H70" s="192"/>
      <c r="I70" s="182" t="str">
        <f t="shared" si="2"/>
        <v/>
      </c>
      <c r="J70" s="187" t="str">
        <f t="shared" si="3"/>
        <v/>
      </c>
      <c r="K70" s="49"/>
      <c r="L70" s="188" t="str">
        <f t="shared" si="4"/>
        <v/>
      </c>
      <c r="N70" s="212">
        <f t="shared" si="5"/>
        <v>-24.16</v>
      </c>
    </row>
    <row r="71" ht="21.0" customHeight="1">
      <c r="A71" s="174" t="s">
        <v>149</v>
      </c>
      <c r="B71" s="189">
        <v>23.0</v>
      </c>
      <c r="C71" s="191">
        <v>892.0</v>
      </c>
      <c r="D71" s="186"/>
      <c r="E71" s="191"/>
      <c r="F71" s="179">
        <f>IF(C71="","",VLOOKUP(C71,'1HSDU001345A'!$A$2:$C$1103,2))</f>
        <v>24.94</v>
      </c>
      <c r="G71" s="180">
        <f t="shared" si="1"/>
        <v>2.633744856</v>
      </c>
      <c r="H71" s="192"/>
      <c r="I71" s="182" t="str">
        <f t="shared" si="2"/>
        <v/>
      </c>
      <c r="J71" s="187" t="str">
        <f t="shared" si="3"/>
        <v/>
      </c>
      <c r="K71" s="49"/>
      <c r="L71" s="188" t="str">
        <f t="shared" si="4"/>
        <v/>
      </c>
      <c r="N71" s="212">
        <f t="shared" si="5"/>
        <v>-24.44</v>
      </c>
    </row>
    <row r="72" ht="21.0" customHeight="1">
      <c r="A72" s="174" t="s">
        <v>149</v>
      </c>
      <c r="B72" s="189">
        <v>24.0</v>
      </c>
      <c r="C72" s="191">
        <v>710.0</v>
      </c>
      <c r="D72" s="186"/>
      <c r="E72" s="191"/>
      <c r="F72" s="179">
        <f>IF(C72="","",VLOOKUP(C72,'1HSDU001345A'!$A$2:$C$1103,2))</f>
        <v>24.49</v>
      </c>
      <c r="G72" s="180">
        <f t="shared" si="1"/>
        <v>0.7818930041</v>
      </c>
      <c r="H72" s="192"/>
      <c r="I72" s="182" t="str">
        <f t="shared" si="2"/>
        <v/>
      </c>
      <c r="J72" s="187" t="str">
        <f t="shared" si="3"/>
        <v/>
      </c>
      <c r="K72" s="49"/>
      <c r="L72" s="188" t="str">
        <f t="shared" si="4"/>
        <v/>
      </c>
      <c r="N72" s="212">
        <f t="shared" si="5"/>
        <v>-23.99</v>
      </c>
    </row>
    <row r="73" ht="21.0" customHeight="1">
      <c r="A73" s="174" t="s">
        <v>149</v>
      </c>
      <c r="B73" s="189">
        <v>25.0</v>
      </c>
      <c r="C73" s="191">
        <v>366.0</v>
      </c>
      <c r="D73" s="186"/>
      <c r="E73" s="191"/>
      <c r="F73" s="179">
        <f>IF(C73="","",VLOOKUP(C73,'1HSDU001345A'!$A$2:$C$1103,2))</f>
        <v>25.02</v>
      </c>
      <c r="G73" s="180">
        <f t="shared" si="1"/>
        <v>2.962962963</v>
      </c>
      <c r="H73" s="192"/>
      <c r="I73" s="182" t="str">
        <f t="shared" si="2"/>
        <v/>
      </c>
      <c r="J73" s="187" t="str">
        <f t="shared" si="3"/>
        <v/>
      </c>
      <c r="K73" s="49"/>
      <c r="L73" s="188" t="str">
        <f t="shared" si="4"/>
        <v/>
      </c>
      <c r="N73" s="212">
        <f t="shared" si="5"/>
        <v>-24.52</v>
      </c>
    </row>
    <row r="74" ht="21.0" customHeight="1">
      <c r="A74" s="174" t="s">
        <v>149</v>
      </c>
      <c r="B74" s="189">
        <v>26.0</v>
      </c>
      <c r="C74" s="191">
        <v>804.0</v>
      </c>
      <c r="D74" s="186"/>
      <c r="E74" s="191"/>
      <c r="F74" s="179">
        <f>IF(C74="","",VLOOKUP(C74,'1HSDU001345A'!$A$2:$C$1103,2))</f>
        <v>24.88</v>
      </c>
      <c r="G74" s="180">
        <f t="shared" si="1"/>
        <v>2.386831276</v>
      </c>
      <c r="H74" s="192"/>
      <c r="I74" s="182" t="str">
        <f t="shared" si="2"/>
        <v/>
      </c>
      <c r="J74" s="187" t="str">
        <f t="shared" si="3"/>
        <v/>
      </c>
      <c r="K74" s="49"/>
      <c r="L74" s="188" t="str">
        <f t="shared" si="4"/>
        <v/>
      </c>
      <c r="N74" s="212">
        <f t="shared" si="5"/>
        <v>-24.38</v>
      </c>
    </row>
    <row r="75" ht="21.0" customHeight="1">
      <c r="A75" s="193" t="s">
        <v>150</v>
      </c>
      <c r="B75" s="189">
        <v>27.0</v>
      </c>
      <c r="C75" s="191">
        <v>654.0</v>
      </c>
      <c r="D75" s="186"/>
      <c r="E75" s="191"/>
      <c r="F75" s="179">
        <f>IF(C75="","",VLOOKUP(C75,'1HSDU001345A'!$A$2:$C$1103,2))</f>
        <v>24.54</v>
      </c>
      <c r="G75" s="180">
        <f t="shared" si="1"/>
        <v>0.987654321</v>
      </c>
      <c r="H75" s="192"/>
      <c r="I75" s="182" t="str">
        <f t="shared" si="2"/>
        <v/>
      </c>
      <c r="J75" s="187" t="str">
        <f t="shared" si="3"/>
        <v/>
      </c>
      <c r="K75" s="49"/>
      <c r="L75" s="188" t="str">
        <f t="shared" si="4"/>
        <v/>
      </c>
      <c r="N75" s="212">
        <f t="shared" si="5"/>
        <v>-24.04</v>
      </c>
    </row>
    <row r="76" ht="21.0" customHeight="1">
      <c r="A76" s="193" t="s">
        <v>150</v>
      </c>
      <c r="B76" s="189">
        <v>28.0</v>
      </c>
      <c r="C76" s="191">
        <v>514.0</v>
      </c>
      <c r="D76" s="186"/>
      <c r="E76" s="191"/>
      <c r="F76" s="179">
        <f>IF(C76="","",VLOOKUP(C76,'1HSDU001345A'!$A$2:$C$1103,2))</f>
        <v>24.67</v>
      </c>
      <c r="G76" s="180">
        <f t="shared" si="1"/>
        <v>1.522633745</v>
      </c>
      <c r="H76" s="192"/>
      <c r="I76" s="182" t="str">
        <f t="shared" si="2"/>
        <v/>
      </c>
      <c r="J76" s="187" t="str">
        <f t="shared" si="3"/>
        <v/>
      </c>
      <c r="K76" s="49"/>
      <c r="L76" s="188" t="str">
        <f t="shared" si="4"/>
        <v/>
      </c>
      <c r="N76" s="212">
        <f t="shared" si="5"/>
        <v>-24.17</v>
      </c>
    </row>
    <row r="77" ht="21.0" customHeight="1">
      <c r="A77" s="193" t="s">
        <v>150</v>
      </c>
      <c r="B77" s="189">
        <v>29.0</v>
      </c>
      <c r="C77" s="191">
        <v>845.0</v>
      </c>
      <c r="D77" s="186"/>
      <c r="E77" s="191"/>
      <c r="F77" s="179">
        <f>IF(C77="","",VLOOKUP(C77,'1HSDU001345A'!$A$2:$C$1103,2))</f>
        <v>24.86</v>
      </c>
      <c r="G77" s="180">
        <f t="shared" si="1"/>
        <v>2.304526749</v>
      </c>
      <c r="H77" s="192"/>
      <c r="I77" s="182" t="str">
        <f t="shared" si="2"/>
        <v/>
      </c>
      <c r="J77" s="187" t="str">
        <f t="shared" si="3"/>
        <v/>
      </c>
      <c r="K77" s="49"/>
      <c r="L77" s="188" t="str">
        <f t="shared" si="4"/>
        <v/>
      </c>
      <c r="N77" s="212">
        <f t="shared" si="5"/>
        <v>-24.36</v>
      </c>
    </row>
    <row r="78" ht="21.0" customHeight="1">
      <c r="A78" s="193" t="s">
        <v>150</v>
      </c>
      <c r="B78" s="189">
        <v>30.0</v>
      </c>
      <c r="C78" s="191">
        <v>1042.0</v>
      </c>
      <c r="D78" s="186"/>
      <c r="E78" s="191"/>
      <c r="F78" s="179">
        <f>IF(C78="","",VLOOKUP(C78,'1HSDU001345A'!$A$2:$C$1103,2))</f>
        <v>25.26</v>
      </c>
      <c r="G78" s="180">
        <f t="shared" si="1"/>
        <v>3.950617284</v>
      </c>
      <c r="H78" s="192"/>
      <c r="I78" s="182" t="str">
        <f t="shared" si="2"/>
        <v/>
      </c>
      <c r="J78" s="187" t="str">
        <f t="shared" si="3"/>
        <v/>
      </c>
      <c r="K78" s="49"/>
      <c r="L78" s="188" t="str">
        <f t="shared" si="4"/>
        <v/>
      </c>
      <c r="N78" s="212">
        <f t="shared" si="5"/>
        <v>-24.76</v>
      </c>
    </row>
    <row r="79" ht="21.0" customHeight="1">
      <c r="A79" s="193" t="s">
        <v>149</v>
      </c>
      <c r="B79" s="189">
        <v>31.0</v>
      </c>
      <c r="C79" s="191">
        <v>609.0</v>
      </c>
      <c r="D79" s="186"/>
      <c r="E79" s="191"/>
      <c r="F79" s="179">
        <f>IF(C79="","",VLOOKUP(C79,'1HSDU001345A'!$A$2:$C$1103,2))</f>
        <v>24.94</v>
      </c>
      <c r="G79" s="180">
        <f t="shared" si="1"/>
        <v>2.633744856</v>
      </c>
      <c r="H79" s="192"/>
      <c r="I79" s="182" t="str">
        <f t="shared" si="2"/>
        <v/>
      </c>
      <c r="J79" s="187" t="str">
        <f t="shared" si="3"/>
        <v/>
      </c>
      <c r="K79" s="49"/>
      <c r="L79" s="188" t="str">
        <f t="shared" si="4"/>
        <v/>
      </c>
      <c r="N79" s="212">
        <f t="shared" si="5"/>
        <v>-24.44</v>
      </c>
    </row>
    <row r="80" ht="21.0" customHeight="1">
      <c r="A80" s="195" t="s">
        <v>149</v>
      </c>
      <c r="B80" s="196">
        <v>32.0</v>
      </c>
      <c r="C80" s="197">
        <v>160.0</v>
      </c>
      <c r="D80" s="198"/>
      <c r="E80" s="197"/>
      <c r="F80" s="199">
        <f>IF(C80="","",VLOOKUP(C80,'1HSDU001345A'!$A$2:$C$1103,2))</f>
        <v>25.05</v>
      </c>
      <c r="G80" s="200">
        <f t="shared" si="1"/>
        <v>3.086419753</v>
      </c>
      <c r="H80" s="201"/>
      <c r="I80" s="202" t="str">
        <f t="shared" si="2"/>
        <v/>
      </c>
      <c r="J80" s="203" t="str">
        <f t="shared" si="3"/>
        <v/>
      </c>
      <c r="K80" s="59"/>
      <c r="L80" s="204" t="str">
        <f t="shared" si="4"/>
        <v/>
      </c>
      <c r="N80" s="212">
        <f t="shared" si="5"/>
        <v>-24.55</v>
      </c>
    </row>
    <row r="81" ht="21.0" customHeight="1">
      <c r="A81" s="174" t="s">
        <v>151</v>
      </c>
      <c r="B81" s="175">
        <v>89.0</v>
      </c>
      <c r="C81" s="178">
        <v>513.0</v>
      </c>
      <c r="D81" s="177"/>
      <c r="E81" s="178"/>
      <c r="F81" s="179">
        <f>IF(C81="","",VLOOKUP(C81,'1HSDU001345A'!$A$2:$C$1103,2))</f>
        <v>24.58</v>
      </c>
      <c r="G81" s="206">
        <f t="shared" si="1"/>
        <v>1.152263374</v>
      </c>
      <c r="H81" s="181"/>
      <c r="I81" s="182" t="str">
        <f t="shared" si="2"/>
        <v/>
      </c>
      <c r="J81" s="183" t="str">
        <f t="shared" si="3"/>
        <v/>
      </c>
      <c r="K81" s="88"/>
      <c r="L81" s="184" t="str">
        <f t="shared" si="4"/>
        <v/>
      </c>
      <c r="N81" s="212">
        <f t="shared" si="5"/>
        <v>-24.08</v>
      </c>
    </row>
    <row r="82" ht="21.0" customHeight="1">
      <c r="A82" s="193" t="s">
        <v>151</v>
      </c>
      <c r="B82" s="189">
        <v>90.0</v>
      </c>
      <c r="C82" s="191">
        <v>512.0</v>
      </c>
      <c r="D82" s="186"/>
      <c r="E82" s="191"/>
      <c r="F82" s="207">
        <f>IF(C82="","",VLOOKUP(C82,'1HSDU001345A'!$A$2:$C$1103,2))</f>
        <v>24.55</v>
      </c>
      <c r="G82" s="208">
        <f t="shared" si="1"/>
        <v>1.028806584</v>
      </c>
      <c r="H82" s="192"/>
      <c r="I82" s="209" t="str">
        <f t="shared" si="2"/>
        <v/>
      </c>
      <c r="J82" s="187" t="str">
        <f t="shared" si="3"/>
        <v/>
      </c>
      <c r="K82" s="49"/>
      <c r="L82" s="188" t="str">
        <f t="shared" si="4"/>
        <v/>
      </c>
      <c r="N82" s="212">
        <f t="shared" si="5"/>
        <v>-24.05</v>
      </c>
    </row>
    <row r="83" ht="21.0" customHeight="1">
      <c r="A83" s="193" t="s">
        <v>152</v>
      </c>
      <c r="B83" s="189">
        <v>91.0</v>
      </c>
      <c r="C83" s="191">
        <v>551.0</v>
      </c>
      <c r="D83" s="186"/>
      <c r="E83" s="191"/>
      <c r="F83" s="207">
        <f>IF(C83="","",VLOOKUP(C83,'1HSDU001345A'!$A$2:$C$1103,2))</f>
        <v>24.57</v>
      </c>
      <c r="G83" s="208">
        <f t="shared" si="1"/>
        <v>1.111111111</v>
      </c>
      <c r="H83" s="192"/>
      <c r="I83" s="209" t="str">
        <f t="shared" si="2"/>
        <v/>
      </c>
      <c r="J83" s="187" t="str">
        <f t="shared" si="3"/>
        <v/>
      </c>
      <c r="K83" s="49"/>
      <c r="L83" s="188" t="str">
        <f t="shared" si="4"/>
        <v/>
      </c>
      <c r="N83" s="212">
        <f t="shared" si="5"/>
        <v>-24.07</v>
      </c>
    </row>
    <row r="84" ht="21.0" customHeight="1">
      <c r="A84" s="193" t="s">
        <v>152</v>
      </c>
      <c r="B84" s="189">
        <v>92.0</v>
      </c>
      <c r="C84" s="191">
        <v>693.0</v>
      </c>
      <c r="D84" s="186"/>
      <c r="E84" s="191"/>
      <c r="F84" s="207">
        <f>IF(C84="","",VLOOKUP(C84,'1HSDU001345A'!$A$2:$C$1103,2))</f>
        <v>24.39</v>
      </c>
      <c r="G84" s="208">
        <f t="shared" si="1"/>
        <v>0.3703703704</v>
      </c>
      <c r="H84" s="192"/>
      <c r="I84" s="209" t="str">
        <f t="shared" si="2"/>
        <v/>
      </c>
      <c r="J84" s="187" t="str">
        <f t="shared" si="3"/>
        <v/>
      </c>
      <c r="K84" s="49"/>
      <c r="L84" s="188" t="str">
        <f t="shared" si="4"/>
        <v/>
      </c>
      <c r="N84" s="212">
        <f t="shared" si="5"/>
        <v>-23.89</v>
      </c>
    </row>
    <row r="85" ht="21.0" customHeight="1">
      <c r="A85" s="193" t="s">
        <v>152</v>
      </c>
      <c r="B85" s="189">
        <v>93.0</v>
      </c>
      <c r="C85" s="191">
        <v>789.0</v>
      </c>
      <c r="D85" s="186"/>
      <c r="E85" s="191"/>
      <c r="F85" s="207">
        <f>IF(C85="","",VLOOKUP(C85,'1HSDU001345A'!$A$2:$C$1103,2))</f>
        <v>24.67</v>
      </c>
      <c r="G85" s="208">
        <f t="shared" si="1"/>
        <v>1.522633745</v>
      </c>
      <c r="H85" s="192"/>
      <c r="I85" s="209" t="str">
        <f t="shared" si="2"/>
        <v/>
      </c>
      <c r="J85" s="187" t="str">
        <f t="shared" si="3"/>
        <v/>
      </c>
      <c r="K85" s="49"/>
      <c r="L85" s="188" t="str">
        <f t="shared" si="4"/>
        <v/>
      </c>
      <c r="N85" s="212">
        <f t="shared" si="5"/>
        <v>-24.17</v>
      </c>
    </row>
    <row r="86" ht="21.0" customHeight="1">
      <c r="A86" s="193" t="s">
        <v>152</v>
      </c>
      <c r="B86" s="189">
        <v>94.0</v>
      </c>
      <c r="C86" s="191">
        <v>1051.0</v>
      </c>
      <c r="D86" s="186"/>
      <c r="E86" s="191"/>
      <c r="F86" s="207">
        <f>IF(C86="","",VLOOKUP(C86,'1HSDU001345A'!$A$2:$C$1103,2))</f>
        <v>25.09</v>
      </c>
      <c r="G86" s="208">
        <f t="shared" si="1"/>
        <v>3.251028807</v>
      </c>
      <c r="H86" s="192"/>
      <c r="I86" s="209" t="str">
        <f t="shared" si="2"/>
        <v/>
      </c>
      <c r="J86" s="187" t="str">
        <f t="shared" si="3"/>
        <v/>
      </c>
      <c r="K86" s="49"/>
      <c r="L86" s="188" t="str">
        <f t="shared" si="4"/>
        <v/>
      </c>
      <c r="N86" s="212">
        <f t="shared" si="5"/>
        <v>-24.59</v>
      </c>
    </row>
    <row r="87" ht="21.0" customHeight="1">
      <c r="A87" s="174" t="s">
        <v>151</v>
      </c>
      <c r="B87" s="189">
        <v>95.0</v>
      </c>
      <c r="C87" s="191">
        <v>871.0</v>
      </c>
      <c r="D87" s="186"/>
      <c r="E87" s="191"/>
      <c r="F87" s="207">
        <f>IF(C87="","",VLOOKUP(C87,'1HSDU001345A'!$A$2:$C$1103,2))</f>
        <v>24.62</v>
      </c>
      <c r="G87" s="208">
        <f t="shared" si="1"/>
        <v>1.316872428</v>
      </c>
      <c r="H87" s="192"/>
      <c r="I87" s="209" t="str">
        <f t="shared" si="2"/>
        <v/>
      </c>
      <c r="J87" s="187" t="str">
        <f t="shared" si="3"/>
        <v/>
      </c>
      <c r="K87" s="49"/>
      <c r="L87" s="188" t="str">
        <f t="shared" si="4"/>
        <v/>
      </c>
      <c r="N87" s="212">
        <f t="shared" si="5"/>
        <v>-24.12</v>
      </c>
    </row>
    <row r="88" ht="21.0" customHeight="1">
      <c r="A88" s="174" t="s">
        <v>151</v>
      </c>
      <c r="B88" s="189">
        <v>96.0</v>
      </c>
      <c r="C88" s="191">
        <v>843.0</v>
      </c>
      <c r="D88" s="186"/>
      <c r="E88" s="191"/>
      <c r="F88" s="207">
        <f>IF(C88="","",VLOOKUP(C88,'1HSDU001345A'!$A$2:$C$1103,2))</f>
        <v>24.54</v>
      </c>
      <c r="G88" s="208">
        <f t="shared" si="1"/>
        <v>0.987654321</v>
      </c>
      <c r="H88" s="192"/>
      <c r="I88" s="209" t="str">
        <f t="shared" si="2"/>
        <v/>
      </c>
      <c r="J88" s="187" t="str">
        <f t="shared" si="3"/>
        <v/>
      </c>
      <c r="K88" s="49"/>
      <c r="L88" s="188" t="str">
        <f t="shared" si="4"/>
        <v/>
      </c>
      <c r="N88" s="212">
        <f t="shared" si="5"/>
        <v>-24.04</v>
      </c>
    </row>
    <row r="89" ht="21.0" customHeight="1">
      <c r="A89" s="174" t="s">
        <v>151</v>
      </c>
      <c r="B89" s="189">
        <v>97.0</v>
      </c>
      <c r="C89" s="191">
        <v>1056.0</v>
      </c>
      <c r="D89" s="186"/>
      <c r="E89" s="191"/>
      <c r="F89" s="207">
        <f>IF(C89="","",VLOOKUP(C89,'1HSDU001345A'!$A$2:$C$1103,2))</f>
        <v>25.02</v>
      </c>
      <c r="G89" s="208">
        <f t="shared" si="1"/>
        <v>2.962962963</v>
      </c>
      <c r="H89" s="192"/>
      <c r="I89" s="209" t="str">
        <f t="shared" si="2"/>
        <v/>
      </c>
      <c r="J89" s="187" t="str">
        <f t="shared" si="3"/>
        <v/>
      </c>
      <c r="K89" s="49"/>
      <c r="L89" s="188" t="str">
        <f t="shared" si="4"/>
        <v/>
      </c>
      <c r="N89" s="212">
        <f t="shared" si="5"/>
        <v>-24.52</v>
      </c>
    </row>
    <row r="90" ht="21.0" customHeight="1">
      <c r="A90" s="174" t="s">
        <v>151</v>
      </c>
      <c r="B90" s="189">
        <v>98.0</v>
      </c>
      <c r="C90" s="191">
        <v>940.0</v>
      </c>
      <c r="D90" s="186"/>
      <c r="E90" s="191"/>
      <c r="F90" s="207">
        <f>IF(C90="","",VLOOKUP(C90,'1HSDU001345A'!$A$2:$C$1103,2))</f>
        <v>24.73</v>
      </c>
      <c r="G90" s="208">
        <f t="shared" si="1"/>
        <v>1.769547325</v>
      </c>
      <c r="H90" s="192"/>
      <c r="I90" s="209" t="str">
        <f t="shared" si="2"/>
        <v/>
      </c>
      <c r="J90" s="187" t="str">
        <f t="shared" si="3"/>
        <v/>
      </c>
      <c r="K90" s="49"/>
      <c r="L90" s="188" t="str">
        <f t="shared" si="4"/>
        <v/>
      </c>
      <c r="N90" s="212">
        <f t="shared" si="5"/>
        <v>-24.23</v>
      </c>
    </row>
    <row r="91" ht="21.0" customHeight="1">
      <c r="A91" s="193" t="s">
        <v>152</v>
      </c>
      <c r="B91" s="189">
        <v>99.0</v>
      </c>
      <c r="C91" s="191">
        <v>505.0</v>
      </c>
      <c r="D91" s="186"/>
      <c r="E91" s="191"/>
      <c r="F91" s="207">
        <f>IF(C91="","",VLOOKUP(C91,'1HSDU001345A'!$A$2:$C$1103,2))</f>
        <v>24.84</v>
      </c>
      <c r="G91" s="208">
        <f t="shared" si="1"/>
        <v>2.222222222</v>
      </c>
      <c r="H91" s="192"/>
      <c r="I91" s="209" t="str">
        <f t="shared" si="2"/>
        <v/>
      </c>
      <c r="J91" s="187" t="str">
        <f t="shared" si="3"/>
        <v/>
      </c>
      <c r="K91" s="49"/>
      <c r="L91" s="188" t="str">
        <f t="shared" si="4"/>
        <v/>
      </c>
      <c r="N91" s="212">
        <f t="shared" si="5"/>
        <v>-24.34</v>
      </c>
    </row>
    <row r="92" ht="21.0" customHeight="1">
      <c r="A92" s="193" t="s">
        <v>152</v>
      </c>
      <c r="B92" s="189">
        <v>100.0</v>
      </c>
      <c r="C92" s="191">
        <v>944.0</v>
      </c>
      <c r="D92" s="186"/>
      <c r="E92" s="191"/>
      <c r="F92" s="207">
        <f>IF(C92="","",VLOOKUP(C92,'1HSDU001345A'!$A$2:$C$1103,2))</f>
        <v>24.73</v>
      </c>
      <c r="G92" s="208">
        <f t="shared" si="1"/>
        <v>1.769547325</v>
      </c>
      <c r="H92" s="192"/>
      <c r="I92" s="209" t="str">
        <f t="shared" si="2"/>
        <v/>
      </c>
      <c r="J92" s="187" t="str">
        <f t="shared" si="3"/>
        <v/>
      </c>
      <c r="K92" s="49"/>
      <c r="L92" s="188" t="str">
        <f t="shared" si="4"/>
        <v/>
      </c>
      <c r="N92" s="212">
        <f t="shared" si="5"/>
        <v>-24.23</v>
      </c>
    </row>
    <row r="93" ht="21.0" customHeight="1">
      <c r="A93" s="193" t="s">
        <v>152</v>
      </c>
      <c r="B93" s="189">
        <v>101.0</v>
      </c>
      <c r="C93" s="191">
        <v>920.0</v>
      </c>
      <c r="D93" s="186"/>
      <c r="E93" s="191"/>
      <c r="F93" s="207">
        <f>IF(C93="","",VLOOKUP(C93,'1HSDU001345A'!$A$2:$C$1103,2))</f>
        <v>24.87</v>
      </c>
      <c r="G93" s="208">
        <f t="shared" si="1"/>
        <v>2.345679012</v>
      </c>
      <c r="H93" s="192"/>
      <c r="I93" s="209" t="str">
        <f t="shared" si="2"/>
        <v/>
      </c>
      <c r="J93" s="187" t="str">
        <f t="shared" si="3"/>
        <v/>
      </c>
      <c r="K93" s="49"/>
      <c r="L93" s="188" t="str">
        <f t="shared" si="4"/>
        <v/>
      </c>
      <c r="N93" s="212">
        <f t="shared" si="5"/>
        <v>-24.37</v>
      </c>
    </row>
    <row r="94" ht="21.0" customHeight="1">
      <c r="A94" s="193" t="s">
        <v>152</v>
      </c>
      <c r="B94" s="189">
        <v>102.0</v>
      </c>
      <c r="C94" s="191">
        <v>802.0</v>
      </c>
      <c r="D94" s="186"/>
      <c r="E94" s="191"/>
      <c r="F94" s="207">
        <f>IF(C94="","",VLOOKUP(C94,'1HSDU001345A'!$A$2:$C$1103,2))</f>
        <v>24.62</v>
      </c>
      <c r="G94" s="208">
        <f t="shared" si="1"/>
        <v>1.316872428</v>
      </c>
      <c r="H94" s="192"/>
      <c r="I94" s="209" t="str">
        <f t="shared" si="2"/>
        <v/>
      </c>
      <c r="J94" s="187" t="str">
        <f t="shared" si="3"/>
        <v/>
      </c>
      <c r="K94" s="49"/>
      <c r="L94" s="188" t="str">
        <f t="shared" si="4"/>
        <v/>
      </c>
      <c r="N94" s="212">
        <f t="shared" si="5"/>
        <v>-24.12</v>
      </c>
    </row>
    <row r="95" ht="21.0" customHeight="1">
      <c r="A95" s="174" t="s">
        <v>151</v>
      </c>
      <c r="B95" s="189">
        <v>103.0</v>
      </c>
      <c r="C95" s="191">
        <v>608.0</v>
      </c>
      <c r="D95" s="186"/>
      <c r="E95" s="191"/>
      <c r="F95" s="207">
        <f>IF(C95="","",VLOOKUP(C95,'1HSDU001345A'!$A$2:$C$1103,2))</f>
        <v>24.77</v>
      </c>
      <c r="G95" s="208">
        <f t="shared" si="1"/>
        <v>1.934156379</v>
      </c>
      <c r="H95" s="192"/>
      <c r="I95" s="209" t="str">
        <f t="shared" si="2"/>
        <v/>
      </c>
      <c r="J95" s="187" t="str">
        <f t="shared" si="3"/>
        <v/>
      </c>
      <c r="K95" s="49"/>
      <c r="L95" s="188" t="str">
        <f t="shared" si="4"/>
        <v/>
      </c>
      <c r="N95" s="212">
        <f t="shared" si="5"/>
        <v>-24.27</v>
      </c>
    </row>
    <row r="96" ht="21.0" customHeight="1">
      <c r="A96" s="174" t="s">
        <v>151</v>
      </c>
      <c r="B96" s="189">
        <v>104.0</v>
      </c>
      <c r="C96" s="191">
        <v>457.0</v>
      </c>
      <c r="D96" s="186"/>
      <c r="E96" s="191"/>
      <c r="F96" s="207">
        <f>IF(C96="","",VLOOKUP(C96,'1HSDU001345A'!$A$2:$C$1103,2))</f>
        <v>24.69</v>
      </c>
      <c r="G96" s="208">
        <f t="shared" si="1"/>
        <v>1.604938272</v>
      </c>
      <c r="H96" s="192"/>
      <c r="I96" s="209" t="str">
        <f t="shared" si="2"/>
        <v/>
      </c>
      <c r="J96" s="187" t="str">
        <f t="shared" si="3"/>
        <v/>
      </c>
      <c r="K96" s="49"/>
      <c r="L96" s="188" t="str">
        <f t="shared" si="4"/>
        <v/>
      </c>
      <c r="N96" s="212">
        <f t="shared" si="5"/>
        <v>-24.19</v>
      </c>
    </row>
    <row r="97" ht="21.0" customHeight="1">
      <c r="A97" s="174" t="s">
        <v>151</v>
      </c>
      <c r="B97" s="189">
        <v>105.0</v>
      </c>
      <c r="C97" s="191">
        <v>1118.0</v>
      </c>
      <c r="D97" s="186"/>
      <c r="E97" s="191"/>
      <c r="F97" s="207">
        <f>IF(C97="","",VLOOKUP(C97,'1HSDU001345A'!$A$2:$C$1103,2))</f>
        <v>24.83</v>
      </c>
      <c r="G97" s="208">
        <f t="shared" si="1"/>
        <v>2.181069959</v>
      </c>
      <c r="H97" s="192"/>
      <c r="I97" s="209" t="str">
        <f t="shared" si="2"/>
        <v/>
      </c>
      <c r="J97" s="187" t="str">
        <f t="shared" si="3"/>
        <v/>
      </c>
      <c r="K97" s="49"/>
      <c r="L97" s="188" t="str">
        <f t="shared" si="4"/>
        <v/>
      </c>
      <c r="N97" s="212">
        <f t="shared" si="5"/>
        <v>-24.33</v>
      </c>
    </row>
    <row r="98" ht="21.0" customHeight="1">
      <c r="A98" s="174" t="s">
        <v>151</v>
      </c>
      <c r="B98" s="189">
        <v>106.0</v>
      </c>
      <c r="C98" s="191">
        <v>1117.0</v>
      </c>
      <c r="D98" s="186"/>
      <c r="E98" s="191"/>
      <c r="F98" s="207">
        <f>IF(C98="","",VLOOKUP(C98,'1HSDU001345A'!$A$2:$C$1103,2))</f>
        <v>24.83</v>
      </c>
      <c r="G98" s="208">
        <f t="shared" si="1"/>
        <v>2.181069959</v>
      </c>
      <c r="H98" s="192"/>
      <c r="I98" s="209" t="str">
        <f t="shared" si="2"/>
        <v/>
      </c>
      <c r="J98" s="187" t="str">
        <f t="shared" si="3"/>
        <v/>
      </c>
      <c r="K98" s="49"/>
      <c r="L98" s="188" t="str">
        <f t="shared" si="4"/>
        <v/>
      </c>
      <c r="N98" s="212">
        <f t="shared" si="5"/>
        <v>-24.33</v>
      </c>
    </row>
    <row r="99" ht="21.0" customHeight="1">
      <c r="A99" s="193" t="s">
        <v>152</v>
      </c>
      <c r="B99" s="189">
        <v>107.0</v>
      </c>
      <c r="C99" s="191">
        <v>1116.0</v>
      </c>
      <c r="D99" s="186"/>
      <c r="E99" s="191"/>
      <c r="F99" s="207">
        <f>IF(C99="","",VLOOKUP(C99,'1HSDU001345A'!$A$2:$C$1103,2))</f>
        <v>24.83</v>
      </c>
      <c r="G99" s="208">
        <f t="shared" si="1"/>
        <v>2.181069959</v>
      </c>
      <c r="H99" s="192"/>
      <c r="I99" s="209" t="str">
        <f t="shared" si="2"/>
        <v/>
      </c>
      <c r="J99" s="187" t="str">
        <f t="shared" si="3"/>
        <v/>
      </c>
      <c r="K99" s="49"/>
      <c r="L99" s="188" t="str">
        <f t="shared" si="4"/>
        <v/>
      </c>
      <c r="N99" s="212">
        <f t="shared" si="5"/>
        <v>-24.33</v>
      </c>
    </row>
    <row r="100" ht="21.0" customHeight="1">
      <c r="A100" s="193" t="s">
        <v>152</v>
      </c>
      <c r="B100" s="189">
        <v>108.0</v>
      </c>
      <c r="C100" s="191">
        <v>1115.0</v>
      </c>
      <c r="D100" s="186"/>
      <c r="E100" s="191"/>
      <c r="F100" s="207">
        <f>IF(C100="","",VLOOKUP(C100,'1HSDU001345A'!$A$2:$C$1103,2))</f>
        <v>24.83</v>
      </c>
      <c r="G100" s="208">
        <f t="shared" si="1"/>
        <v>2.181069959</v>
      </c>
      <c r="H100" s="192"/>
      <c r="I100" s="209" t="str">
        <f t="shared" si="2"/>
        <v/>
      </c>
      <c r="J100" s="187" t="str">
        <f t="shared" si="3"/>
        <v/>
      </c>
      <c r="K100" s="49"/>
      <c r="L100" s="188" t="str">
        <f t="shared" si="4"/>
        <v/>
      </c>
      <c r="N100" s="212">
        <f t="shared" si="5"/>
        <v>-24.33</v>
      </c>
    </row>
    <row r="101" ht="21.0" customHeight="1">
      <c r="A101" s="193" t="s">
        <v>152</v>
      </c>
      <c r="B101" s="189">
        <v>109.0</v>
      </c>
      <c r="C101" s="191">
        <v>1119.0</v>
      </c>
      <c r="D101" s="186"/>
      <c r="E101" s="191"/>
      <c r="F101" s="207">
        <f>IF(C101="","",VLOOKUP(C101,'1HSDU001345A'!$A$2:$C$1103,2))</f>
        <v>24.83</v>
      </c>
      <c r="G101" s="208">
        <f t="shared" si="1"/>
        <v>2.181069959</v>
      </c>
      <c r="H101" s="192"/>
      <c r="I101" s="209" t="str">
        <f t="shared" si="2"/>
        <v/>
      </c>
      <c r="J101" s="187" t="str">
        <f t="shared" si="3"/>
        <v/>
      </c>
      <c r="K101" s="49"/>
      <c r="L101" s="188" t="str">
        <f t="shared" si="4"/>
        <v/>
      </c>
      <c r="N101" s="212">
        <f t="shared" si="5"/>
        <v>-24.33</v>
      </c>
    </row>
    <row r="102" ht="21.0" customHeight="1">
      <c r="A102" s="193" t="s">
        <v>152</v>
      </c>
      <c r="B102" s="189">
        <v>110.0</v>
      </c>
      <c r="C102" s="191">
        <v>850.0</v>
      </c>
      <c r="D102" s="186"/>
      <c r="E102" s="191"/>
      <c r="F102" s="207">
        <f>IF(C102="","",VLOOKUP(C102,'1HSDU001345A'!$A$2:$C$1103,2))</f>
        <v>24.79</v>
      </c>
      <c r="G102" s="208">
        <f t="shared" si="1"/>
        <v>2.016460905</v>
      </c>
      <c r="H102" s="192"/>
      <c r="I102" s="209" t="str">
        <f t="shared" si="2"/>
        <v/>
      </c>
      <c r="J102" s="187" t="str">
        <f t="shared" si="3"/>
        <v/>
      </c>
      <c r="K102" s="49"/>
      <c r="L102" s="188" t="str">
        <f t="shared" si="4"/>
        <v/>
      </c>
      <c r="N102" s="212">
        <f t="shared" si="5"/>
        <v>-24.29</v>
      </c>
    </row>
    <row r="103" ht="21.0" customHeight="1">
      <c r="A103" s="174" t="s">
        <v>151</v>
      </c>
      <c r="B103" s="189">
        <v>111.0</v>
      </c>
      <c r="C103" s="191">
        <v>478.0</v>
      </c>
      <c r="D103" s="186"/>
      <c r="E103" s="191"/>
      <c r="F103" s="207">
        <f>IF(C103="","",VLOOKUP(C103,'1HSDU001345A'!$A$2:$C$1103,2))</f>
        <v>24.83</v>
      </c>
      <c r="G103" s="208">
        <f t="shared" si="1"/>
        <v>2.181069959</v>
      </c>
      <c r="H103" s="192"/>
      <c r="I103" s="209" t="str">
        <f t="shared" si="2"/>
        <v/>
      </c>
      <c r="J103" s="187" t="str">
        <f t="shared" si="3"/>
        <v/>
      </c>
      <c r="K103" s="49"/>
      <c r="L103" s="188" t="str">
        <f t="shared" si="4"/>
        <v/>
      </c>
      <c r="N103" s="212">
        <f t="shared" si="5"/>
        <v>-24.33</v>
      </c>
    </row>
    <row r="104" ht="21.0" customHeight="1">
      <c r="A104" s="174" t="s">
        <v>151</v>
      </c>
      <c r="B104" s="189">
        <v>112.0</v>
      </c>
      <c r="C104" s="191">
        <v>974.0</v>
      </c>
      <c r="D104" s="186"/>
      <c r="E104" s="191"/>
      <c r="F104" s="207">
        <f>IF(C104="","",VLOOKUP(C104,'1HSDU001345A'!$A$2:$C$1103,2))</f>
        <v>24.81</v>
      </c>
      <c r="G104" s="208">
        <f t="shared" si="1"/>
        <v>2.098765432</v>
      </c>
      <c r="H104" s="192"/>
      <c r="I104" s="209" t="str">
        <f t="shared" si="2"/>
        <v/>
      </c>
      <c r="J104" s="187" t="str">
        <f t="shared" si="3"/>
        <v/>
      </c>
      <c r="K104" s="49"/>
      <c r="L104" s="188" t="str">
        <f t="shared" si="4"/>
        <v/>
      </c>
      <c r="N104" s="212">
        <f t="shared" si="5"/>
        <v>-24.31</v>
      </c>
    </row>
    <row r="105" ht="21.0" customHeight="1">
      <c r="A105" s="174" t="s">
        <v>151</v>
      </c>
      <c r="B105" s="189">
        <v>113.0</v>
      </c>
      <c r="C105" s="191">
        <v>811.0</v>
      </c>
      <c r="D105" s="186"/>
      <c r="E105" s="191"/>
      <c r="F105" s="207">
        <f>IF(C105="","",VLOOKUP(C105,'1HSDU001345A'!$A$2:$C$1103,2))</f>
        <v>24.88</v>
      </c>
      <c r="G105" s="208">
        <f t="shared" si="1"/>
        <v>2.386831276</v>
      </c>
      <c r="H105" s="192"/>
      <c r="I105" s="209" t="str">
        <f t="shared" si="2"/>
        <v/>
      </c>
      <c r="J105" s="187" t="str">
        <f t="shared" si="3"/>
        <v/>
      </c>
      <c r="K105" s="49"/>
      <c r="L105" s="188" t="str">
        <f t="shared" si="4"/>
        <v/>
      </c>
      <c r="N105" s="212">
        <f t="shared" si="5"/>
        <v>-24.38</v>
      </c>
    </row>
    <row r="106" ht="21.0" customHeight="1">
      <c r="A106" s="174" t="s">
        <v>151</v>
      </c>
      <c r="B106" s="189">
        <v>114.0</v>
      </c>
      <c r="C106" s="191">
        <v>809.0</v>
      </c>
      <c r="D106" s="186"/>
      <c r="E106" s="191"/>
      <c r="F106" s="207">
        <f>IF(C106="","",VLOOKUP(C106,'1HSDU001345A'!$A$2:$C$1103,2))</f>
        <v>24.92</v>
      </c>
      <c r="G106" s="208">
        <f t="shared" si="1"/>
        <v>2.551440329</v>
      </c>
      <c r="H106" s="192"/>
      <c r="I106" s="209" t="str">
        <f t="shared" si="2"/>
        <v/>
      </c>
      <c r="J106" s="187" t="str">
        <f t="shared" si="3"/>
        <v/>
      </c>
      <c r="K106" s="49"/>
      <c r="L106" s="188" t="str">
        <f t="shared" si="4"/>
        <v/>
      </c>
      <c r="N106" s="212">
        <f t="shared" si="5"/>
        <v>-24.42</v>
      </c>
    </row>
    <row r="107" ht="21.0" customHeight="1">
      <c r="A107" s="193" t="s">
        <v>152</v>
      </c>
      <c r="B107" s="189">
        <v>115.0</v>
      </c>
      <c r="C107" s="191">
        <v>122.0</v>
      </c>
      <c r="D107" s="186"/>
      <c r="E107" s="191"/>
      <c r="F107" s="207">
        <f>IF(C107="","",VLOOKUP(C107,'1HSDU001345A'!$A$2:$C$1103,2))</f>
        <v>24.87</v>
      </c>
      <c r="G107" s="208">
        <f t="shared" si="1"/>
        <v>2.345679012</v>
      </c>
      <c r="H107" s="192"/>
      <c r="I107" s="209" t="str">
        <f t="shared" si="2"/>
        <v/>
      </c>
      <c r="J107" s="187" t="str">
        <f t="shared" si="3"/>
        <v/>
      </c>
      <c r="K107" s="49"/>
      <c r="L107" s="188" t="str">
        <f t="shared" si="4"/>
        <v/>
      </c>
      <c r="N107" s="212">
        <f t="shared" si="5"/>
        <v>-24.37</v>
      </c>
    </row>
    <row r="108" ht="21.0" customHeight="1">
      <c r="A108" s="193" t="s">
        <v>152</v>
      </c>
      <c r="B108" s="189">
        <v>116.0</v>
      </c>
      <c r="C108" s="191">
        <v>799.0</v>
      </c>
      <c r="D108" s="186"/>
      <c r="E108" s="191"/>
      <c r="F108" s="207">
        <f>IF(C108="","",VLOOKUP(C108,'1HSDU001345A'!$A$2:$C$1103,2))</f>
        <v>24.79</v>
      </c>
      <c r="G108" s="208">
        <f t="shared" si="1"/>
        <v>2.016460905</v>
      </c>
      <c r="H108" s="192"/>
      <c r="I108" s="209" t="str">
        <f t="shared" si="2"/>
        <v/>
      </c>
      <c r="J108" s="187" t="str">
        <f t="shared" si="3"/>
        <v/>
      </c>
      <c r="K108" s="49"/>
      <c r="L108" s="188" t="str">
        <f t="shared" si="4"/>
        <v/>
      </c>
      <c r="N108" s="212">
        <f t="shared" si="5"/>
        <v>-24.29</v>
      </c>
    </row>
    <row r="109" ht="21.0" customHeight="1">
      <c r="A109" s="193" t="s">
        <v>152</v>
      </c>
      <c r="B109" s="189">
        <v>117.0</v>
      </c>
      <c r="C109" s="191">
        <v>812.0</v>
      </c>
      <c r="D109" s="186"/>
      <c r="E109" s="191"/>
      <c r="F109" s="207">
        <f>IF(C109="","",VLOOKUP(C109,'1HSDU001345A'!$A$2:$C$1103,2))</f>
        <v>24.82</v>
      </c>
      <c r="G109" s="208">
        <f t="shared" si="1"/>
        <v>2.139917695</v>
      </c>
      <c r="H109" s="192"/>
      <c r="I109" s="209" t="str">
        <f t="shared" si="2"/>
        <v/>
      </c>
      <c r="J109" s="187" t="str">
        <f t="shared" si="3"/>
        <v/>
      </c>
      <c r="K109" s="49"/>
      <c r="L109" s="188" t="str">
        <f t="shared" si="4"/>
        <v/>
      </c>
      <c r="N109" s="212">
        <f t="shared" si="5"/>
        <v>-24.32</v>
      </c>
    </row>
    <row r="110" ht="21.0" customHeight="1">
      <c r="A110" s="193" t="s">
        <v>152</v>
      </c>
      <c r="B110" s="189">
        <v>118.0</v>
      </c>
      <c r="C110" s="191">
        <v>813.0</v>
      </c>
      <c r="D110" s="186"/>
      <c r="E110" s="191"/>
      <c r="F110" s="207">
        <f>IF(C110="","",VLOOKUP(C110,'1HSDU001345A'!$A$2:$C$1103,2))</f>
        <v>24.83</v>
      </c>
      <c r="G110" s="208">
        <f t="shared" si="1"/>
        <v>2.181069959</v>
      </c>
      <c r="H110" s="192"/>
      <c r="I110" s="209" t="str">
        <f t="shared" si="2"/>
        <v/>
      </c>
      <c r="J110" s="187" t="str">
        <f t="shared" si="3"/>
        <v/>
      </c>
      <c r="K110" s="49"/>
      <c r="L110" s="188" t="str">
        <f t="shared" si="4"/>
        <v/>
      </c>
      <c r="N110" s="212">
        <f t="shared" si="5"/>
        <v>-24.33</v>
      </c>
    </row>
    <row r="111" ht="21.0" customHeight="1">
      <c r="A111" s="193" t="s">
        <v>151</v>
      </c>
      <c r="B111" s="189">
        <v>119.0</v>
      </c>
      <c r="C111" s="191">
        <v>814.0</v>
      </c>
      <c r="D111" s="186"/>
      <c r="E111" s="191"/>
      <c r="F111" s="207">
        <f>IF(C111="","",VLOOKUP(C111,'1HSDU001345A'!$A$2:$C$1103,2))</f>
        <v>24.77</v>
      </c>
      <c r="G111" s="208">
        <f t="shared" si="1"/>
        <v>1.934156379</v>
      </c>
      <c r="H111" s="192"/>
      <c r="I111" s="209" t="str">
        <f t="shared" si="2"/>
        <v/>
      </c>
      <c r="J111" s="187" t="str">
        <f t="shared" si="3"/>
        <v/>
      </c>
      <c r="K111" s="49"/>
      <c r="L111" s="188" t="str">
        <f t="shared" si="4"/>
        <v/>
      </c>
      <c r="N111" s="212">
        <f t="shared" si="5"/>
        <v>-24.27</v>
      </c>
    </row>
    <row r="112" ht="21.0" customHeight="1">
      <c r="A112" s="195" t="s">
        <v>151</v>
      </c>
      <c r="B112" s="196">
        <v>120.0</v>
      </c>
      <c r="C112" s="197">
        <v>1071.0</v>
      </c>
      <c r="D112" s="198"/>
      <c r="E112" s="197"/>
      <c r="F112" s="199">
        <f>IF(C112="","",VLOOKUP(C112,'1HSDU001345A'!$A$2:$C$1103,2))</f>
        <v>25.03</v>
      </c>
      <c r="G112" s="200">
        <f t="shared" si="1"/>
        <v>3.004115226</v>
      </c>
      <c r="H112" s="201"/>
      <c r="I112" s="210" t="str">
        <f t="shared" si="2"/>
        <v/>
      </c>
      <c r="J112" s="203" t="str">
        <f t="shared" si="3"/>
        <v/>
      </c>
      <c r="K112" s="59"/>
      <c r="L112" s="204" t="str">
        <f t="shared" si="4"/>
        <v/>
      </c>
      <c r="N112" s="212">
        <f t="shared" si="5"/>
        <v>-24.53</v>
      </c>
    </row>
    <row r="113" ht="15.75" customHeight="1">
      <c r="D113" s="62"/>
    </row>
    <row r="114" ht="15.75" hidden="1" customHeight="1">
      <c r="B114" s="64" t="s">
        <v>153</v>
      </c>
      <c r="C114" s="138">
        <f>I44/16*2</f>
        <v>3.0375</v>
      </c>
      <c r="D114" s="62"/>
    </row>
    <row r="115" ht="15.75" hidden="1" customHeight="1">
      <c r="C115" s="62" t="s">
        <v>154</v>
      </c>
      <c r="E115" s="62" t="s">
        <v>155</v>
      </c>
      <c r="H115" s="64" t="s">
        <v>156</v>
      </c>
      <c r="J115" s="64" t="s">
        <v>157</v>
      </c>
    </row>
    <row r="116" ht="15.75" hidden="1" customHeight="1">
      <c r="B116" s="64" t="s">
        <v>158</v>
      </c>
      <c r="C116" s="138" t="str">
        <f>1/SUM(H116:H117,H122:H125,H130:H133,H138:H141,H146:H147)+1/SUM(H118:H121,H126:H129,H134:H137,H142:H145)</f>
        <v>#DIV/0!</v>
      </c>
      <c r="D116" s="211" t="str">
        <f t="shared" ref="D116:D117" si="6">(C116-$C$114)/$C$114%</f>
        <v>#DIV/0!</v>
      </c>
      <c r="E116" s="138">
        <f>1/SUM(J116:J117,J122:J125,J130:J133,J138:J141,J146:J147)+1/SUM(J118:J121,J126:J129,J134:J137,J142:J145)</f>
        <v>3.094821664</v>
      </c>
      <c r="F116" s="211">
        <f t="shared" ref="F116:F117" si="7">(E116-$C$114)/$C$114%</f>
        <v>1.88713296</v>
      </c>
      <c r="G116" s="64">
        <v>1.0</v>
      </c>
      <c r="H116" s="64" t="str">
        <f t="shared" ref="H116:H179" si="8">1/J49</f>
        <v>#DIV/0!</v>
      </c>
      <c r="J116" s="64">
        <f t="shared" ref="J116:J179" si="9">1/F49</f>
        <v>0.04048582996</v>
      </c>
    </row>
    <row r="117" ht="15.75" hidden="1" customHeight="1">
      <c r="B117" s="64" t="s">
        <v>159</v>
      </c>
      <c r="C117" s="138" t="str">
        <f>1/SUM(H148:H149,H154:H157,H162:H165,H170:H173,H178:H179)+1/SUM(H150:H153,H158:H161,H166:H169,H174:H177)</f>
        <v>#DIV/0!</v>
      </c>
      <c r="D117" s="211" t="str">
        <f t="shared" si="6"/>
        <v>#DIV/0!</v>
      </c>
      <c r="E117" s="138">
        <f>1/SUM(J148:J149,J154:J157,J162:J165,J170:J173,J178:J179)+1/SUM(J150:J153,J158:J161,J166:J169,J174:J177)</f>
        <v>3.096645957</v>
      </c>
      <c r="F117" s="211">
        <f t="shared" si="7"/>
        <v>1.947192002</v>
      </c>
      <c r="G117" s="64">
        <v>2.0</v>
      </c>
      <c r="H117" s="64" t="str">
        <f t="shared" si="8"/>
        <v>#DIV/0!</v>
      </c>
      <c r="J117" s="64">
        <f t="shared" si="9"/>
        <v>0.04050222762</v>
      </c>
    </row>
    <row r="118" ht="15.75" hidden="1" customHeight="1">
      <c r="B118" s="64" t="s">
        <v>160</v>
      </c>
      <c r="C118" s="138" t="str">
        <f>C116-C117</f>
        <v>#DIV/0!</v>
      </c>
      <c r="D118" s="211" t="str">
        <f>C118/$C$114%</f>
        <v>#DIV/0!</v>
      </c>
      <c r="E118" s="138">
        <f>E116-E117</f>
        <v>-0.001824293391</v>
      </c>
      <c r="F118" s="211">
        <f>E118/$C$114%</f>
        <v>-0.06005904169</v>
      </c>
      <c r="G118" s="64">
        <v>3.0</v>
      </c>
      <c r="H118" s="64" t="str">
        <f t="shared" si="8"/>
        <v>#DIV/0!</v>
      </c>
      <c r="J118" s="64">
        <f t="shared" si="9"/>
        <v>0.04053506283</v>
      </c>
    </row>
    <row r="119" ht="15.75" hidden="1" customHeight="1">
      <c r="D119" s="62"/>
      <c r="G119" s="64">
        <v>4.0</v>
      </c>
      <c r="H119" s="64" t="str">
        <f t="shared" si="8"/>
        <v>#DIV/0!</v>
      </c>
      <c r="J119" s="64">
        <f t="shared" si="9"/>
        <v>0.04050222762</v>
      </c>
    </row>
    <row r="120" ht="15.75" hidden="1" customHeight="1">
      <c r="B120" s="64" t="s">
        <v>161</v>
      </c>
      <c r="C120" s="138" t="str">
        <f>1/SUM(H116:H117,H122:H125,H130:H133,H138:H141,H146:H147)</f>
        <v>#DIV/0!</v>
      </c>
      <c r="D120" s="211" t="str">
        <f t="shared" ref="D120:D123" si="10">(C120-$C$114/2)/($C$114/2)%</f>
        <v>#DIV/0!</v>
      </c>
      <c r="E120" s="138">
        <f>1/SUM(J116:J117,J122:J125,J130:J133,J138:J141,J146:J147)</f>
        <v>1.54868571</v>
      </c>
      <c r="F120" s="211">
        <f t="shared" ref="F120:F123" si="11">(E120-$C$114/2)/($C$114/2)%</f>
        <v>1.971075542</v>
      </c>
      <c r="G120" s="64">
        <v>5.0</v>
      </c>
      <c r="H120" s="64" t="str">
        <f t="shared" si="8"/>
        <v>#DIV/0!</v>
      </c>
      <c r="J120" s="64">
        <f t="shared" si="9"/>
        <v>0.04024144869</v>
      </c>
    </row>
    <row r="121" ht="15.75" hidden="1" customHeight="1">
      <c r="B121" s="64" t="s">
        <v>162</v>
      </c>
      <c r="C121" s="138" t="str">
        <f>1/SUM(H118:H121,H126:H129,H134:H137,H142:H145)</f>
        <v>#DIV/0!</v>
      </c>
      <c r="D121" s="211" t="str">
        <f t="shared" si="10"/>
        <v>#DIV/0!</v>
      </c>
      <c r="E121" s="138">
        <f>1/SUM(J118:J121,J126:J129,J134:J137,J142:J145)</f>
        <v>1.546135954</v>
      </c>
      <c r="F121" s="211">
        <f t="shared" si="11"/>
        <v>1.803190378</v>
      </c>
      <c r="G121" s="64">
        <v>6.0</v>
      </c>
      <c r="H121" s="64" t="str">
        <f t="shared" si="8"/>
        <v>#DIV/0!</v>
      </c>
      <c r="J121" s="64">
        <f t="shared" si="9"/>
        <v>0.04033884631</v>
      </c>
    </row>
    <row r="122" ht="15.75" hidden="1" customHeight="1">
      <c r="B122" s="64" t="s">
        <v>163</v>
      </c>
      <c r="C122" s="138" t="str">
        <f>1/SUM(H150:H153,H158:H161,H166:H169,H174:H177)</f>
        <v>#DIV/0!</v>
      </c>
      <c r="D122" s="211" t="str">
        <f t="shared" si="10"/>
        <v>#DIV/0!</v>
      </c>
      <c r="E122" s="138">
        <f>1/SUM(J150:J153,J158:J161,J166:J169,J174:J177)</f>
        <v>1.548262793</v>
      </c>
      <c r="F122" s="211">
        <f t="shared" si="11"/>
        <v>1.943229179</v>
      </c>
      <c r="G122" s="64">
        <v>7.0</v>
      </c>
      <c r="H122" s="64" t="str">
        <f t="shared" si="8"/>
        <v>#DIV/0!</v>
      </c>
      <c r="J122" s="64">
        <f t="shared" si="9"/>
        <v>0.04027386226</v>
      </c>
    </row>
    <row r="123" ht="15.75" hidden="1" customHeight="1">
      <c r="B123" s="64" t="s">
        <v>164</v>
      </c>
      <c r="C123" s="138" t="str">
        <f>1/SUM(H148:H149,H154:H157,H162:H165,H170:H173,H178:H179)</f>
        <v>#DIV/0!</v>
      </c>
      <c r="D123" s="211" t="str">
        <f t="shared" si="10"/>
        <v>#DIV/0!</v>
      </c>
      <c r="E123" s="138">
        <f>1/SUM(J148:J149,J154:J157,J162:J165,J170:J173,J178:J179)</f>
        <v>1.548383164</v>
      </c>
      <c r="F123" s="211">
        <f t="shared" si="11"/>
        <v>1.951154825</v>
      </c>
      <c r="G123" s="64">
        <v>8.0</v>
      </c>
      <c r="H123" s="64" t="str">
        <f t="shared" si="8"/>
        <v>#DIV/0!</v>
      </c>
      <c r="J123" s="64">
        <f t="shared" si="9"/>
        <v>0.04053506283</v>
      </c>
    </row>
    <row r="124" ht="15.75" hidden="1" customHeight="1">
      <c r="D124" s="62"/>
      <c r="G124" s="64">
        <v>9.0</v>
      </c>
      <c r="H124" s="64" t="str">
        <f t="shared" si="8"/>
        <v>#DIV/0!</v>
      </c>
      <c r="J124" s="64">
        <f t="shared" si="9"/>
        <v>0.04037141704</v>
      </c>
    </row>
    <row r="125" ht="15.75" hidden="1" customHeight="1">
      <c r="B125" s="64" t="s">
        <v>165</v>
      </c>
      <c r="C125" s="138" t="str">
        <f>(SUM(C120:C123))</f>
        <v>#DIV/0!</v>
      </c>
      <c r="D125" s="62"/>
      <c r="E125" s="138">
        <f>(SUM(E120:E123))</f>
        <v>6.191467621</v>
      </c>
      <c r="G125" s="64">
        <v>10.0</v>
      </c>
      <c r="H125" s="64" t="str">
        <f t="shared" si="8"/>
        <v>#DIV/0!</v>
      </c>
      <c r="J125" s="64">
        <f t="shared" si="9"/>
        <v>0.04050222762</v>
      </c>
    </row>
    <row r="126" ht="15.75" hidden="1" customHeight="1">
      <c r="D126" s="62"/>
      <c r="G126" s="64">
        <v>11.0</v>
      </c>
      <c r="H126" s="64" t="str">
        <f t="shared" si="8"/>
        <v>#DIV/0!</v>
      </c>
      <c r="J126" s="64">
        <f t="shared" si="9"/>
        <v>0.04083299306</v>
      </c>
    </row>
    <row r="127" ht="15.75" hidden="1" customHeight="1">
      <c r="D127" s="62"/>
      <c r="G127" s="64">
        <v>12.0</v>
      </c>
      <c r="H127" s="64" t="str">
        <f t="shared" si="8"/>
        <v>#DIV/0!</v>
      </c>
      <c r="J127" s="64">
        <f t="shared" si="9"/>
        <v>0.04048582996</v>
      </c>
    </row>
    <row r="128" ht="15.75" hidden="1" customHeight="1">
      <c r="D128" s="62"/>
      <c r="G128" s="64">
        <v>13.0</v>
      </c>
      <c r="H128" s="64" t="str">
        <f t="shared" si="8"/>
        <v>#DIV/0!</v>
      </c>
      <c r="J128" s="64">
        <f t="shared" si="9"/>
        <v>0.04025764895</v>
      </c>
    </row>
    <row r="129" ht="15.75" hidden="1" customHeight="1">
      <c r="D129" s="62"/>
      <c r="G129" s="64">
        <v>14.0</v>
      </c>
      <c r="H129" s="64" t="str">
        <f t="shared" si="8"/>
        <v>#DIV/0!</v>
      </c>
      <c r="J129" s="64">
        <f t="shared" si="9"/>
        <v>0.04038772213</v>
      </c>
    </row>
    <row r="130" ht="15.75" hidden="1" customHeight="1">
      <c r="D130" s="62"/>
      <c r="G130" s="64">
        <v>15.0</v>
      </c>
      <c r="H130" s="64" t="str">
        <f t="shared" si="8"/>
        <v>#DIV/0!</v>
      </c>
      <c r="J130" s="64">
        <f t="shared" si="9"/>
        <v>0.04063388866</v>
      </c>
    </row>
    <row r="131" ht="15.75" hidden="1" customHeight="1">
      <c r="D131" s="62"/>
      <c r="G131" s="64">
        <v>16.0</v>
      </c>
      <c r="H131" s="64" t="str">
        <f t="shared" si="8"/>
        <v>#DIV/0!</v>
      </c>
      <c r="J131" s="64">
        <f t="shared" si="9"/>
        <v>0.04048582996</v>
      </c>
    </row>
    <row r="132" ht="15.75" hidden="1" customHeight="1">
      <c r="D132" s="62"/>
      <c r="G132" s="64">
        <v>17.0</v>
      </c>
      <c r="H132" s="64" t="str">
        <f t="shared" si="8"/>
        <v>#DIV/0!</v>
      </c>
      <c r="J132" s="64">
        <f t="shared" si="9"/>
        <v>0.04068348251</v>
      </c>
    </row>
    <row r="133" ht="15.75" hidden="1" customHeight="1">
      <c r="D133" s="62"/>
      <c r="G133" s="64">
        <v>18.0</v>
      </c>
      <c r="H133" s="64" t="str">
        <f t="shared" si="8"/>
        <v>#DIV/0!</v>
      </c>
      <c r="J133" s="64">
        <f t="shared" si="9"/>
        <v>0.04012841091</v>
      </c>
    </row>
    <row r="134" ht="15.75" hidden="1" customHeight="1">
      <c r="D134" s="62"/>
      <c r="G134" s="64">
        <v>19.0</v>
      </c>
      <c r="H134" s="64" t="str">
        <f t="shared" si="8"/>
        <v>#DIV/0!</v>
      </c>
      <c r="J134" s="64">
        <f t="shared" si="9"/>
        <v>0.04033884631</v>
      </c>
    </row>
    <row r="135" ht="15.75" hidden="1" customHeight="1">
      <c r="D135" s="62"/>
      <c r="G135" s="64">
        <v>20.0</v>
      </c>
      <c r="H135" s="64" t="str">
        <f t="shared" si="8"/>
        <v>#DIV/0!</v>
      </c>
      <c r="J135" s="64">
        <f t="shared" si="9"/>
        <v>0.04076640848</v>
      </c>
    </row>
    <row r="136" ht="15.75" hidden="1" customHeight="1">
      <c r="D136" s="62"/>
      <c r="G136" s="64">
        <v>21.0</v>
      </c>
      <c r="H136" s="64" t="str">
        <f t="shared" si="8"/>
        <v>#DIV/0!</v>
      </c>
      <c r="J136" s="64">
        <f t="shared" si="9"/>
        <v>0.04043671654</v>
      </c>
    </row>
    <row r="137" ht="15.75" hidden="1" customHeight="1">
      <c r="D137" s="62"/>
      <c r="G137" s="64">
        <v>22.0</v>
      </c>
      <c r="H137" s="64" t="str">
        <f t="shared" si="8"/>
        <v>#DIV/0!</v>
      </c>
      <c r="J137" s="64">
        <f t="shared" si="9"/>
        <v>0.04055150041</v>
      </c>
    </row>
    <row r="138" ht="15.75" hidden="1" customHeight="1">
      <c r="D138" s="62"/>
      <c r="G138" s="64">
        <v>23.0</v>
      </c>
      <c r="H138" s="64" t="str">
        <f t="shared" si="8"/>
        <v>#DIV/0!</v>
      </c>
      <c r="J138" s="64">
        <f t="shared" si="9"/>
        <v>0.04009623095</v>
      </c>
    </row>
    <row r="139" ht="15.75" hidden="1" customHeight="1">
      <c r="D139" s="62"/>
      <c r="G139" s="64">
        <v>24.0</v>
      </c>
      <c r="H139" s="64" t="str">
        <f t="shared" si="8"/>
        <v>#DIV/0!</v>
      </c>
      <c r="J139" s="64">
        <f t="shared" si="9"/>
        <v>0.04083299306</v>
      </c>
    </row>
    <row r="140" ht="15.75" hidden="1" customHeight="1">
      <c r="D140" s="62"/>
      <c r="G140" s="64">
        <v>25.0</v>
      </c>
      <c r="H140" s="64" t="str">
        <f t="shared" si="8"/>
        <v>#DIV/0!</v>
      </c>
      <c r="J140" s="64">
        <f t="shared" si="9"/>
        <v>0.03996802558</v>
      </c>
    </row>
    <row r="141" ht="15.75" hidden="1" customHeight="1">
      <c r="D141" s="62"/>
      <c r="G141" s="64">
        <v>26.0</v>
      </c>
      <c r="H141" s="64" t="str">
        <f t="shared" si="8"/>
        <v>#DIV/0!</v>
      </c>
      <c r="J141" s="64">
        <f t="shared" si="9"/>
        <v>0.04019292605</v>
      </c>
    </row>
    <row r="142" ht="15.75" hidden="1" customHeight="1">
      <c r="D142" s="62"/>
      <c r="G142" s="64">
        <v>27.0</v>
      </c>
      <c r="H142" s="64" t="str">
        <f t="shared" si="8"/>
        <v>#DIV/0!</v>
      </c>
      <c r="J142" s="64">
        <f t="shared" si="9"/>
        <v>0.04074979625</v>
      </c>
    </row>
    <row r="143" ht="15.75" hidden="1" customHeight="1">
      <c r="D143" s="62"/>
      <c r="G143" s="64">
        <v>28.0</v>
      </c>
      <c r="H143" s="64" t="str">
        <f t="shared" si="8"/>
        <v>#DIV/0!</v>
      </c>
      <c r="J143" s="64">
        <f t="shared" si="9"/>
        <v>0.04053506283</v>
      </c>
    </row>
    <row r="144" ht="15.75" hidden="1" customHeight="1">
      <c r="D144" s="62"/>
      <c r="G144" s="64">
        <v>29.0</v>
      </c>
      <c r="H144" s="64" t="str">
        <f t="shared" si="8"/>
        <v>#DIV/0!</v>
      </c>
      <c r="J144" s="64">
        <f t="shared" si="9"/>
        <v>0.04022526146</v>
      </c>
    </row>
    <row r="145" ht="15.75" hidden="1" customHeight="1">
      <c r="D145" s="62"/>
      <c r="G145" s="64">
        <v>30.0</v>
      </c>
      <c r="H145" s="64" t="str">
        <f t="shared" si="8"/>
        <v>#DIV/0!</v>
      </c>
      <c r="J145" s="64">
        <f t="shared" si="9"/>
        <v>0.03958828187</v>
      </c>
    </row>
    <row r="146" ht="15.75" hidden="1" customHeight="1">
      <c r="D146" s="62"/>
      <c r="G146" s="64">
        <v>31.0</v>
      </c>
      <c r="H146" s="64" t="str">
        <f t="shared" si="8"/>
        <v>#DIV/0!</v>
      </c>
      <c r="J146" s="64">
        <f t="shared" si="9"/>
        <v>0.04009623095</v>
      </c>
    </row>
    <row r="147" ht="15.75" hidden="1" customHeight="1">
      <c r="D147" s="62"/>
      <c r="G147" s="64">
        <v>32.0</v>
      </c>
      <c r="H147" s="64" t="str">
        <f t="shared" si="8"/>
        <v>#DIV/0!</v>
      </c>
      <c r="J147" s="64">
        <f t="shared" si="9"/>
        <v>0.03992015968</v>
      </c>
    </row>
    <row r="148" ht="15.75" hidden="1" customHeight="1">
      <c r="D148" s="62"/>
      <c r="G148" s="64">
        <v>33.0</v>
      </c>
      <c r="H148" s="64" t="str">
        <f t="shared" si="8"/>
        <v>#DIV/0!</v>
      </c>
      <c r="J148" s="64">
        <f t="shared" si="9"/>
        <v>0.04068348251</v>
      </c>
    </row>
    <row r="149" ht="15.75" hidden="1" customHeight="1">
      <c r="D149" s="62"/>
      <c r="G149" s="64">
        <v>34.0</v>
      </c>
      <c r="H149" s="64" t="str">
        <f t="shared" si="8"/>
        <v>#DIV/0!</v>
      </c>
      <c r="J149" s="64">
        <f t="shared" si="9"/>
        <v>0.04073319756</v>
      </c>
    </row>
    <row r="150" ht="15.75" hidden="1" customHeight="1">
      <c r="D150" s="62"/>
      <c r="G150" s="64">
        <v>35.0</v>
      </c>
      <c r="H150" s="64" t="str">
        <f t="shared" si="8"/>
        <v>#DIV/0!</v>
      </c>
      <c r="J150" s="64">
        <f t="shared" si="9"/>
        <v>0.0407000407</v>
      </c>
    </row>
    <row r="151" ht="15.75" hidden="1" customHeight="1">
      <c r="D151" s="62"/>
      <c r="G151" s="64">
        <v>36.0</v>
      </c>
      <c r="H151" s="64" t="str">
        <f t="shared" si="8"/>
        <v>#DIV/0!</v>
      </c>
      <c r="J151" s="64">
        <f t="shared" si="9"/>
        <v>0.04100041</v>
      </c>
    </row>
    <row r="152" ht="15.75" hidden="1" customHeight="1">
      <c r="D152" s="62"/>
      <c r="G152" s="64">
        <v>37.0</v>
      </c>
      <c r="H152" s="64" t="str">
        <f t="shared" si="8"/>
        <v>#DIV/0!</v>
      </c>
      <c r="J152" s="64">
        <f t="shared" si="9"/>
        <v>0.04053506283</v>
      </c>
    </row>
    <row r="153" ht="15.75" hidden="1" customHeight="1">
      <c r="D153" s="62"/>
      <c r="G153" s="64">
        <v>38.0</v>
      </c>
      <c r="H153" s="64" t="str">
        <f t="shared" si="8"/>
        <v>#DIV/0!</v>
      </c>
      <c r="J153" s="64">
        <f t="shared" si="9"/>
        <v>0.03985651654</v>
      </c>
    </row>
    <row r="154" ht="15.75" hidden="1" customHeight="1">
      <c r="D154" s="62"/>
      <c r="G154" s="64">
        <v>39.0</v>
      </c>
      <c r="H154" s="64" t="str">
        <f t="shared" si="8"/>
        <v>#DIV/0!</v>
      </c>
      <c r="J154" s="64">
        <f t="shared" si="9"/>
        <v>0.04061738424</v>
      </c>
    </row>
    <row r="155" ht="15.75" hidden="1" customHeight="1">
      <c r="D155" s="62"/>
      <c r="G155" s="64">
        <v>40.0</v>
      </c>
      <c r="H155" s="64" t="str">
        <f t="shared" si="8"/>
        <v>#DIV/0!</v>
      </c>
      <c r="J155" s="64">
        <f t="shared" si="9"/>
        <v>0.04074979625</v>
      </c>
    </row>
    <row r="156" ht="15.75" hidden="1" customHeight="1">
      <c r="D156" s="62"/>
      <c r="G156" s="64">
        <v>41.0</v>
      </c>
      <c r="H156" s="64" t="str">
        <f t="shared" si="8"/>
        <v>#DIV/0!</v>
      </c>
      <c r="J156" s="64">
        <f t="shared" si="9"/>
        <v>0.03996802558</v>
      </c>
    </row>
    <row r="157" ht="15.75" hidden="1" customHeight="1">
      <c r="D157" s="62"/>
      <c r="G157" s="64">
        <v>42.0</v>
      </c>
      <c r="H157" s="64" t="str">
        <f t="shared" si="8"/>
        <v>#DIV/0!</v>
      </c>
      <c r="J157" s="64">
        <f t="shared" si="9"/>
        <v>0.04043671654</v>
      </c>
    </row>
    <row r="158" ht="15.75" hidden="1" customHeight="1">
      <c r="D158" s="62"/>
      <c r="G158" s="64">
        <v>43.0</v>
      </c>
      <c r="H158" s="64" t="str">
        <f t="shared" si="8"/>
        <v>#DIV/0!</v>
      </c>
      <c r="J158" s="64">
        <f t="shared" si="9"/>
        <v>0.04025764895</v>
      </c>
    </row>
    <row r="159" ht="15.75" hidden="1" customHeight="1">
      <c r="D159" s="62"/>
      <c r="G159" s="64">
        <v>44.0</v>
      </c>
      <c r="H159" s="64" t="str">
        <f t="shared" si="8"/>
        <v>#DIV/0!</v>
      </c>
      <c r="J159" s="64">
        <f t="shared" si="9"/>
        <v>0.04043671654</v>
      </c>
    </row>
    <row r="160" ht="15.75" hidden="1" customHeight="1">
      <c r="D160" s="62"/>
      <c r="G160" s="64">
        <v>45.0</v>
      </c>
      <c r="H160" s="64" t="str">
        <f t="shared" si="8"/>
        <v>#DIV/0!</v>
      </c>
      <c r="J160" s="64">
        <f t="shared" si="9"/>
        <v>0.04020908725</v>
      </c>
    </row>
    <row r="161" ht="15.75" hidden="1" customHeight="1">
      <c r="D161" s="62"/>
      <c r="G161" s="64">
        <v>46.0</v>
      </c>
      <c r="H161" s="64" t="str">
        <f t="shared" si="8"/>
        <v>#DIV/0!</v>
      </c>
      <c r="J161" s="64">
        <f t="shared" si="9"/>
        <v>0.04061738424</v>
      </c>
    </row>
    <row r="162" ht="15.75" hidden="1" customHeight="1">
      <c r="D162" s="62"/>
      <c r="G162" s="64">
        <v>47.0</v>
      </c>
      <c r="H162" s="64" t="str">
        <f t="shared" si="8"/>
        <v>#DIV/0!</v>
      </c>
      <c r="J162" s="64">
        <f t="shared" si="9"/>
        <v>0.04037141704</v>
      </c>
    </row>
    <row r="163" ht="15.75" hidden="1" customHeight="1">
      <c r="D163" s="62"/>
      <c r="G163" s="64">
        <v>48.0</v>
      </c>
      <c r="H163" s="64" t="str">
        <f t="shared" si="8"/>
        <v>#DIV/0!</v>
      </c>
      <c r="J163" s="64">
        <f t="shared" si="9"/>
        <v>0.04050222762</v>
      </c>
    </row>
    <row r="164" ht="15.75" hidden="1" customHeight="1">
      <c r="D164" s="62"/>
      <c r="G164" s="64">
        <v>49.0</v>
      </c>
      <c r="H164" s="64" t="str">
        <f t="shared" si="8"/>
        <v>#DIV/0!</v>
      </c>
      <c r="J164" s="64">
        <f t="shared" si="9"/>
        <v>0.04027386226</v>
      </c>
    </row>
    <row r="165" ht="15.75" hidden="1" customHeight="1">
      <c r="D165" s="62"/>
      <c r="G165" s="64">
        <v>50.0</v>
      </c>
      <c r="H165" s="64" t="str">
        <f t="shared" si="8"/>
        <v>#DIV/0!</v>
      </c>
      <c r="J165" s="64">
        <f t="shared" si="9"/>
        <v>0.04027386226</v>
      </c>
    </row>
    <row r="166" ht="15.75" hidden="1" customHeight="1">
      <c r="D166" s="62"/>
      <c r="G166" s="64">
        <v>51.0</v>
      </c>
      <c r="H166" s="64" t="str">
        <f t="shared" si="8"/>
        <v>#DIV/0!</v>
      </c>
      <c r="J166" s="64">
        <f t="shared" si="9"/>
        <v>0.04027386226</v>
      </c>
    </row>
    <row r="167" ht="15.75" hidden="1" customHeight="1">
      <c r="D167" s="62"/>
      <c r="G167" s="64">
        <v>52.0</v>
      </c>
      <c r="H167" s="64" t="str">
        <f t="shared" si="8"/>
        <v>#DIV/0!</v>
      </c>
      <c r="J167" s="64">
        <f t="shared" si="9"/>
        <v>0.04027386226</v>
      </c>
    </row>
    <row r="168" ht="15.75" hidden="1" customHeight="1">
      <c r="D168" s="62"/>
      <c r="G168" s="64">
        <v>53.0</v>
      </c>
      <c r="H168" s="64" t="str">
        <f t="shared" si="8"/>
        <v>#DIV/0!</v>
      </c>
      <c r="J168" s="64">
        <f t="shared" si="9"/>
        <v>0.04027386226</v>
      </c>
    </row>
    <row r="169" ht="15.75" hidden="1" customHeight="1">
      <c r="D169" s="62"/>
      <c r="G169" s="64">
        <v>54.0</v>
      </c>
      <c r="H169" s="64" t="str">
        <f t="shared" si="8"/>
        <v>#DIV/0!</v>
      </c>
      <c r="J169" s="64">
        <f t="shared" si="9"/>
        <v>0.04033884631</v>
      </c>
    </row>
    <row r="170" ht="15.75" hidden="1" customHeight="1">
      <c r="D170" s="62"/>
      <c r="G170" s="64">
        <v>55.0</v>
      </c>
      <c r="H170" s="64" t="str">
        <f t="shared" si="8"/>
        <v>#DIV/0!</v>
      </c>
      <c r="J170" s="64">
        <f t="shared" si="9"/>
        <v>0.04027386226</v>
      </c>
    </row>
    <row r="171" ht="15.75" hidden="1" customHeight="1">
      <c r="D171" s="62"/>
      <c r="G171" s="64">
        <v>56.0</v>
      </c>
      <c r="H171" s="64" t="str">
        <f t="shared" si="8"/>
        <v>#DIV/0!</v>
      </c>
      <c r="J171" s="64">
        <f t="shared" si="9"/>
        <v>0.04030632809</v>
      </c>
    </row>
    <row r="172" ht="15.75" hidden="1" customHeight="1">
      <c r="D172" s="62"/>
      <c r="G172" s="64">
        <v>57.0</v>
      </c>
      <c r="H172" s="64" t="str">
        <f t="shared" si="8"/>
        <v>#DIV/0!</v>
      </c>
      <c r="J172" s="64">
        <f t="shared" si="9"/>
        <v>0.04019292605</v>
      </c>
    </row>
    <row r="173" ht="15.75" hidden="1" customHeight="1">
      <c r="D173" s="62"/>
      <c r="G173" s="64">
        <v>58.0</v>
      </c>
      <c r="H173" s="64" t="str">
        <f t="shared" si="8"/>
        <v>#DIV/0!</v>
      </c>
      <c r="J173" s="64">
        <f t="shared" si="9"/>
        <v>0.04012841091</v>
      </c>
    </row>
    <row r="174" ht="15.75" hidden="1" customHeight="1">
      <c r="D174" s="62"/>
      <c r="G174" s="64">
        <v>59.0</v>
      </c>
      <c r="H174" s="64" t="str">
        <f t="shared" si="8"/>
        <v>#DIV/0!</v>
      </c>
      <c r="J174" s="64">
        <f t="shared" si="9"/>
        <v>0.04020908725</v>
      </c>
    </row>
    <row r="175" ht="15.75" hidden="1" customHeight="1">
      <c r="D175" s="62"/>
      <c r="G175" s="64">
        <v>60.0</v>
      </c>
      <c r="H175" s="64" t="str">
        <f t="shared" si="8"/>
        <v>#DIV/0!</v>
      </c>
      <c r="J175" s="64">
        <f t="shared" si="9"/>
        <v>0.04033884631</v>
      </c>
    </row>
    <row r="176" ht="15.75" hidden="1" customHeight="1">
      <c r="D176" s="62"/>
      <c r="G176" s="64">
        <v>61.0</v>
      </c>
      <c r="H176" s="64" t="str">
        <f t="shared" si="8"/>
        <v>#DIV/0!</v>
      </c>
      <c r="J176" s="64">
        <f t="shared" si="9"/>
        <v>0.04029008864</v>
      </c>
    </row>
    <row r="177" ht="15.75" hidden="1" customHeight="1">
      <c r="D177" s="62"/>
      <c r="G177" s="64">
        <v>62.0</v>
      </c>
      <c r="H177" s="64" t="str">
        <f t="shared" si="8"/>
        <v>#DIV/0!</v>
      </c>
      <c r="J177" s="64">
        <f t="shared" si="9"/>
        <v>0.04027386226</v>
      </c>
    </row>
    <row r="178" ht="15.75" hidden="1" customHeight="1">
      <c r="D178" s="62"/>
      <c r="G178" s="64">
        <v>63.0</v>
      </c>
      <c r="H178" s="64" t="str">
        <f t="shared" si="8"/>
        <v>#DIV/0!</v>
      </c>
      <c r="J178" s="64">
        <f t="shared" si="9"/>
        <v>0.04037141704</v>
      </c>
    </row>
    <row r="179" ht="15.75" hidden="1" customHeight="1">
      <c r="D179" s="62"/>
      <c r="G179" s="64">
        <v>64.0</v>
      </c>
      <c r="H179" s="64" t="str">
        <f t="shared" si="8"/>
        <v>#DIV/0!</v>
      </c>
      <c r="J179" s="64">
        <f t="shared" si="9"/>
        <v>0.03995205753</v>
      </c>
    </row>
    <row r="180" ht="15.75" customHeight="1">
      <c r="D180" s="62"/>
    </row>
    <row r="181" ht="15.75" customHeight="1">
      <c r="D181" s="62"/>
    </row>
    <row r="182" ht="15.75" customHeight="1">
      <c r="D182" s="62"/>
    </row>
    <row r="183" ht="15.75" customHeight="1">
      <c r="D183" s="62"/>
    </row>
    <row r="184" ht="15.75" customHeight="1">
      <c r="D184" s="62"/>
    </row>
    <row r="185" ht="15.75" customHeight="1">
      <c r="D185" s="62"/>
    </row>
    <row r="186" ht="15.75" customHeight="1">
      <c r="D186" s="62"/>
    </row>
    <row r="187" ht="15.75" customHeight="1">
      <c r="D187" s="62"/>
    </row>
    <row r="188" ht="15.75" customHeight="1">
      <c r="D188" s="62"/>
    </row>
    <row r="189" ht="15.75" customHeight="1">
      <c r="D189" s="62"/>
    </row>
    <row r="190" ht="15.75" customHeight="1">
      <c r="D190" s="62"/>
    </row>
    <row r="191" ht="15.75" customHeight="1">
      <c r="D191" s="62"/>
    </row>
    <row r="192" ht="15.75" customHeight="1">
      <c r="D192" s="62"/>
    </row>
    <row r="193" ht="15.75" customHeight="1">
      <c r="D193" s="62"/>
    </row>
    <row r="194" ht="15.75" customHeight="1">
      <c r="D194" s="62"/>
    </row>
    <row r="195" ht="15.75" customHeight="1">
      <c r="D195" s="62"/>
    </row>
    <row r="196" ht="15.75" customHeight="1">
      <c r="D196" s="62"/>
    </row>
    <row r="197" ht="15.75" customHeight="1">
      <c r="D197" s="62"/>
    </row>
    <row r="198" ht="15.75" customHeight="1">
      <c r="D198" s="62"/>
    </row>
    <row r="199" ht="15.75" customHeight="1">
      <c r="D199" s="62"/>
    </row>
    <row r="200" ht="15.75" customHeight="1">
      <c r="D200" s="62"/>
    </row>
    <row r="201" ht="15.75" customHeight="1">
      <c r="D201" s="62"/>
    </row>
    <row r="202" ht="15.75" customHeight="1">
      <c r="D202" s="62"/>
    </row>
    <row r="203" ht="15.75" customHeight="1">
      <c r="D203" s="62"/>
    </row>
    <row r="204" ht="15.75" customHeight="1">
      <c r="D204" s="62"/>
    </row>
    <row r="205" ht="15.75" customHeight="1">
      <c r="D205" s="62"/>
    </row>
    <row r="206" ht="15.75" customHeight="1">
      <c r="D206" s="62"/>
    </row>
    <row r="207" ht="15.75" customHeight="1">
      <c r="D207" s="62"/>
    </row>
    <row r="208" ht="15.75" customHeight="1">
      <c r="D208" s="62"/>
    </row>
    <row r="209" ht="15.75" customHeight="1">
      <c r="D209" s="62"/>
    </row>
    <row r="210" ht="15.75" customHeight="1">
      <c r="D210" s="62"/>
    </row>
    <row r="211" ht="15.75" customHeight="1">
      <c r="D211" s="62"/>
    </row>
    <row r="212" ht="15.75" customHeight="1">
      <c r="D212" s="62"/>
    </row>
    <row r="213" ht="15.75" customHeight="1">
      <c r="D213" s="62"/>
    </row>
    <row r="214" ht="15.75" customHeight="1">
      <c r="D214" s="62"/>
    </row>
    <row r="215" ht="15.75" customHeight="1">
      <c r="D215" s="62"/>
    </row>
    <row r="216" ht="15.75" customHeight="1">
      <c r="D216" s="62"/>
    </row>
    <row r="217" ht="15.75" customHeight="1">
      <c r="D217" s="62"/>
    </row>
    <row r="218" ht="15.75" customHeight="1">
      <c r="D218" s="62"/>
    </row>
    <row r="219" ht="15.75" customHeight="1">
      <c r="D219" s="62"/>
    </row>
    <row r="220" ht="15.75" customHeight="1">
      <c r="D220" s="62"/>
    </row>
    <row r="221" ht="15.75" customHeight="1">
      <c r="D221" s="62"/>
    </row>
    <row r="222" ht="15.75" customHeight="1">
      <c r="D222" s="62"/>
    </row>
    <row r="223" ht="15.75" customHeight="1">
      <c r="D223" s="62"/>
    </row>
    <row r="224" ht="15.75" customHeight="1">
      <c r="D224" s="62"/>
    </row>
    <row r="225" ht="15.75" customHeight="1">
      <c r="D225" s="62"/>
    </row>
    <row r="226" ht="15.75" customHeight="1">
      <c r="D226" s="62"/>
    </row>
    <row r="227" ht="15.75" customHeight="1">
      <c r="D227" s="62"/>
    </row>
    <row r="228" ht="15.75" customHeight="1">
      <c r="D228" s="62"/>
    </row>
    <row r="229" ht="15.75" customHeight="1">
      <c r="D229" s="62"/>
    </row>
    <row r="230" ht="15.75" customHeight="1">
      <c r="D230" s="62"/>
    </row>
    <row r="231" ht="15.75" customHeight="1">
      <c r="D231" s="62"/>
    </row>
    <row r="232" ht="15.75" customHeight="1">
      <c r="D232" s="62"/>
    </row>
    <row r="233" ht="15.75" customHeight="1">
      <c r="D233" s="62"/>
    </row>
    <row r="234" ht="15.75" customHeight="1">
      <c r="D234" s="62"/>
    </row>
    <row r="235" ht="15.75" customHeight="1">
      <c r="D235" s="62"/>
    </row>
    <row r="236" ht="15.75" customHeight="1">
      <c r="D236" s="62"/>
    </row>
    <row r="237" ht="15.75" customHeight="1">
      <c r="D237" s="62"/>
    </row>
    <row r="238" ht="15.75" customHeight="1">
      <c r="D238" s="62"/>
    </row>
    <row r="239" ht="15.75" customHeight="1">
      <c r="D239" s="62"/>
    </row>
    <row r="240" ht="15.75" customHeight="1">
      <c r="D240" s="62"/>
    </row>
    <row r="241" ht="15.75" customHeight="1">
      <c r="D241" s="62"/>
    </row>
    <row r="242" ht="15.75" customHeight="1">
      <c r="D242" s="62"/>
    </row>
    <row r="243" ht="15.75" customHeight="1">
      <c r="D243" s="62"/>
    </row>
    <row r="244" ht="15.75" customHeight="1">
      <c r="D244" s="62"/>
    </row>
    <row r="245" ht="15.75" customHeight="1">
      <c r="D245" s="62"/>
    </row>
    <row r="246" ht="15.75" customHeight="1">
      <c r="D246" s="62"/>
    </row>
    <row r="247" ht="15.75" customHeight="1">
      <c r="D247" s="62"/>
    </row>
    <row r="248" ht="15.75" customHeight="1">
      <c r="D248" s="62"/>
    </row>
    <row r="249" ht="15.75" customHeight="1">
      <c r="D249" s="62"/>
    </row>
    <row r="250" ht="15.75" customHeight="1">
      <c r="D250" s="62"/>
    </row>
    <row r="251" ht="15.75" customHeight="1">
      <c r="D251" s="62"/>
    </row>
    <row r="252" ht="15.75" customHeight="1">
      <c r="D252" s="62"/>
    </row>
    <row r="253" ht="15.75" customHeight="1">
      <c r="D253" s="62"/>
    </row>
    <row r="254" ht="15.75" customHeight="1">
      <c r="D254" s="62"/>
    </row>
    <row r="255" ht="15.75" customHeight="1">
      <c r="D255" s="62"/>
    </row>
    <row r="256" ht="15.75" customHeight="1">
      <c r="D256" s="62"/>
    </row>
    <row r="257" ht="15.75" customHeight="1">
      <c r="D257" s="62"/>
    </row>
    <row r="258" ht="15.75" customHeight="1">
      <c r="D258" s="62"/>
    </row>
    <row r="259" ht="15.75" customHeight="1">
      <c r="D259" s="62"/>
    </row>
    <row r="260" ht="15.75" customHeight="1">
      <c r="D260" s="62"/>
    </row>
    <row r="261" ht="15.75" customHeight="1">
      <c r="D261" s="62"/>
    </row>
    <row r="262" ht="15.75" customHeight="1">
      <c r="D262" s="62"/>
    </row>
    <row r="263" ht="15.75" customHeight="1">
      <c r="D263" s="62"/>
    </row>
    <row r="264" ht="15.75" customHeight="1">
      <c r="D264" s="62"/>
    </row>
    <row r="265" ht="15.75" customHeight="1">
      <c r="D265" s="62"/>
    </row>
    <row r="266" ht="15.75" customHeight="1">
      <c r="D266" s="62"/>
    </row>
    <row r="267" ht="15.75" customHeight="1">
      <c r="D267" s="62"/>
    </row>
    <row r="268" ht="15.75" customHeight="1">
      <c r="D268" s="62"/>
    </row>
    <row r="269" ht="15.75" customHeight="1">
      <c r="D269" s="62"/>
    </row>
    <row r="270" ht="15.75" customHeight="1">
      <c r="D270" s="62"/>
    </row>
    <row r="271" ht="15.75" customHeight="1">
      <c r="D271" s="62"/>
    </row>
    <row r="272" ht="15.75" customHeight="1">
      <c r="D272" s="62"/>
    </row>
    <row r="273" ht="15.75" customHeight="1">
      <c r="D273" s="62"/>
    </row>
    <row r="274" ht="15.75" customHeight="1">
      <c r="D274" s="62"/>
    </row>
    <row r="275" ht="15.75" customHeight="1">
      <c r="D275" s="62"/>
    </row>
    <row r="276" ht="15.75" customHeight="1">
      <c r="D276" s="62"/>
    </row>
    <row r="277" ht="15.75" customHeight="1">
      <c r="D277" s="62"/>
    </row>
    <row r="278" ht="15.75" customHeight="1">
      <c r="D278" s="62"/>
    </row>
    <row r="279" ht="15.75" customHeight="1">
      <c r="D279" s="62"/>
    </row>
    <row r="280" ht="15.75" customHeight="1">
      <c r="D280" s="62"/>
    </row>
    <row r="281" ht="15.75" customHeight="1">
      <c r="D281" s="62"/>
    </row>
    <row r="282" ht="15.75" customHeight="1">
      <c r="D282" s="62"/>
    </row>
    <row r="283" ht="15.75" customHeight="1">
      <c r="D283" s="62"/>
    </row>
    <row r="284" ht="15.75" customHeight="1">
      <c r="D284" s="62"/>
    </row>
    <row r="285" ht="15.75" customHeight="1">
      <c r="D285" s="62"/>
    </row>
    <row r="286" ht="15.75" customHeight="1">
      <c r="D286" s="62"/>
    </row>
    <row r="287" ht="15.75" customHeight="1">
      <c r="D287" s="62"/>
    </row>
    <row r="288" ht="15.75" customHeight="1">
      <c r="D288" s="62"/>
    </row>
    <row r="289" ht="15.75" customHeight="1">
      <c r="D289" s="62"/>
    </row>
    <row r="290" ht="15.75" customHeight="1">
      <c r="D290" s="62"/>
    </row>
    <row r="291" ht="15.75" customHeight="1">
      <c r="D291" s="62"/>
    </row>
    <row r="292" ht="15.75" customHeight="1">
      <c r="D292" s="62"/>
    </row>
    <row r="293" ht="15.75" customHeight="1">
      <c r="D293" s="62"/>
    </row>
    <row r="294" ht="15.75" customHeight="1">
      <c r="D294" s="62"/>
    </row>
    <row r="295" ht="15.75" customHeight="1">
      <c r="D295" s="62"/>
    </row>
    <row r="296" ht="15.75" customHeight="1">
      <c r="D296" s="62"/>
    </row>
    <row r="297" ht="15.75" customHeight="1">
      <c r="D297" s="62"/>
    </row>
    <row r="298" ht="15.75" customHeight="1">
      <c r="D298" s="62"/>
    </row>
    <row r="299" ht="15.75" customHeight="1">
      <c r="D299" s="62"/>
    </row>
    <row r="300" ht="15.75" customHeight="1">
      <c r="D300" s="62"/>
    </row>
    <row r="301" ht="15.75" customHeight="1">
      <c r="D301" s="62"/>
    </row>
    <row r="302" ht="15.75" customHeight="1">
      <c r="D302" s="62"/>
    </row>
    <row r="303" ht="15.75" customHeight="1">
      <c r="D303" s="62"/>
    </row>
    <row r="304" ht="15.75" customHeight="1">
      <c r="D304" s="62"/>
    </row>
    <row r="305" ht="15.75" customHeight="1">
      <c r="D305" s="62"/>
    </row>
    <row r="306" ht="15.75" customHeight="1">
      <c r="D306" s="62"/>
    </row>
    <row r="307" ht="15.75" customHeight="1">
      <c r="D307" s="62"/>
    </row>
    <row r="308" ht="15.75" customHeight="1">
      <c r="D308" s="62"/>
    </row>
    <row r="309" ht="15.75" customHeight="1">
      <c r="D309" s="62"/>
    </row>
    <row r="310" ht="15.75" customHeight="1">
      <c r="D310" s="62"/>
    </row>
    <row r="311" ht="15.75" customHeight="1">
      <c r="D311" s="62"/>
    </row>
    <row r="312" ht="15.75" customHeight="1">
      <c r="D312" s="62"/>
    </row>
    <row r="313" ht="15.75" customHeight="1">
      <c r="D313" s="62"/>
    </row>
    <row r="314" ht="15.75" customHeight="1">
      <c r="D314" s="62"/>
    </row>
    <row r="315" ht="15.75" customHeight="1">
      <c r="D315" s="62"/>
    </row>
    <row r="316" ht="15.75" customHeight="1">
      <c r="D316" s="62"/>
    </row>
    <row r="317" ht="15.75" customHeight="1">
      <c r="D317" s="62"/>
    </row>
    <row r="318" ht="15.75" customHeight="1">
      <c r="D318" s="62"/>
    </row>
    <row r="319" ht="15.75" customHeight="1">
      <c r="D319" s="62"/>
    </row>
    <row r="320" ht="15.75" customHeight="1">
      <c r="D320" s="62"/>
    </row>
    <row r="321" ht="15.75" customHeight="1">
      <c r="D321" s="62"/>
    </row>
    <row r="322" ht="15.75" customHeight="1">
      <c r="D322" s="62"/>
    </row>
    <row r="323" ht="15.75" customHeight="1">
      <c r="D323" s="62"/>
    </row>
    <row r="324" ht="15.75" customHeight="1">
      <c r="D324" s="62"/>
    </row>
    <row r="325" ht="15.75" customHeight="1">
      <c r="D325" s="62"/>
    </row>
    <row r="326" ht="15.75" customHeight="1">
      <c r="D326" s="62"/>
    </row>
    <row r="327" ht="15.75" customHeight="1">
      <c r="D327" s="62"/>
    </row>
    <row r="328" ht="15.75" customHeight="1">
      <c r="D328" s="62"/>
    </row>
    <row r="329" ht="15.75" customHeight="1">
      <c r="D329" s="62"/>
    </row>
    <row r="330" ht="15.75" customHeight="1">
      <c r="D330" s="62"/>
    </row>
    <row r="331" ht="15.75" customHeight="1">
      <c r="D331" s="62"/>
    </row>
    <row r="332" ht="15.75" customHeight="1">
      <c r="D332" s="62"/>
    </row>
    <row r="333" ht="15.75" customHeight="1">
      <c r="D333" s="62"/>
    </row>
    <row r="334" ht="15.75" customHeight="1">
      <c r="D334" s="62"/>
    </row>
    <row r="335" ht="15.75" customHeight="1">
      <c r="D335" s="62"/>
    </row>
    <row r="336" ht="15.75" customHeight="1">
      <c r="D336" s="62"/>
    </row>
    <row r="337" ht="15.75" customHeight="1">
      <c r="D337" s="62"/>
    </row>
    <row r="338" ht="15.75" customHeight="1">
      <c r="D338" s="62"/>
    </row>
    <row r="339" ht="15.75" customHeight="1">
      <c r="D339" s="62"/>
    </row>
    <row r="340" ht="15.75" customHeight="1">
      <c r="D340" s="62"/>
    </row>
    <row r="341" ht="15.75" customHeight="1">
      <c r="D341" s="62"/>
    </row>
    <row r="342" ht="15.75" customHeight="1">
      <c r="D342" s="62"/>
    </row>
    <row r="343" ht="15.75" customHeight="1">
      <c r="D343" s="62"/>
    </row>
    <row r="344" ht="15.75" customHeight="1">
      <c r="D344" s="62"/>
    </row>
    <row r="345" ht="15.75" customHeight="1">
      <c r="D345" s="62"/>
    </row>
    <row r="346" ht="15.75" customHeight="1">
      <c r="D346" s="62"/>
    </row>
    <row r="347" ht="15.75" customHeight="1">
      <c r="D347" s="62"/>
    </row>
    <row r="348" ht="15.75" customHeight="1">
      <c r="D348" s="62"/>
    </row>
    <row r="349" ht="15.75" customHeight="1">
      <c r="D349" s="62"/>
    </row>
    <row r="350" ht="15.75" customHeight="1">
      <c r="D350" s="62"/>
    </row>
    <row r="351" ht="15.75" customHeight="1">
      <c r="D351" s="62"/>
    </row>
    <row r="352" ht="15.75" customHeight="1">
      <c r="D352" s="62"/>
    </row>
    <row r="353" ht="15.75" customHeight="1">
      <c r="D353" s="62"/>
    </row>
    <row r="354" ht="15.75" customHeight="1">
      <c r="D354" s="62"/>
    </row>
    <row r="355" ht="15.75" customHeight="1">
      <c r="D355" s="62"/>
    </row>
    <row r="356" ht="15.75" customHeight="1">
      <c r="D356" s="62"/>
    </row>
    <row r="357" ht="15.75" customHeight="1">
      <c r="D357" s="62"/>
    </row>
    <row r="358" ht="15.75" customHeight="1">
      <c r="D358" s="62"/>
    </row>
    <row r="359" ht="15.75" customHeight="1">
      <c r="D359" s="62"/>
    </row>
    <row r="360" ht="15.75" customHeight="1">
      <c r="D360" s="62"/>
    </row>
    <row r="361" ht="15.75" customHeight="1">
      <c r="D361" s="62"/>
    </row>
    <row r="362" ht="15.75" customHeight="1">
      <c r="D362" s="62"/>
    </row>
    <row r="363" ht="15.75" customHeight="1">
      <c r="D363" s="62"/>
    </row>
    <row r="364" ht="15.75" customHeight="1">
      <c r="D364" s="62"/>
    </row>
    <row r="365" ht="15.75" customHeight="1">
      <c r="D365" s="62"/>
    </row>
    <row r="366" ht="15.75" customHeight="1">
      <c r="D366" s="62"/>
    </row>
    <row r="367" ht="15.75" customHeight="1">
      <c r="D367" s="62"/>
    </row>
    <row r="368" ht="15.75" customHeight="1">
      <c r="D368" s="62"/>
    </row>
    <row r="369" ht="15.75" customHeight="1">
      <c r="D369" s="62"/>
    </row>
    <row r="370" ht="15.75" customHeight="1">
      <c r="D370" s="62"/>
    </row>
    <row r="371" ht="15.75" customHeight="1">
      <c r="D371" s="62"/>
    </row>
    <row r="372" ht="15.75" customHeight="1">
      <c r="D372" s="62"/>
    </row>
    <row r="373" ht="15.75" customHeight="1">
      <c r="D373" s="62"/>
    </row>
    <row r="374" ht="15.75" customHeight="1">
      <c r="D374" s="62"/>
    </row>
    <row r="375" ht="15.75" customHeight="1">
      <c r="D375" s="62"/>
    </row>
    <row r="376" ht="15.75" customHeight="1">
      <c r="D376" s="62"/>
    </row>
    <row r="377" ht="15.75" customHeight="1">
      <c r="D377" s="62"/>
    </row>
    <row r="378" ht="15.75" customHeight="1">
      <c r="D378" s="62"/>
    </row>
    <row r="379" ht="15.75" customHeight="1">
      <c r="D379" s="62"/>
    </row>
    <row r="380" ht="15.75" customHeight="1">
      <c r="D380" s="62"/>
    </row>
    <row r="381" ht="15.75" customHeight="1">
      <c r="D381" s="62"/>
    </row>
    <row r="382" ht="15.75" customHeight="1">
      <c r="D382" s="62"/>
    </row>
    <row r="383" ht="15.75" customHeight="1">
      <c r="D383" s="62"/>
    </row>
    <row r="384" ht="15.75" customHeight="1">
      <c r="D384" s="62"/>
    </row>
    <row r="385" ht="15.75" customHeight="1">
      <c r="D385" s="62"/>
    </row>
    <row r="386" ht="15.75" customHeight="1">
      <c r="D386" s="62"/>
    </row>
    <row r="387" ht="15.75" customHeight="1">
      <c r="D387" s="62"/>
    </row>
    <row r="388" ht="15.75" customHeight="1">
      <c r="D388" s="62"/>
    </row>
    <row r="389" ht="15.75" customHeight="1">
      <c r="D389" s="62"/>
    </row>
    <row r="390" ht="15.75" customHeight="1">
      <c r="D390" s="62"/>
    </row>
    <row r="391" ht="15.75" customHeight="1">
      <c r="D391" s="62"/>
    </row>
    <row r="392" ht="15.75" customHeight="1">
      <c r="D392" s="62"/>
    </row>
    <row r="393" ht="15.75" customHeight="1">
      <c r="D393" s="62"/>
    </row>
    <row r="394" ht="15.75" customHeight="1">
      <c r="D394" s="62"/>
    </row>
    <row r="395" ht="15.75" customHeight="1">
      <c r="D395" s="62"/>
    </row>
    <row r="396" ht="15.75" customHeight="1">
      <c r="D396" s="62"/>
    </row>
    <row r="397" ht="15.75" customHeight="1">
      <c r="D397" s="62"/>
    </row>
    <row r="398" ht="15.75" customHeight="1">
      <c r="D398" s="62"/>
    </row>
    <row r="399" ht="15.75" customHeight="1">
      <c r="D399" s="62"/>
    </row>
    <row r="400" ht="15.75" customHeight="1">
      <c r="D400" s="62"/>
    </row>
    <row r="401" ht="15.75" customHeight="1">
      <c r="D401" s="62"/>
    </row>
    <row r="402" ht="15.75" customHeight="1">
      <c r="D402" s="62"/>
    </row>
    <row r="403" ht="15.75" customHeight="1">
      <c r="D403" s="62"/>
    </row>
    <row r="404" ht="15.75" customHeight="1">
      <c r="D404" s="62"/>
    </row>
    <row r="405" ht="15.75" customHeight="1">
      <c r="D405" s="62"/>
    </row>
    <row r="406" ht="15.75" customHeight="1">
      <c r="D406" s="62"/>
    </row>
    <row r="407" ht="15.75" customHeight="1">
      <c r="D407" s="62"/>
    </row>
    <row r="408" ht="15.75" customHeight="1">
      <c r="D408" s="62"/>
    </row>
    <row r="409" ht="15.75" customHeight="1">
      <c r="D409" s="62"/>
    </row>
    <row r="410" ht="15.75" customHeight="1">
      <c r="D410" s="62"/>
    </row>
    <row r="411" ht="15.75" customHeight="1">
      <c r="D411" s="62"/>
    </row>
    <row r="412" ht="15.75" customHeight="1">
      <c r="D412" s="62"/>
    </row>
    <row r="413" ht="15.75" customHeight="1">
      <c r="D413" s="62"/>
    </row>
    <row r="414" ht="15.75" customHeight="1">
      <c r="D414" s="62"/>
    </row>
    <row r="415" ht="15.75" customHeight="1">
      <c r="D415" s="62"/>
    </row>
    <row r="416" ht="15.75" customHeight="1">
      <c r="D416" s="62"/>
    </row>
    <row r="417" ht="15.75" customHeight="1">
      <c r="D417" s="62"/>
    </row>
    <row r="418" ht="15.75" customHeight="1">
      <c r="D418" s="62"/>
    </row>
    <row r="419" ht="15.75" customHeight="1">
      <c r="D419" s="62"/>
    </row>
    <row r="420" ht="15.75" customHeight="1">
      <c r="D420" s="62"/>
    </row>
    <row r="421" ht="15.75" customHeight="1">
      <c r="D421" s="62"/>
    </row>
    <row r="422" ht="15.75" customHeight="1">
      <c r="D422" s="62"/>
    </row>
    <row r="423" ht="15.75" customHeight="1">
      <c r="D423" s="62"/>
    </row>
    <row r="424" ht="15.75" customHeight="1">
      <c r="D424" s="62"/>
    </row>
    <row r="425" ht="15.75" customHeight="1">
      <c r="D425" s="62"/>
    </row>
    <row r="426" ht="15.75" customHeight="1">
      <c r="D426" s="62"/>
    </row>
    <row r="427" ht="15.75" customHeight="1">
      <c r="D427" s="62"/>
    </row>
    <row r="428" ht="15.75" customHeight="1">
      <c r="D428" s="62"/>
    </row>
    <row r="429" ht="15.75" customHeight="1">
      <c r="D429" s="62"/>
    </row>
    <row r="430" ht="15.75" customHeight="1">
      <c r="D430" s="62"/>
    </row>
    <row r="431" ht="15.75" customHeight="1">
      <c r="D431" s="62"/>
    </row>
    <row r="432" ht="15.75" customHeight="1">
      <c r="D432" s="62"/>
    </row>
    <row r="433" ht="15.75" customHeight="1">
      <c r="D433" s="62"/>
    </row>
    <row r="434" ht="15.75" customHeight="1">
      <c r="D434" s="62"/>
    </row>
    <row r="435" ht="15.75" customHeight="1">
      <c r="D435" s="62"/>
    </row>
    <row r="436" ht="15.75" customHeight="1">
      <c r="D436" s="62"/>
    </row>
    <row r="437" ht="15.75" customHeight="1">
      <c r="D437" s="62"/>
    </row>
    <row r="438" ht="15.75" customHeight="1">
      <c r="D438" s="62"/>
    </row>
    <row r="439" ht="15.75" customHeight="1">
      <c r="D439" s="62"/>
    </row>
    <row r="440" ht="15.75" customHeight="1">
      <c r="D440" s="62"/>
    </row>
    <row r="441" ht="15.75" customHeight="1">
      <c r="D441" s="62"/>
    </row>
    <row r="442" ht="15.75" customHeight="1">
      <c r="D442" s="62"/>
    </row>
    <row r="443" ht="15.75" customHeight="1">
      <c r="D443" s="62"/>
    </row>
    <row r="444" ht="15.75" customHeight="1">
      <c r="D444" s="62"/>
    </row>
    <row r="445" ht="15.75" customHeight="1">
      <c r="D445" s="62"/>
    </row>
    <row r="446" ht="15.75" customHeight="1">
      <c r="D446" s="62"/>
    </row>
    <row r="447" ht="15.75" customHeight="1">
      <c r="D447" s="62"/>
    </row>
    <row r="448" ht="15.75" customHeight="1">
      <c r="D448" s="62"/>
    </row>
    <row r="449" ht="15.75" customHeight="1">
      <c r="D449" s="62"/>
    </row>
    <row r="450" ht="15.75" customHeight="1">
      <c r="D450" s="62"/>
    </row>
    <row r="451" ht="15.75" customHeight="1">
      <c r="D451" s="62"/>
    </row>
    <row r="452" ht="15.75" customHeight="1">
      <c r="D452" s="62"/>
    </row>
    <row r="453" ht="15.75" customHeight="1">
      <c r="D453" s="62"/>
    </row>
    <row r="454" ht="15.75" customHeight="1">
      <c r="D454" s="62"/>
    </row>
    <row r="455" ht="15.75" customHeight="1">
      <c r="D455" s="62"/>
    </row>
    <row r="456" ht="15.75" customHeight="1">
      <c r="D456" s="62"/>
    </row>
    <row r="457" ht="15.75" customHeight="1">
      <c r="D457" s="62"/>
    </row>
    <row r="458" ht="15.75" customHeight="1">
      <c r="D458" s="62"/>
    </row>
    <row r="459" ht="15.75" customHeight="1">
      <c r="D459" s="62"/>
    </row>
    <row r="460" ht="15.75" customHeight="1">
      <c r="D460" s="62"/>
    </row>
    <row r="461" ht="15.75" customHeight="1">
      <c r="D461" s="62"/>
    </row>
    <row r="462" ht="15.75" customHeight="1">
      <c r="D462" s="62"/>
    </row>
    <row r="463" ht="15.75" customHeight="1">
      <c r="D463" s="62"/>
    </row>
    <row r="464" ht="15.75" customHeight="1">
      <c r="D464" s="62"/>
    </row>
    <row r="465" ht="15.75" customHeight="1">
      <c r="D465" s="62"/>
    </row>
    <row r="466" ht="15.75" customHeight="1">
      <c r="D466" s="62"/>
    </row>
    <row r="467" ht="15.75" customHeight="1">
      <c r="D467" s="62"/>
    </row>
    <row r="468" ht="15.75" customHeight="1">
      <c r="D468" s="62"/>
    </row>
    <row r="469" ht="15.75" customHeight="1">
      <c r="D469" s="62"/>
    </row>
    <row r="470" ht="15.75" customHeight="1">
      <c r="D470" s="62"/>
    </row>
    <row r="471" ht="15.75" customHeight="1">
      <c r="D471" s="62"/>
    </row>
    <row r="472" ht="15.75" customHeight="1">
      <c r="D472" s="62"/>
    </row>
    <row r="473" ht="15.75" customHeight="1">
      <c r="D473" s="62"/>
    </row>
    <row r="474" ht="15.75" customHeight="1">
      <c r="D474" s="62"/>
    </row>
    <row r="475" ht="15.75" customHeight="1">
      <c r="D475" s="62"/>
    </row>
    <row r="476" ht="15.75" customHeight="1">
      <c r="D476" s="62"/>
    </row>
    <row r="477" ht="15.75" customHeight="1">
      <c r="D477" s="62"/>
    </row>
    <row r="478" ht="15.75" customHeight="1">
      <c r="D478" s="62"/>
    </row>
    <row r="479" ht="15.75" customHeight="1">
      <c r="D479" s="62"/>
    </row>
    <row r="480" ht="15.75" customHeight="1">
      <c r="D480" s="62"/>
    </row>
    <row r="481" ht="15.75" customHeight="1">
      <c r="D481" s="62"/>
    </row>
    <row r="482" ht="15.75" customHeight="1">
      <c r="D482" s="62"/>
    </row>
    <row r="483" ht="15.75" customHeight="1">
      <c r="D483" s="62"/>
    </row>
    <row r="484" ht="15.75" customHeight="1">
      <c r="D484" s="62"/>
    </row>
    <row r="485" ht="15.75" customHeight="1">
      <c r="D485" s="62"/>
    </row>
    <row r="486" ht="15.75" customHeight="1">
      <c r="D486" s="62"/>
    </row>
    <row r="487" ht="15.75" customHeight="1">
      <c r="D487" s="62"/>
    </row>
    <row r="488" ht="15.75" customHeight="1">
      <c r="D488" s="62"/>
    </row>
    <row r="489" ht="15.75" customHeight="1">
      <c r="D489" s="62"/>
    </row>
    <row r="490" ht="15.75" customHeight="1">
      <c r="D490" s="62"/>
    </row>
    <row r="491" ht="15.75" customHeight="1">
      <c r="D491" s="62"/>
    </row>
    <row r="492" ht="15.75" customHeight="1">
      <c r="D492" s="62"/>
    </row>
    <row r="493" ht="15.75" customHeight="1">
      <c r="D493" s="62"/>
    </row>
    <row r="494" ht="15.75" customHeight="1">
      <c r="D494" s="62"/>
    </row>
    <row r="495" ht="15.75" customHeight="1">
      <c r="D495" s="62"/>
    </row>
    <row r="496" ht="15.75" customHeight="1">
      <c r="D496" s="62"/>
    </row>
    <row r="497" ht="15.75" customHeight="1">
      <c r="D497" s="62"/>
    </row>
    <row r="498" ht="15.75" customHeight="1">
      <c r="D498" s="62"/>
    </row>
    <row r="499" ht="15.75" customHeight="1">
      <c r="D499" s="62"/>
    </row>
    <row r="500" ht="15.75" customHeight="1">
      <c r="D500" s="62"/>
    </row>
    <row r="501" ht="15.75" customHeight="1">
      <c r="D501" s="62"/>
    </row>
    <row r="502" ht="15.75" customHeight="1">
      <c r="D502" s="62"/>
    </row>
    <row r="503" ht="15.75" customHeight="1">
      <c r="D503" s="62"/>
    </row>
    <row r="504" ht="15.75" customHeight="1">
      <c r="D504" s="62"/>
    </row>
    <row r="505" ht="15.75" customHeight="1">
      <c r="D505" s="62"/>
    </row>
    <row r="506" ht="15.75" customHeight="1">
      <c r="D506" s="62"/>
    </row>
    <row r="507" ht="15.75" customHeight="1">
      <c r="D507" s="62"/>
    </row>
    <row r="508" ht="15.75" customHeight="1">
      <c r="D508" s="62"/>
    </row>
    <row r="509" ht="15.75" customHeight="1">
      <c r="D509" s="62"/>
    </row>
    <row r="510" ht="15.75" customHeight="1">
      <c r="D510" s="62"/>
    </row>
    <row r="511" ht="15.75" customHeight="1">
      <c r="D511" s="62"/>
    </row>
    <row r="512" ht="15.75" customHeight="1">
      <c r="D512" s="62"/>
    </row>
    <row r="513" ht="15.75" customHeight="1">
      <c r="D513" s="62"/>
    </row>
    <row r="514" ht="15.75" customHeight="1">
      <c r="D514" s="62"/>
    </row>
    <row r="515" ht="15.75" customHeight="1">
      <c r="D515" s="62"/>
    </row>
    <row r="516" ht="15.75" customHeight="1">
      <c r="D516" s="62"/>
    </row>
    <row r="517" ht="15.75" customHeight="1">
      <c r="D517" s="62"/>
    </row>
    <row r="518" ht="15.75" customHeight="1">
      <c r="D518" s="62"/>
    </row>
    <row r="519" ht="15.75" customHeight="1">
      <c r="D519" s="62"/>
    </row>
    <row r="520" ht="15.75" customHeight="1">
      <c r="D520" s="62"/>
    </row>
    <row r="521" ht="15.75" customHeight="1">
      <c r="D521" s="62"/>
    </row>
    <row r="522" ht="15.75" customHeight="1">
      <c r="D522" s="62"/>
    </row>
    <row r="523" ht="15.75" customHeight="1">
      <c r="D523" s="62"/>
    </row>
    <row r="524" ht="15.75" customHeight="1">
      <c r="D524" s="62"/>
    </row>
    <row r="525" ht="15.75" customHeight="1">
      <c r="D525" s="62"/>
    </row>
    <row r="526" ht="15.75" customHeight="1">
      <c r="D526" s="62"/>
    </row>
    <row r="527" ht="15.75" customHeight="1">
      <c r="D527" s="62"/>
    </row>
    <row r="528" ht="15.75" customHeight="1">
      <c r="D528" s="62"/>
    </row>
    <row r="529" ht="15.75" customHeight="1">
      <c r="D529" s="62"/>
    </row>
    <row r="530" ht="15.75" customHeight="1">
      <c r="D530" s="62"/>
    </row>
    <row r="531" ht="15.75" customHeight="1">
      <c r="D531" s="62"/>
    </row>
    <row r="532" ht="15.75" customHeight="1">
      <c r="D532" s="62"/>
    </row>
    <row r="533" ht="15.75" customHeight="1">
      <c r="D533" s="62"/>
    </row>
    <row r="534" ht="15.75" customHeight="1">
      <c r="D534" s="62"/>
    </row>
    <row r="535" ht="15.75" customHeight="1">
      <c r="D535" s="62"/>
    </row>
    <row r="536" ht="15.75" customHeight="1">
      <c r="D536" s="62"/>
    </row>
    <row r="537" ht="15.75" customHeight="1">
      <c r="D537" s="62"/>
    </row>
    <row r="538" ht="15.75" customHeight="1">
      <c r="D538" s="62"/>
    </row>
    <row r="539" ht="15.75" customHeight="1">
      <c r="D539" s="62"/>
    </row>
    <row r="540" ht="15.75" customHeight="1">
      <c r="D540" s="62"/>
    </row>
    <row r="541" ht="15.75" customHeight="1">
      <c r="D541" s="62"/>
    </row>
    <row r="542" ht="15.75" customHeight="1">
      <c r="D542" s="62"/>
    </row>
    <row r="543" ht="15.75" customHeight="1">
      <c r="D543" s="62"/>
    </row>
    <row r="544" ht="15.75" customHeight="1">
      <c r="D544" s="62"/>
    </row>
    <row r="545" ht="15.75" customHeight="1">
      <c r="D545" s="62"/>
    </row>
    <row r="546" ht="15.75" customHeight="1">
      <c r="D546" s="62"/>
    </row>
    <row r="547" ht="15.75" customHeight="1">
      <c r="D547" s="62"/>
    </row>
    <row r="548" ht="15.75" customHeight="1">
      <c r="D548" s="62"/>
    </row>
    <row r="549" ht="15.75" customHeight="1">
      <c r="D549" s="62"/>
    </row>
    <row r="550" ht="15.75" customHeight="1">
      <c r="D550" s="62"/>
    </row>
    <row r="551" ht="15.75" customHeight="1">
      <c r="D551" s="62"/>
    </row>
    <row r="552" ht="15.75" customHeight="1">
      <c r="D552" s="62"/>
    </row>
    <row r="553" ht="15.75" customHeight="1">
      <c r="D553" s="62"/>
    </row>
    <row r="554" ht="15.75" customHeight="1">
      <c r="D554" s="62"/>
    </row>
    <row r="555" ht="15.75" customHeight="1">
      <c r="D555" s="62"/>
    </row>
    <row r="556" ht="15.75" customHeight="1">
      <c r="D556" s="62"/>
    </row>
    <row r="557" ht="15.75" customHeight="1">
      <c r="D557" s="62"/>
    </row>
    <row r="558" ht="15.75" customHeight="1">
      <c r="D558" s="62"/>
    </row>
    <row r="559" ht="15.75" customHeight="1">
      <c r="D559" s="62"/>
    </row>
    <row r="560" ht="15.75" customHeight="1">
      <c r="D560" s="62"/>
    </row>
    <row r="561" ht="15.75" customHeight="1">
      <c r="D561" s="62"/>
    </row>
    <row r="562" ht="15.75" customHeight="1">
      <c r="D562" s="62"/>
    </row>
    <row r="563" ht="15.75" customHeight="1">
      <c r="D563" s="62"/>
    </row>
    <row r="564" ht="15.75" customHeight="1">
      <c r="D564" s="62"/>
    </row>
    <row r="565" ht="15.75" customHeight="1">
      <c r="D565" s="62"/>
    </row>
    <row r="566" ht="15.75" customHeight="1">
      <c r="D566" s="62"/>
    </row>
    <row r="567" ht="15.75" customHeight="1">
      <c r="D567" s="62"/>
    </row>
    <row r="568" ht="15.75" customHeight="1">
      <c r="D568" s="62"/>
    </row>
    <row r="569" ht="15.75" customHeight="1">
      <c r="D569" s="62"/>
    </row>
    <row r="570" ht="15.75" customHeight="1">
      <c r="D570" s="62"/>
    </row>
    <row r="571" ht="15.75" customHeight="1">
      <c r="D571" s="62"/>
    </row>
    <row r="572" ht="15.75" customHeight="1">
      <c r="D572" s="62"/>
    </row>
    <row r="573" ht="15.75" customHeight="1">
      <c r="D573" s="62"/>
    </row>
    <row r="574" ht="15.75" customHeight="1">
      <c r="D574" s="62"/>
    </row>
    <row r="575" ht="15.75" customHeight="1">
      <c r="D575" s="62"/>
    </row>
    <row r="576" ht="15.75" customHeight="1">
      <c r="D576" s="62"/>
    </row>
    <row r="577" ht="15.75" customHeight="1">
      <c r="D577" s="62"/>
    </row>
    <row r="578" ht="15.75" customHeight="1">
      <c r="D578" s="62"/>
    </row>
    <row r="579" ht="15.75" customHeight="1">
      <c r="D579" s="62"/>
    </row>
    <row r="580" ht="15.75" customHeight="1">
      <c r="D580" s="62"/>
    </row>
    <row r="581" ht="15.75" customHeight="1">
      <c r="D581" s="62"/>
    </row>
    <row r="582" ht="15.75" customHeight="1">
      <c r="D582" s="62"/>
    </row>
    <row r="583" ht="15.75" customHeight="1">
      <c r="D583" s="62"/>
    </row>
    <row r="584" ht="15.75" customHeight="1">
      <c r="D584" s="62"/>
    </row>
    <row r="585" ht="15.75" customHeight="1">
      <c r="D585" s="62"/>
    </row>
    <row r="586" ht="15.75" customHeight="1">
      <c r="D586" s="62"/>
    </row>
    <row r="587" ht="15.75" customHeight="1">
      <c r="D587" s="62"/>
    </row>
    <row r="588" ht="15.75" customHeight="1">
      <c r="D588" s="62"/>
    </row>
    <row r="589" ht="15.75" customHeight="1">
      <c r="D589" s="62"/>
    </row>
    <row r="590" ht="15.75" customHeight="1">
      <c r="D590" s="62"/>
    </row>
    <row r="591" ht="15.75" customHeight="1">
      <c r="D591" s="62"/>
    </row>
    <row r="592" ht="15.75" customHeight="1">
      <c r="D592" s="62"/>
    </row>
    <row r="593" ht="15.75" customHeight="1">
      <c r="D593" s="62"/>
    </row>
    <row r="594" ht="15.75" customHeight="1">
      <c r="D594" s="62"/>
    </row>
    <row r="595" ht="15.75" customHeight="1">
      <c r="D595" s="62"/>
    </row>
    <row r="596" ht="15.75" customHeight="1">
      <c r="D596" s="62"/>
    </row>
    <row r="597" ht="15.75" customHeight="1">
      <c r="D597" s="62"/>
    </row>
    <row r="598" ht="15.75" customHeight="1">
      <c r="D598" s="62"/>
    </row>
    <row r="599" ht="15.75" customHeight="1">
      <c r="D599" s="62"/>
    </row>
    <row r="600" ht="15.75" customHeight="1">
      <c r="D600" s="62"/>
    </row>
    <row r="601" ht="15.75" customHeight="1">
      <c r="D601" s="62"/>
    </row>
    <row r="602" ht="15.75" customHeight="1">
      <c r="D602" s="62"/>
    </row>
    <row r="603" ht="15.75" customHeight="1">
      <c r="D603" s="62"/>
    </row>
    <row r="604" ht="15.75" customHeight="1">
      <c r="D604" s="62"/>
    </row>
    <row r="605" ht="15.75" customHeight="1">
      <c r="D605" s="62"/>
    </row>
    <row r="606" ht="15.75" customHeight="1">
      <c r="D606" s="62"/>
    </row>
    <row r="607" ht="15.75" customHeight="1">
      <c r="D607" s="62"/>
    </row>
    <row r="608" ht="15.75" customHeight="1">
      <c r="D608" s="62"/>
    </row>
    <row r="609" ht="15.75" customHeight="1">
      <c r="D609" s="62"/>
    </row>
    <row r="610" ht="15.75" customHeight="1">
      <c r="D610" s="62"/>
    </row>
    <row r="611" ht="15.75" customHeight="1">
      <c r="D611" s="62"/>
    </row>
    <row r="612" ht="15.75" customHeight="1">
      <c r="D612" s="62"/>
    </row>
    <row r="613" ht="15.75" customHeight="1">
      <c r="D613" s="62"/>
    </row>
    <row r="614" ht="15.75" customHeight="1">
      <c r="D614" s="62"/>
    </row>
    <row r="615" ht="15.75" customHeight="1">
      <c r="D615" s="62"/>
    </row>
    <row r="616" ht="15.75" customHeight="1">
      <c r="D616" s="62"/>
    </row>
    <row r="617" ht="15.75" customHeight="1">
      <c r="D617" s="62"/>
    </row>
    <row r="618" ht="15.75" customHeight="1">
      <c r="D618" s="62"/>
    </row>
    <row r="619" ht="15.75" customHeight="1">
      <c r="D619" s="62"/>
    </row>
    <row r="620" ht="15.75" customHeight="1">
      <c r="D620" s="62"/>
    </row>
    <row r="621" ht="15.75" customHeight="1">
      <c r="D621" s="62"/>
    </row>
    <row r="622" ht="15.75" customHeight="1">
      <c r="D622" s="62"/>
    </row>
    <row r="623" ht="15.75" customHeight="1">
      <c r="D623" s="62"/>
    </row>
    <row r="624" ht="15.75" customHeight="1">
      <c r="D624" s="62"/>
    </row>
    <row r="625" ht="15.75" customHeight="1">
      <c r="D625" s="62"/>
    </row>
    <row r="626" ht="15.75" customHeight="1">
      <c r="D626" s="62"/>
    </row>
    <row r="627" ht="15.75" customHeight="1">
      <c r="D627" s="62"/>
    </row>
    <row r="628" ht="15.75" customHeight="1">
      <c r="D628" s="62"/>
    </row>
    <row r="629" ht="15.75" customHeight="1">
      <c r="D629" s="62"/>
    </row>
    <row r="630" ht="15.75" customHeight="1">
      <c r="D630" s="62"/>
    </row>
    <row r="631" ht="15.75" customHeight="1">
      <c r="D631" s="62"/>
    </row>
    <row r="632" ht="15.75" customHeight="1">
      <c r="D632" s="62"/>
    </row>
    <row r="633" ht="15.75" customHeight="1">
      <c r="D633" s="62"/>
    </row>
    <row r="634" ht="15.75" customHeight="1">
      <c r="D634" s="62"/>
    </row>
    <row r="635" ht="15.75" customHeight="1">
      <c r="D635" s="62"/>
    </row>
    <row r="636" ht="15.75" customHeight="1">
      <c r="D636" s="62"/>
    </row>
    <row r="637" ht="15.75" customHeight="1">
      <c r="D637" s="62"/>
    </row>
    <row r="638" ht="15.75" customHeight="1">
      <c r="D638" s="62"/>
    </row>
    <row r="639" ht="15.75" customHeight="1">
      <c r="D639" s="62"/>
    </row>
    <row r="640" ht="15.75" customHeight="1">
      <c r="D640" s="62"/>
    </row>
    <row r="641" ht="15.75" customHeight="1">
      <c r="D641" s="62"/>
    </row>
    <row r="642" ht="15.75" customHeight="1">
      <c r="D642" s="62"/>
    </row>
    <row r="643" ht="15.75" customHeight="1">
      <c r="D643" s="62"/>
    </row>
    <row r="644" ht="15.75" customHeight="1">
      <c r="D644" s="62"/>
    </row>
    <row r="645" ht="15.75" customHeight="1">
      <c r="D645" s="62"/>
    </row>
    <row r="646" ht="15.75" customHeight="1">
      <c r="D646" s="62"/>
    </row>
    <row r="647" ht="15.75" customHeight="1">
      <c r="D647" s="62"/>
    </row>
    <row r="648" ht="15.75" customHeight="1">
      <c r="D648" s="62"/>
    </row>
    <row r="649" ht="15.75" customHeight="1">
      <c r="D649" s="62"/>
    </row>
    <row r="650" ht="15.75" customHeight="1">
      <c r="D650" s="62"/>
    </row>
    <row r="651" ht="15.75" customHeight="1">
      <c r="D651" s="62"/>
    </row>
    <row r="652" ht="15.75" customHeight="1">
      <c r="D652" s="62"/>
    </row>
    <row r="653" ht="15.75" customHeight="1">
      <c r="D653" s="62"/>
    </row>
    <row r="654" ht="15.75" customHeight="1">
      <c r="D654" s="62"/>
    </row>
    <row r="655" ht="15.75" customHeight="1">
      <c r="D655" s="62"/>
    </row>
    <row r="656" ht="15.75" customHeight="1">
      <c r="D656" s="62"/>
    </row>
    <row r="657" ht="15.75" customHeight="1">
      <c r="D657" s="62"/>
    </row>
    <row r="658" ht="15.75" customHeight="1">
      <c r="D658" s="62"/>
    </row>
    <row r="659" ht="15.75" customHeight="1">
      <c r="D659" s="62"/>
    </row>
    <row r="660" ht="15.75" customHeight="1">
      <c r="D660" s="62"/>
    </row>
    <row r="661" ht="15.75" customHeight="1">
      <c r="D661" s="62"/>
    </row>
    <row r="662" ht="15.75" customHeight="1">
      <c r="D662" s="62"/>
    </row>
    <row r="663" ht="15.75" customHeight="1">
      <c r="D663" s="62"/>
    </row>
    <row r="664" ht="15.75" customHeight="1">
      <c r="D664" s="62"/>
    </row>
    <row r="665" ht="15.75" customHeight="1">
      <c r="D665" s="62"/>
    </row>
    <row r="666" ht="15.75" customHeight="1">
      <c r="D666" s="62"/>
    </row>
    <row r="667" ht="15.75" customHeight="1">
      <c r="D667" s="62"/>
    </row>
    <row r="668" ht="15.75" customHeight="1">
      <c r="D668" s="62"/>
    </row>
    <row r="669" ht="15.75" customHeight="1">
      <c r="D669" s="62"/>
    </row>
    <row r="670" ht="15.75" customHeight="1">
      <c r="D670" s="62"/>
    </row>
    <row r="671" ht="15.75" customHeight="1">
      <c r="D671" s="62"/>
    </row>
    <row r="672" ht="15.75" customHeight="1">
      <c r="D672" s="62"/>
    </row>
    <row r="673" ht="15.75" customHeight="1">
      <c r="D673" s="62"/>
    </row>
    <row r="674" ht="15.75" customHeight="1">
      <c r="D674" s="62"/>
    </row>
    <row r="675" ht="15.75" customHeight="1">
      <c r="D675" s="62"/>
    </row>
    <row r="676" ht="15.75" customHeight="1">
      <c r="D676" s="62"/>
    </row>
    <row r="677" ht="15.75" customHeight="1">
      <c r="D677" s="62"/>
    </row>
    <row r="678" ht="15.75" customHeight="1">
      <c r="D678" s="62"/>
    </row>
    <row r="679" ht="15.75" customHeight="1">
      <c r="D679" s="62"/>
    </row>
    <row r="680" ht="15.75" customHeight="1">
      <c r="D680" s="62"/>
    </row>
    <row r="681" ht="15.75" customHeight="1">
      <c r="D681" s="62"/>
    </row>
    <row r="682" ht="15.75" customHeight="1">
      <c r="D682" s="62"/>
    </row>
    <row r="683" ht="15.75" customHeight="1">
      <c r="D683" s="62"/>
    </row>
    <row r="684" ht="15.75" customHeight="1">
      <c r="D684" s="62"/>
    </row>
    <row r="685" ht="15.75" customHeight="1">
      <c r="D685" s="62"/>
    </row>
    <row r="686" ht="15.75" customHeight="1">
      <c r="D686" s="62"/>
    </row>
    <row r="687" ht="15.75" customHeight="1">
      <c r="D687" s="62"/>
    </row>
    <row r="688" ht="15.75" customHeight="1">
      <c r="D688" s="62"/>
    </row>
    <row r="689" ht="15.75" customHeight="1">
      <c r="D689" s="62"/>
    </row>
    <row r="690" ht="15.75" customHeight="1">
      <c r="D690" s="62"/>
    </row>
    <row r="691" ht="15.75" customHeight="1">
      <c r="D691" s="62"/>
    </row>
    <row r="692" ht="15.75" customHeight="1">
      <c r="D692" s="62"/>
    </row>
    <row r="693" ht="15.75" customHeight="1">
      <c r="D693" s="62"/>
    </row>
    <row r="694" ht="15.75" customHeight="1">
      <c r="D694" s="62"/>
    </row>
    <row r="695" ht="15.75" customHeight="1">
      <c r="D695" s="62"/>
    </row>
    <row r="696" ht="15.75" customHeight="1">
      <c r="D696" s="62"/>
    </row>
    <row r="697" ht="15.75" customHeight="1">
      <c r="D697" s="62"/>
    </row>
    <row r="698" ht="15.75" customHeight="1">
      <c r="D698" s="62"/>
    </row>
    <row r="699" ht="15.75" customHeight="1">
      <c r="D699" s="62"/>
    </row>
    <row r="700" ht="15.75" customHeight="1">
      <c r="D700" s="62"/>
    </row>
    <row r="701" ht="15.75" customHeight="1">
      <c r="D701" s="62"/>
    </row>
    <row r="702" ht="15.75" customHeight="1">
      <c r="D702" s="62"/>
    </row>
    <row r="703" ht="15.75" customHeight="1">
      <c r="D703" s="62"/>
    </row>
    <row r="704" ht="15.75" customHeight="1">
      <c r="D704" s="62"/>
    </row>
    <row r="705" ht="15.75" customHeight="1">
      <c r="D705" s="62"/>
    </row>
    <row r="706" ht="15.75" customHeight="1">
      <c r="D706" s="62"/>
    </row>
    <row r="707" ht="15.75" customHeight="1">
      <c r="D707" s="62"/>
    </row>
    <row r="708" ht="15.75" customHeight="1">
      <c r="D708" s="62"/>
    </row>
    <row r="709" ht="15.75" customHeight="1">
      <c r="D709" s="62"/>
    </row>
    <row r="710" ht="15.75" customHeight="1">
      <c r="D710" s="62"/>
    </row>
    <row r="711" ht="15.75" customHeight="1">
      <c r="D711" s="62"/>
    </row>
    <row r="712" ht="15.75" customHeight="1">
      <c r="D712" s="62"/>
    </row>
    <row r="713" ht="15.75" customHeight="1">
      <c r="D713" s="62"/>
    </row>
    <row r="714" ht="15.75" customHeight="1">
      <c r="D714" s="62"/>
    </row>
    <row r="715" ht="15.75" customHeight="1">
      <c r="D715" s="62"/>
    </row>
    <row r="716" ht="15.75" customHeight="1">
      <c r="D716" s="62"/>
    </row>
    <row r="717" ht="15.75" customHeight="1">
      <c r="D717" s="62"/>
    </row>
    <row r="718" ht="15.75" customHeight="1">
      <c r="D718" s="62"/>
    </row>
    <row r="719" ht="15.75" customHeight="1">
      <c r="D719" s="62"/>
    </row>
    <row r="720" ht="15.75" customHeight="1">
      <c r="D720" s="62"/>
    </row>
    <row r="721" ht="15.75" customHeight="1">
      <c r="D721" s="62"/>
    </row>
    <row r="722" ht="15.75" customHeight="1">
      <c r="D722" s="62"/>
    </row>
    <row r="723" ht="15.75" customHeight="1">
      <c r="D723" s="62"/>
    </row>
    <row r="724" ht="15.75" customHeight="1">
      <c r="D724" s="62"/>
    </row>
    <row r="725" ht="15.75" customHeight="1">
      <c r="D725" s="62"/>
    </row>
    <row r="726" ht="15.75" customHeight="1">
      <c r="D726" s="62"/>
    </row>
    <row r="727" ht="15.75" customHeight="1">
      <c r="D727" s="62"/>
    </row>
    <row r="728" ht="15.75" customHeight="1">
      <c r="D728" s="62"/>
    </row>
    <row r="729" ht="15.75" customHeight="1">
      <c r="D729" s="62"/>
    </row>
    <row r="730" ht="15.75" customHeight="1">
      <c r="D730" s="62"/>
    </row>
    <row r="731" ht="15.75" customHeight="1">
      <c r="D731" s="62"/>
    </row>
    <row r="732" ht="15.75" customHeight="1">
      <c r="D732" s="62"/>
    </row>
    <row r="733" ht="15.75" customHeight="1">
      <c r="D733" s="62"/>
    </row>
    <row r="734" ht="15.75" customHeight="1">
      <c r="D734" s="62"/>
    </row>
    <row r="735" ht="15.75" customHeight="1">
      <c r="D735" s="62"/>
    </row>
    <row r="736" ht="15.75" customHeight="1">
      <c r="D736" s="62"/>
    </row>
    <row r="737" ht="15.75" customHeight="1">
      <c r="D737" s="62"/>
    </row>
    <row r="738" ht="15.75" customHeight="1">
      <c r="D738" s="62"/>
    </row>
    <row r="739" ht="15.75" customHeight="1">
      <c r="D739" s="62"/>
    </row>
    <row r="740" ht="15.75" customHeight="1">
      <c r="D740" s="62"/>
    </row>
    <row r="741" ht="15.75" customHeight="1">
      <c r="D741" s="62"/>
    </row>
    <row r="742" ht="15.75" customHeight="1">
      <c r="D742" s="62"/>
    </row>
    <row r="743" ht="15.75" customHeight="1">
      <c r="D743" s="62"/>
    </row>
    <row r="744" ht="15.75" customHeight="1">
      <c r="D744" s="62"/>
    </row>
    <row r="745" ht="15.75" customHeight="1">
      <c r="D745" s="62"/>
    </row>
    <row r="746" ht="15.75" customHeight="1">
      <c r="D746" s="62"/>
    </row>
    <row r="747" ht="15.75" customHeight="1">
      <c r="D747" s="62"/>
    </row>
    <row r="748" ht="15.75" customHeight="1">
      <c r="D748" s="62"/>
    </row>
    <row r="749" ht="15.75" customHeight="1">
      <c r="D749" s="62"/>
    </row>
    <row r="750" ht="15.75" customHeight="1">
      <c r="D750" s="62"/>
    </row>
    <row r="751" ht="15.75" customHeight="1">
      <c r="D751" s="62"/>
    </row>
    <row r="752" ht="15.75" customHeight="1">
      <c r="D752" s="62"/>
    </row>
    <row r="753" ht="15.75" customHeight="1">
      <c r="D753" s="62"/>
    </row>
    <row r="754" ht="15.75" customHeight="1">
      <c r="D754" s="62"/>
    </row>
    <row r="755" ht="15.75" customHeight="1">
      <c r="D755" s="62"/>
    </row>
    <row r="756" ht="15.75" customHeight="1">
      <c r="D756" s="62"/>
    </row>
    <row r="757" ht="15.75" customHeight="1">
      <c r="D757" s="62"/>
    </row>
    <row r="758" ht="15.75" customHeight="1">
      <c r="D758" s="62"/>
    </row>
    <row r="759" ht="15.75" customHeight="1">
      <c r="D759" s="62"/>
    </row>
    <row r="760" ht="15.75" customHeight="1">
      <c r="D760" s="62"/>
    </row>
    <row r="761" ht="15.75" customHeight="1">
      <c r="D761" s="62"/>
    </row>
    <row r="762" ht="15.75" customHeight="1">
      <c r="D762" s="62"/>
    </row>
    <row r="763" ht="15.75" customHeight="1">
      <c r="D763" s="62"/>
    </row>
    <row r="764" ht="15.75" customHeight="1">
      <c r="D764" s="62"/>
    </row>
    <row r="765" ht="15.75" customHeight="1">
      <c r="D765" s="62"/>
    </row>
    <row r="766" ht="15.75" customHeight="1">
      <c r="D766" s="62"/>
    </row>
    <row r="767" ht="15.75" customHeight="1">
      <c r="D767" s="62"/>
    </row>
    <row r="768" ht="15.75" customHeight="1">
      <c r="D768" s="62"/>
    </row>
    <row r="769" ht="15.75" customHeight="1">
      <c r="D769" s="62"/>
    </row>
    <row r="770" ht="15.75" customHeight="1">
      <c r="D770" s="62"/>
    </row>
    <row r="771" ht="15.75" customHeight="1">
      <c r="D771" s="62"/>
    </row>
    <row r="772" ht="15.75" customHeight="1">
      <c r="D772" s="62"/>
    </row>
    <row r="773" ht="15.75" customHeight="1">
      <c r="D773" s="62"/>
    </row>
    <row r="774" ht="15.75" customHeight="1">
      <c r="D774" s="62"/>
    </row>
    <row r="775" ht="15.75" customHeight="1">
      <c r="D775" s="62"/>
    </row>
    <row r="776" ht="15.75" customHeight="1">
      <c r="D776" s="62"/>
    </row>
    <row r="777" ht="15.75" customHeight="1">
      <c r="D777" s="62"/>
    </row>
    <row r="778" ht="15.75" customHeight="1">
      <c r="D778" s="62"/>
    </row>
    <row r="779" ht="15.75" customHeight="1">
      <c r="D779" s="62"/>
    </row>
    <row r="780" ht="15.75" customHeight="1">
      <c r="D780" s="62"/>
    </row>
    <row r="781" ht="15.75" customHeight="1">
      <c r="D781" s="62"/>
    </row>
    <row r="782" ht="15.75" customHeight="1">
      <c r="D782" s="62"/>
    </row>
    <row r="783" ht="15.75" customHeight="1">
      <c r="D783" s="62"/>
    </row>
    <row r="784" ht="15.75" customHeight="1">
      <c r="D784" s="62"/>
    </row>
    <row r="785" ht="15.75" customHeight="1">
      <c r="D785" s="62"/>
    </row>
    <row r="786" ht="15.75" customHeight="1">
      <c r="D786" s="62"/>
    </row>
    <row r="787" ht="15.75" customHeight="1">
      <c r="D787" s="62"/>
    </row>
    <row r="788" ht="15.75" customHeight="1">
      <c r="D788" s="62"/>
    </row>
    <row r="789" ht="15.75" customHeight="1">
      <c r="D789" s="62"/>
    </row>
    <row r="790" ht="15.75" customHeight="1">
      <c r="D790" s="62"/>
    </row>
    <row r="791" ht="15.75" customHeight="1">
      <c r="D791" s="62"/>
    </row>
    <row r="792" ht="15.75" customHeight="1">
      <c r="D792" s="62"/>
    </row>
    <row r="793" ht="15.75" customHeight="1">
      <c r="D793" s="62"/>
    </row>
    <row r="794" ht="15.75" customHeight="1">
      <c r="D794" s="62"/>
    </row>
    <row r="795" ht="15.75" customHeight="1">
      <c r="D795" s="62"/>
    </row>
    <row r="796" ht="15.75" customHeight="1">
      <c r="D796" s="62"/>
    </row>
    <row r="797" ht="15.75" customHeight="1">
      <c r="D797" s="62"/>
    </row>
    <row r="798" ht="15.75" customHeight="1">
      <c r="D798" s="62"/>
    </row>
    <row r="799" ht="15.75" customHeight="1">
      <c r="D799" s="62"/>
    </row>
    <row r="800" ht="15.75" customHeight="1">
      <c r="D800" s="62"/>
    </row>
    <row r="801" ht="15.75" customHeight="1">
      <c r="D801" s="62"/>
    </row>
    <row r="802" ht="15.75" customHeight="1">
      <c r="D802" s="62"/>
    </row>
    <row r="803" ht="15.75" customHeight="1">
      <c r="D803" s="62"/>
    </row>
    <row r="804" ht="15.75" customHeight="1">
      <c r="D804" s="62"/>
    </row>
    <row r="805" ht="15.75" customHeight="1">
      <c r="D805" s="62"/>
    </row>
    <row r="806" ht="15.75" customHeight="1">
      <c r="D806" s="62"/>
    </row>
    <row r="807" ht="15.75" customHeight="1">
      <c r="D807" s="62"/>
    </row>
    <row r="808" ht="15.75" customHeight="1">
      <c r="D808" s="62"/>
    </row>
    <row r="809" ht="15.75" customHeight="1">
      <c r="D809" s="62"/>
    </row>
    <row r="810" ht="15.75" customHeight="1">
      <c r="D810" s="62"/>
    </row>
    <row r="811" ht="15.75" customHeight="1">
      <c r="D811" s="62"/>
    </row>
    <row r="812" ht="15.75" customHeight="1">
      <c r="D812" s="62"/>
    </row>
    <row r="813" ht="15.75" customHeight="1">
      <c r="D813" s="62"/>
    </row>
    <row r="814" ht="15.75" customHeight="1">
      <c r="D814" s="62"/>
    </row>
    <row r="815" ht="15.75" customHeight="1">
      <c r="D815" s="62"/>
    </row>
    <row r="816" ht="15.75" customHeight="1">
      <c r="D816" s="62"/>
    </row>
    <row r="817" ht="15.75" customHeight="1">
      <c r="D817" s="62"/>
    </row>
    <row r="818" ht="15.75" customHeight="1">
      <c r="D818" s="62"/>
    </row>
    <row r="819" ht="15.75" customHeight="1">
      <c r="D819" s="62"/>
    </row>
    <row r="820" ht="15.75" customHeight="1">
      <c r="D820" s="62"/>
    </row>
    <row r="821" ht="15.75" customHeight="1">
      <c r="D821" s="62"/>
    </row>
    <row r="822" ht="15.75" customHeight="1">
      <c r="D822" s="62"/>
    </row>
    <row r="823" ht="15.75" customHeight="1">
      <c r="D823" s="62"/>
    </row>
    <row r="824" ht="15.75" customHeight="1">
      <c r="D824" s="62"/>
    </row>
    <row r="825" ht="15.75" customHeight="1">
      <c r="D825" s="62"/>
    </row>
    <row r="826" ht="15.75" customHeight="1">
      <c r="D826" s="62"/>
    </row>
    <row r="827" ht="15.75" customHeight="1">
      <c r="D827" s="62"/>
    </row>
    <row r="828" ht="15.75" customHeight="1">
      <c r="D828" s="62"/>
    </row>
    <row r="829" ht="15.75" customHeight="1">
      <c r="D829" s="62"/>
    </row>
    <row r="830" ht="15.75" customHeight="1">
      <c r="D830" s="62"/>
    </row>
    <row r="831" ht="15.75" customHeight="1">
      <c r="D831" s="62"/>
    </row>
    <row r="832" ht="15.75" customHeight="1">
      <c r="D832" s="62"/>
    </row>
    <row r="833" ht="15.75" customHeight="1">
      <c r="D833" s="62"/>
    </row>
    <row r="834" ht="15.75" customHeight="1">
      <c r="D834" s="62"/>
    </row>
    <row r="835" ht="15.75" customHeight="1">
      <c r="D835" s="62"/>
    </row>
    <row r="836" ht="15.75" customHeight="1">
      <c r="D836" s="62"/>
    </row>
    <row r="837" ht="15.75" customHeight="1">
      <c r="D837" s="62"/>
    </row>
    <row r="838" ht="15.75" customHeight="1">
      <c r="D838" s="62"/>
    </row>
    <row r="839" ht="15.75" customHeight="1">
      <c r="D839" s="62"/>
    </row>
    <row r="840" ht="15.75" customHeight="1">
      <c r="D840" s="62"/>
    </row>
    <row r="841" ht="15.75" customHeight="1">
      <c r="D841" s="62"/>
    </row>
    <row r="842" ht="15.75" customHeight="1">
      <c r="D842" s="62"/>
    </row>
    <row r="843" ht="15.75" customHeight="1">
      <c r="D843" s="62"/>
    </row>
    <row r="844" ht="15.75" customHeight="1">
      <c r="D844" s="62"/>
    </row>
    <row r="845" ht="15.75" customHeight="1">
      <c r="D845" s="62"/>
    </row>
    <row r="846" ht="15.75" customHeight="1">
      <c r="D846" s="62"/>
    </row>
    <row r="847" ht="15.75" customHeight="1">
      <c r="D847" s="62"/>
    </row>
    <row r="848" ht="15.75" customHeight="1">
      <c r="D848" s="62"/>
    </row>
    <row r="849" ht="15.75" customHeight="1">
      <c r="D849" s="62"/>
    </row>
    <row r="850" ht="15.75" customHeight="1">
      <c r="D850" s="62"/>
    </row>
    <row r="851" ht="15.75" customHeight="1">
      <c r="D851" s="62"/>
    </row>
    <row r="852" ht="15.75" customHeight="1">
      <c r="D852" s="62"/>
    </row>
    <row r="853" ht="15.75" customHeight="1">
      <c r="D853" s="62"/>
    </row>
    <row r="854" ht="15.75" customHeight="1">
      <c r="D854" s="62"/>
    </row>
    <row r="855" ht="15.75" customHeight="1">
      <c r="D855" s="62"/>
    </row>
    <row r="856" ht="15.75" customHeight="1">
      <c r="D856" s="62"/>
    </row>
    <row r="857" ht="15.75" customHeight="1">
      <c r="D857" s="62"/>
    </row>
    <row r="858" ht="15.75" customHeight="1">
      <c r="D858" s="62"/>
    </row>
    <row r="859" ht="15.75" customHeight="1">
      <c r="D859" s="62"/>
    </row>
    <row r="860" ht="15.75" customHeight="1">
      <c r="D860" s="62"/>
    </row>
    <row r="861" ht="15.75" customHeight="1">
      <c r="D861" s="62"/>
    </row>
    <row r="862" ht="15.75" customHeight="1">
      <c r="D862" s="62"/>
    </row>
    <row r="863" ht="15.75" customHeight="1">
      <c r="D863" s="62"/>
    </row>
    <row r="864" ht="15.75" customHeight="1">
      <c r="D864" s="62"/>
    </row>
    <row r="865" ht="15.75" customHeight="1">
      <c r="D865" s="62"/>
    </row>
    <row r="866" ht="15.75" customHeight="1">
      <c r="D866" s="62"/>
    </row>
    <row r="867" ht="15.75" customHeight="1">
      <c r="D867" s="62"/>
    </row>
    <row r="868" ht="15.75" customHeight="1">
      <c r="D868" s="62"/>
    </row>
    <row r="869" ht="15.75" customHeight="1">
      <c r="D869" s="62"/>
    </row>
    <row r="870" ht="15.75" customHeight="1">
      <c r="D870" s="62"/>
    </row>
    <row r="871" ht="15.75" customHeight="1">
      <c r="D871" s="62"/>
    </row>
    <row r="872" ht="15.75" customHeight="1">
      <c r="D872" s="62"/>
    </row>
    <row r="873" ht="15.75" customHeight="1">
      <c r="D873" s="62"/>
    </row>
    <row r="874" ht="15.75" customHeight="1">
      <c r="D874" s="62"/>
    </row>
    <row r="875" ht="15.75" customHeight="1">
      <c r="D875" s="62"/>
    </row>
    <row r="876" ht="15.75" customHeight="1">
      <c r="D876" s="62"/>
    </row>
    <row r="877" ht="15.75" customHeight="1">
      <c r="D877" s="62"/>
    </row>
    <row r="878" ht="15.75" customHeight="1">
      <c r="D878" s="62"/>
    </row>
    <row r="879" ht="15.75" customHeight="1">
      <c r="D879" s="62"/>
    </row>
    <row r="880" ht="15.75" customHeight="1">
      <c r="D880" s="62"/>
    </row>
    <row r="881" ht="15.75" customHeight="1">
      <c r="D881" s="62"/>
    </row>
    <row r="882" ht="15.75" customHeight="1">
      <c r="D882" s="62"/>
    </row>
    <row r="883" ht="15.75" customHeight="1">
      <c r="D883" s="62"/>
    </row>
    <row r="884" ht="15.75" customHeight="1">
      <c r="D884" s="62"/>
    </row>
    <row r="885" ht="15.75" customHeight="1">
      <c r="D885" s="62"/>
    </row>
    <row r="886" ht="15.75" customHeight="1">
      <c r="D886" s="62"/>
    </row>
    <row r="887" ht="15.75" customHeight="1">
      <c r="D887" s="62"/>
    </row>
    <row r="888" ht="15.75" customHeight="1">
      <c r="D888" s="62"/>
    </row>
    <row r="889" ht="15.75" customHeight="1">
      <c r="D889" s="62"/>
    </row>
    <row r="890" ht="15.75" customHeight="1">
      <c r="D890" s="62"/>
    </row>
    <row r="891" ht="15.75" customHeight="1">
      <c r="D891" s="62"/>
    </row>
    <row r="892" ht="15.75" customHeight="1">
      <c r="D892" s="62"/>
    </row>
    <row r="893" ht="15.75" customHeight="1">
      <c r="D893" s="62"/>
    </row>
    <row r="894" ht="15.75" customHeight="1">
      <c r="D894" s="62"/>
    </row>
    <row r="895" ht="15.75" customHeight="1">
      <c r="D895" s="62"/>
    </row>
    <row r="896" ht="15.75" customHeight="1">
      <c r="D896" s="62"/>
    </row>
    <row r="897" ht="15.75" customHeight="1">
      <c r="D897" s="62"/>
    </row>
    <row r="898" ht="15.75" customHeight="1">
      <c r="D898" s="62"/>
    </row>
    <row r="899" ht="15.75" customHeight="1">
      <c r="D899" s="62"/>
    </row>
    <row r="900" ht="15.75" customHeight="1">
      <c r="D900" s="62"/>
    </row>
    <row r="901" ht="15.75" customHeight="1">
      <c r="D901" s="62"/>
    </row>
    <row r="902" ht="15.75" customHeight="1">
      <c r="D902" s="62"/>
    </row>
    <row r="903" ht="15.75" customHeight="1">
      <c r="D903" s="62"/>
    </row>
    <row r="904" ht="15.75" customHeight="1">
      <c r="D904" s="62"/>
    </row>
    <row r="905" ht="15.75" customHeight="1">
      <c r="D905" s="62"/>
    </row>
    <row r="906" ht="15.75" customHeight="1">
      <c r="D906" s="62"/>
    </row>
    <row r="907" ht="15.75" customHeight="1">
      <c r="D907" s="62"/>
    </row>
    <row r="908" ht="15.75" customHeight="1">
      <c r="D908" s="62"/>
    </row>
    <row r="909" ht="15.75" customHeight="1">
      <c r="D909" s="62"/>
    </row>
    <row r="910" ht="15.75" customHeight="1">
      <c r="D910" s="62"/>
    </row>
    <row r="911" ht="15.75" customHeight="1">
      <c r="D911" s="62"/>
    </row>
    <row r="912" ht="15.75" customHeight="1">
      <c r="D912" s="62"/>
    </row>
    <row r="913" ht="15.75" customHeight="1">
      <c r="D913" s="62"/>
    </row>
    <row r="914" ht="15.75" customHeight="1">
      <c r="D914" s="62"/>
    </row>
    <row r="915" ht="15.75" customHeight="1">
      <c r="D915" s="62"/>
    </row>
    <row r="916" ht="15.75" customHeight="1">
      <c r="D916" s="62"/>
    </row>
    <row r="917" ht="15.75" customHeight="1">
      <c r="D917" s="62"/>
    </row>
    <row r="918" ht="15.75" customHeight="1">
      <c r="D918" s="62"/>
    </row>
    <row r="919" ht="15.75" customHeight="1">
      <c r="D919" s="62"/>
    </row>
    <row r="920" ht="15.75" customHeight="1">
      <c r="D920" s="62"/>
    </row>
    <row r="921" ht="15.75" customHeight="1">
      <c r="D921" s="62"/>
    </row>
    <row r="922" ht="15.75" customHeight="1">
      <c r="D922" s="62"/>
    </row>
    <row r="923" ht="15.75" customHeight="1">
      <c r="D923" s="62"/>
    </row>
    <row r="924" ht="15.75" customHeight="1">
      <c r="D924" s="62"/>
    </row>
    <row r="925" ht="15.75" customHeight="1">
      <c r="D925" s="62"/>
    </row>
    <row r="926" ht="15.75" customHeight="1">
      <c r="D926" s="62"/>
    </row>
    <row r="927" ht="15.75" customHeight="1">
      <c r="D927" s="62"/>
    </row>
    <row r="928" ht="15.75" customHeight="1">
      <c r="D928" s="62"/>
    </row>
    <row r="929" ht="15.75" customHeight="1">
      <c r="D929" s="62"/>
    </row>
    <row r="930" ht="15.75" customHeight="1">
      <c r="D930" s="62"/>
    </row>
    <row r="931" ht="15.75" customHeight="1">
      <c r="D931" s="62"/>
    </row>
    <row r="932" ht="15.75" customHeight="1">
      <c r="D932" s="62"/>
    </row>
    <row r="933" ht="15.75" customHeight="1">
      <c r="D933" s="62"/>
    </row>
    <row r="934" ht="15.75" customHeight="1">
      <c r="D934" s="62"/>
    </row>
    <row r="935" ht="15.75" customHeight="1">
      <c r="D935" s="62"/>
    </row>
    <row r="936" ht="15.75" customHeight="1">
      <c r="D936" s="62"/>
    </row>
    <row r="937" ht="15.75" customHeight="1">
      <c r="D937" s="62"/>
    </row>
    <row r="938" ht="15.75" customHeight="1">
      <c r="D938" s="62"/>
    </row>
    <row r="939" ht="15.75" customHeight="1">
      <c r="D939" s="62"/>
    </row>
    <row r="940" ht="15.75" customHeight="1">
      <c r="D940" s="62"/>
    </row>
    <row r="941" ht="15.75" customHeight="1">
      <c r="D941" s="62"/>
    </row>
    <row r="942" ht="15.75" customHeight="1">
      <c r="D942" s="62"/>
    </row>
    <row r="943" ht="15.75" customHeight="1">
      <c r="D943" s="62"/>
    </row>
    <row r="944" ht="15.75" customHeight="1">
      <c r="D944" s="62"/>
    </row>
    <row r="945" ht="15.75" customHeight="1">
      <c r="D945" s="62"/>
    </row>
    <row r="946" ht="15.75" customHeight="1">
      <c r="D946" s="62"/>
    </row>
    <row r="947" ht="15.75" customHeight="1">
      <c r="D947" s="62"/>
    </row>
    <row r="948" ht="15.75" customHeight="1">
      <c r="D948" s="62"/>
    </row>
    <row r="949" ht="15.75" customHeight="1">
      <c r="D949" s="62"/>
    </row>
    <row r="950" ht="15.75" customHeight="1">
      <c r="D950" s="62"/>
    </row>
    <row r="951" ht="15.75" customHeight="1">
      <c r="D951" s="62"/>
    </row>
    <row r="952" ht="15.75" customHeight="1">
      <c r="D952" s="62"/>
    </row>
    <row r="953" ht="15.75" customHeight="1">
      <c r="D953" s="62"/>
    </row>
    <row r="954" ht="15.75" customHeight="1">
      <c r="D954" s="62"/>
    </row>
    <row r="955" ht="15.75" customHeight="1">
      <c r="D955" s="62"/>
    </row>
    <row r="956" ht="15.75" customHeight="1">
      <c r="D956" s="62"/>
    </row>
    <row r="957" ht="15.75" customHeight="1">
      <c r="D957" s="62"/>
    </row>
    <row r="958" ht="15.75" customHeight="1">
      <c r="D958" s="62"/>
    </row>
    <row r="959" ht="15.75" customHeight="1">
      <c r="D959" s="62"/>
    </row>
    <row r="960" ht="15.75" customHeight="1">
      <c r="D960" s="62"/>
    </row>
    <row r="961" ht="15.75" customHeight="1">
      <c r="D961" s="62"/>
    </row>
    <row r="962" ht="15.75" customHeight="1">
      <c r="D962" s="62"/>
    </row>
    <row r="963" ht="15.75" customHeight="1">
      <c r="D963" s="62"/>
    </row>
    <row r="964" ht="15.75" customHeight="1">
      <c r="D964" s="62"/>
    </row>
    <row r="965" ht="15.75" customHeight="1">
      <c r="D965" s="62"/>
    </row>
    <row r="966" ht="15.75" customHeight="1">
      <c r="D966" s="62"/>
    </row>
    <row r="967" ht="15.75" customHeight="1">
      <c r="D967" s="62"/>
    </row>
    <row r="968" ht="15.75" customHeight="1">
      <c r="D968" s="62"/>
    </row>
    <row r="969" ht="15.75" customHeight="1">
      <c r="D969" s="62"/>
    </row>
    <row r="970" ht="15.75" customHeight="1">
      <c r="D970" s="62"/>
    </row>
    <row r="971" ht="15.75" customHeight="1">
      <c r="D971" s="62"/>
    </row>
    <row r="972" ht="15.75" customHeight="1">
      <c r="D972" s="62"/>
    </row>
    <row r="973" ht="15.75" customHeight="1">
      <c r="D973" s="62"/>
    </row>
    <row r="974" ht="15.75" customHeight="1">
      <c r="D974" s="62"/>
    </row>
    <row r="975" ht="15.75" customHeight="1">
      <c r="D975" s="62"/>
    </row>
    <row r="976" ht="15.75" customHeight="1">
      <c r="D976" s="62"/>
    </row>
    <row r="977" ht="15.75" customHeight="1">
      <c r="D977" s="62"/>
    </row>
    <row r="978" ht="15.75" customHeight="1">
      <c r="D978" s="62"/>
    </row>
    <row r="979" ht="15.75" customHeight="1">
      <c r="D979" s="62"/>
    </row>
    <row r="980" ht="15.75" customHeight="1">
      <c r="D980" s="62"/>
    </row>
    <row r="981" ht="15.75" customHeight="1">
      <c r="D981" s="62"/>
    </row>
    <row r="982" ht="15.75" customHeight="1">
      <c r="D982" s="62"/>
    </row>
    <row r="983" ht="15.75" customHeight="1">
      <c r="D983" s="62"/>
    </row>
    <row r="984" ht="15.75" customHeight="1">
      <c r="D984" s="62"/>
    </row>
    <row r="985" ht="15.75" customHeight="1">
      <c r="D985" s="62"/>
    </row>
    <row r="986" ht="15.75" customHeight="1">
      <c r="D986" s="62"/>
    </row>
    <row r="987" ht="15.75" customHeight="1">
      <c r="D987" s="62"/>
    </row>
    <row r="988" ht="15.75" customHeight="1">
      <c r="D988" s="62"/>
    </row>
    <row r="989" ht="15.75" customHeight="1">
      <c r="D989" s="62"/>
    </row>
    <row r="990" ht="15.75" customHeight="1">
      <c r="D990" s="62"/>
    </row>
    <row r="991" ht="15.75" customHeight="1">
      <c r="D991" s="62"/>
    </row>
    <row r="992" ht="15.75" customHeight="1">
      <c r="D992" s="62"/>
    </row>
    <row r="993" ht="15.75" customHeight="1">
      <c r="D993" s="62"/>
    </row>
    <row r="994" ht="15.75" customHeight="1">
      <c r="D994" s="62"/>
    </row>
    <row r="995" ht="15.75" customHeight="1">
      <c r="D995" s="62"/>
    </row>
    <row r="996" ht="15.75" customHeight="1">
      <c r="D996" s="62"/>
    </row>
    <row r="997" ht="15.75" customHeight="1">
      <c r="D997" s="62"/>
    </row>
    <row r="998" ht="15.75" customHeight="1">
      <c r="D998" s="62"/>
    </row>
    <row r="999" ht="15.75" customHeight="1">
      <c r="D999" s="62"/>
    </row>
    <row r="1000" ht="15.75" customHeight="1">
      <c r="D1000" s="62"/>
    </row>
  </sheetData>
  <mergeCells count="154">
    <mergeCell ref="H21:I21"/>
    <mergeCell ref="J21:L21"/>
    <mergeCell ref="B19:I19"/>
    <mergeCell ref="J19:L19"/>
    <mergeCell ref="A20:I20"/>
    <mergeCell ref="J20:L20"/>
    <mergeCell ref="D21:E21"/>
    <mergeCell ref="F21:G21"/>
    <mergeCell ref="A22:L22"/>
    <mergeCell ref="F25:H25"/>
    <mergeCell ref="I25:L25"/>
    <mergeCell ref="A21:C21"/>
    <mergeCell ref="A23:E24"/>
    <mergeCell ref="F23:H23"/>
    <mergeCell ref="I23:L23"/>
    <mergeCell ref="F24:H24"/>
    <mergeCell ref="I24:L24"/>
    <mergeCell ref="A25:E25"/>
    <mergeCell ref="F28:H28"/>
    <mergeCell ref="I28:L28"/>
    <mergeCell ref="A26:E26"/>
    <mergeCell ref="F26:H26"/>
    <mergeCell ref="I26:L26"/>
    <mergeCell ref="A27:E27"/>
    <mergeCell ref="F27:H27"/>
    <mergeCell ref="I27:L27"/>
    <mergeCell ref="A28:E28"/>
    <mergeCell ref="E43:L43"/>
    <mergeCell ref="F44:H44"/>
    <mergeCell ref="A29:E29"/>
    <mergeCell ref="F29:H29"/>
    <mergeCell ref="I29:L29"/>
    <mergeCell ref="A30:E30"/>
    <mergeCell ref="F30:H30"/>
    <mergeCell ref="I30:L30"/>
    <mergeCell ref="E42:L42"/>
    <mergeCell ref="A42:D42"/>
    <mergeCell ref="A43:D43"/>
    <mergeCell ref="D44:D48"/>
    <mergeCell ref="E44:E48"/>
    <mergeCell ref="A45:A48"/>
    <mergeCell ref="B45:B48"/>
    <mergeCell ref="C45:C48"/>
    <mergeCell ref="A44:C44"/>
    <mergeCell ref="F45:H45"/>
    <mergeCell ref="F46:I46"/>
    <mergeCell ref="F47:I47"/>
    <mergeCell ref="K47:L47"/>
    <mergeCell ref="F48:G48"/>
    <mergeCell ref="H48:I48"/>
    <mergeCell ref="H6:I6"/>
    <mergeCell ref="J6:L6"/>
    <mergeCell ref="E1:I1"/>
    <mergeCell ref="E2:I2"/>
    <mergeCell ref="E3:I3"/>
    <mergeCell ref="E4:I4"/>
    <mergeCell ref="E5:I5"/>
    <mergeCell ref="A6:C6"/>
    <mergeCell ref="E6:F6"/>
    <mergeCell ref="A7:C7"/>
    <mergeCell ref="D7:G7"/>
    <mergeCell ref="H7:I7"/>
    <mergeCell ref="J7:L7"/>
    <mergeCell ref="A8:C8"/>
    <mergeCell ref="H8:I8"/>
    <mergeCell ref="J8:L8"/>
    <mergeCell ref="D8:G8"/>
    <mergeCell ref="A9:I9"/>
    <mergeCell ref="J9:L9"/>
    <mergeCell ref="B10:I10"/>
    <mergeCell ref="J10:L10"/>
    <mergeCell ref="B11:I11"/>
    <mergeCell ref="J11:L11"/>
    <mergeCell ref="B12:I12"/>
    <mergeCell ref="J12:L12"/>
    <mergeCell ref="B13:I13"/>
    <mergeCell ref="J13:L13"/>
    <mergeCell ref="B14:I14"/>
    <mergeCell ref="J14:L14"/>
    <mergeCell ref="J15:L15"/>
    <mergeCell ref="B15:I15"/>
    <mergeCell ref="B16:I16"/>
    <mergeCell ref="J16:L16"/>
    <mergeCell ref="B17:I17"/>
    <mergeCell ref="J17:L17"/>
    <mergeCell ref="B18:I18"/>
    <mergeCell ref="J18:L18"/>
    <mergeCell ref="J48:L48"/>
    <mergeCell ref="J49:K49"/>
    <mergeCell ref="J50:K50"/>
    <mergeCell ref="J51:K51"/>
    <mergeCell ref="J52:K52"/>
    <mergeCell ref="J53:K53"/>
    <mergeCell ref="J54:K54"/>
    <mergeCell ref="J111:K111"/>
    <mergeCell ref="J112:K112"/>
    <mergeCell ref="C115:D115"/>
    <mergeCell ref="E115:F115"/>
    <mergeCell ref="J104:K104"/>
    <mergeCell ref="J105:K105"/>
    <mergeCell ref="J106:K106"/>
    <mergeCell ref="J107:K107"/>
    <mergeCell ref="J108:K108"/>
    <mergeCell ref="J109:K109"/>
    <mergeCell ref="J110:K110"/>
    <mergeCell ref="J55:K55"/>
    <mergeCell ref="J56:K56"/>
    <mergeCell ref="J57:K57"/>
    <mergeCell ref="J58:K58"/>
    <mergeCell ref="J59:K59"/>
    <mergeCell ref="J60:K60"/>
    <mergeCell ref="J61:K61"/>
    <mergeCell ref="J62:K62"/>
    <mergeCell ref="J63:K63"/>
    <mergeCell ref="J64:K64"/>
    <mergeCell ref="J65:K65"/>
    <mergeCell ref="J66:K66"/>
    <mergeCell ref="J67:K67"/>
    <mergeCell ref="J68:K68"/>
    <mergeCell ref="J69:K69"/>
    <mergeCell ref="J70:K70"/>
    <mergeCell ref="J71:K71"/>
    <mergeCell ref="J72:K72"/>
    <mergeCell ref="J73:K73"/>
    <mergeCell ref="J74:K74"/>
    <mergeCell ref="J75:K75"/>
    <mergeCell ref="J76:K76"/>
    <mergeCell ref="J77:K77"/>
    <mergeCell ref="J78:K78"/>
    <mergeCell ref="J79:K79"/>
    <mergeCell ref="J80:K80"/>
    <mergeCell ref="J81:K81"/>
    <mergeCell ref="J82:K82"/>
    <mergeCell ref="J83:K83"/>
    <mergeCell ref="J84:K84"/>
    <mergeCell ref="J85:K85"/>
    <mergeCell ref="J86:K86"/>
    <mergeCell ref="J87:K87"/>
    <mergeCell ref="J88:K88"/>
    <mergeCell ref="J89:K89"/>
    <mergeCell ref="J90:K90"/>
    <mergeCell ref="J91:K91"/>
    <mergeCell ref="J92:K92"/>
    <mergeCell ref="J93:K93"/>
    <mergeCell ref="J94:K94"/>
    <mergeCell ref="J95:K95"/>
    <mergeCell ref="J96:K96"/>
    <mergeCell ref="J97:K97"/>
    <mergeCell ref="J98:K98"/>
    <mergeCell ref="J99:K99"/>
    <mergeCell ref="J100:K100"/>
    <mergeCell ref="J101:K101"/>
    <mergeCell ref="J102:K102"/>
    <mergeCell ref="J103:K103"/>
  </mergeCells>
  <conditionalFormatting sqref="A49:L112">
    <cfRule type="expression" dxfId="0" priority="1">
      <formula>$H49=""</formula>
    </cfRule>
  </conditionalFormatting>
  <conditionalFormatting sqref="A49:L112">
    <cfRule type="expression" dxfId="1" priority="2">
      <formula>$N49&lt;0</formula>
    </cfRule>
  </conditionalFormatting>
  <conditionalFormatting sqref="G49:G112">
    <cfRule type="expression" dxfId="1" priority="3">
      <formula>$N49&lt;0</formula>
    </cfRule>
  </conditionalFormatting>
  <printOptions/>
  <pageMargins bottom="0.39375" footer="0.0" header="0.0" left="0.7875" right="0.39375" top="0.39375"/>
  <pageSetup fitToHeight="0" paperSize="9" orientation="portrait"/>
  <headerFooter>
    <oddFooter>&amp;C_x000D_#0000FF Classificação: Interna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9.71"/>
    <col customWidth="1" min="3" max="3" width="8.71"/>
    <col customWidth="1" min="4" max="5" width="10.71"/>
    <col customWidth="1" min="6" max="6" width="11.43"/>
    <col customWidth="1" min="7" max="7" width="10.0"/>
    <col customWidth="1" min="8" max="8" width="11.43"/>
    <col customWidth="1" min="9" max="9" width="10.0"/>
    <col customWidth="1" min="10" max="10" width="8.86"/>
    <col customWidth="1" min="11" max="11" width="4.43"/>
    <col customWidth="1" min="12" max="12" width="8.86"/>
    <col customWidth="1" min="13" max="13" width="8.71"/>
    <col customWidth="1" hidden="1" min="14" max="14" width="9.14"/>
    <col customWidth="1" min="15" max="26" width="8.71"/>
  </cols>
  <sheetData>
    <row r="1" ht="15.0" customHeight="1">
      <c r="A1" s="73"/>
      <c r="B1" s="74"/>
      <c r="C1" s="74"/>
      <c r="D1" s="75"/>
      <c r="E1" s="76"/>
      <c r="F1" s="77"/>
      <c r="G1" s="77"/>
      <c r="H1" s="77"/>
      <c r="I1" s="77"/>
      <c r="J1" s="74"/>
      <c r="K1" s="74"/>
      <c r="L1" s="78"/>
    </row>
    <row r="2" ht="15.0" customHeight="1">
      <c r="A2" s="30"/>
      <c r="D2" s="62"/>
      <c r="E2" s="79" t="s">
        <v>79</v>
      </c>
      <c r="L2" s="80"/>
    </row>
    <row r="3" ht="15.0" customHeight="1">
      <c r="A3" s="30"/>
      <c r="D3" s="62"/>
      <c r="E3" s="81" t="s">
        <v>237</v>
      </c>
      <c r="L3" s="80"/>
    </row>
    <row r="4" ht="15.0" customHeight="1">
      <c r="A4" s="30"/>
      <c r="D4" s="62"/>
      <c r="E4" s="79" t="s">
        <v>81</v>
      </c>
      <c r="L4" s="80"/>
    </row>
    <row r="5" ht="15.0" customHeight="1">
      <c r="A5" s="82"/>
      <c r="B5" s="83"/>
      <c r="C5" s="83"/>
      <c r="D5" s="84"/>
      <c r="E5" s="79" t="s">
        <v>82</v>
      </c>
      <c r="J5" s="83"/>
      <c r="K5" s="83"/>
      <c r="L5" s="85"/>
    </row>
    <row r="6" ht="15.0" customHeight="1">
      <c r="A6" s="86" t="s">
        <v>83</v>
      </c>
      <c r="B6" s="87"/>
      <c r="C6" s="88"/>
      <c r="D6" s="89"/>
      <c r="E6" s="90" t="s">
        <v>20</v>
      </c>
      <c r="F6" s="88"/>
      <c r="G6" s="91"/>
      <c r="H6" s="90" t="s">
        <v>84</v>
      </c>
      <c r="I6" s="88"/>
      <c r="J6" s="92"/>
      <c r="K6" s="87"/>
      <c r="L6" s="93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5.0" customHeight="1">
      <c r="A7" s="94" t="s">
        <v>85</v>
      </c>
      <c r="B7" s="46"/>
      <c r="C7" s="49"/>
      <c r="D7" s="95" t="s">
        <v>238</v>
      </c>
      <c r="E7" s="46"/>
      <c r="F7" s="46"/>
      <c r="G7" s="49"/>
      <c r="H7" s="96" t="s">
        <v>87</v>
      </c>
      <c r="I7" s="49"/>
      <c r="J7" s="97"/>
      <c r="K7" s="46"/>
      <c r="L7" s="47"/>
    </row>
    <row r="8" ht="15.75" customHeight="1">
      <c r="A8" s="98" t="s">
        <v>88</v>
      </c>
      <c r="B8" s="99"/>
      <c r="C8" s="59"/>
      <c r="D8" s="100" t="s">
        <v>89</v>
      </c>
      <c r="E8" s="99"/>
      <c r="F8" s="99"/>
      <c r="G8" s="59"/>
      <c r="H8" s="101" t="s">
        <v>90</v>
      </c>
      <c r="I8" s="59"/>
      <c r="J8" s="102"/>
      <c r="K8" s="99"/>
      <c r="L8" s="61"/>
    </row>
    <row r="9" ht="15.0" customHeight="1">
      <c r="A9" s="86" t="s">
        <v>92</v>
      </c>
      <c r="B9" s="87"/>
      <c r="C9" s="87"/>
      <c r="D9" s="87"/>
      <c r="E9" s="87"/>
      <c r="F9" s="87"/>
      <c r="G9" s="87"/>
      <c r="H9" s="87"/>
      <c r="I9" s="103"/>
      <c r="J9" s="104" t="s">
        <v>93</v>
      </c>
      <c r="K9" s="87"/>
      <c r="L9" s="93"/>
    </row>
    <row r="10" ht="15.0" hidden="1" customHeight="1">
      <c r="A10" s="105" t="s">
        <v>94</v>
      </c>
      <c r="B10" s="106" t="s">
        <v>95</v>
      </c>
      <c r="C10" s="46"/>
      <c r="D10" s="46"/>
      <c r="E10" s="46"/>
      <c r="F10" s="46"/>
      <c r="G10" s="46"/>
      <c r="H10" s="46"/>
      <c r="I10" s="49"/>
      <c r="J10" s="107" t="s">
        <v>30</v>
      </c>
      <c r="K10" s="46"/>
      <c r="L10" s="47"/>
    </row>
    <row r="11" ht="15.0" hidden="1" customHeight="1">
      <c r="A11" s="105" t="s">
        <v>96</v>
      </c>
      <c r="B11" s="106" t="s">
        <v>97</v>
      </c>
      <c r="C11" s="46"/>
      <c r="D11" s="46"/>
      <c r="E11" s="46"/>
      <c r="F11" s="46"/>
      <c r="G11" s="46"/>
      <c r="H11" s="46"/>
      <c r="I11" s="49"/>
      <c r="J11" s="107"/>
      <c r="K11" s="46"/>
      <c r="L11" s="47"/>
    </row>
    <row r="12" ht="15.0" hidden="1" customHeight="1">
      <c r="A12" s="105" t="s">
        <v>98</v>
      </c>
      <c r="B12" s="106" t="s">
        <v>99</v>
      </c>
      <c r="C12" s="46"/>
      <c r="D12" s="46"/>
      <c r="E12" s="46"/>
      <c r="F12" s="46"/>
      <c r="G12" s="46"/>
      <c r="H12" s="46"/>
      <c r="I12" s="49"/>
      <c r="J12" s="107"/>
      <c r="K12" s="46"/>
      <c r="L12" s="47"/>
    </row>
    <row r="13" ht="15.0" hidden="1" customHeight="1">
      <c r="A13" s="105" t="s">
        <v>100</v>
      </c>
      <c r="B13" s="106" t="s">
        <v>101</v>
      </c>
      <c r="C13" s="46"/>
      <c r="D13" s="46"/>
      <c r="E13" s="46"/>
      <c r="F13" s="46"/>
      <c r="G13" s="46"/>
      <c r="H13" s="46"/>
      <c r="I13" s="49"/>
      <c r="J13" s="107"/>
      <c r="K13" s="46"/>
      <c r="L13" s="47"/>
    </row>
    <row r="14" ht="15.0" hidden="1" customHeight="1">
      <c r="A14" s="105" t="s">
        <v>102</v>
      </c>
      <c r="B14" s="106" t="s">
        <v>103</v>
      </c>
      <c r="C14" s="46"/>
      <c r="D14" s="46"/>
      <c r="E14" s="46"/>
      <c r="F14" s="46"/>
      <c r="G14" s="46"/>
      <c r="H14" s="46"/>
      <c r="I14" s="49"/>
      <c r="J14" s="107"/>
      <c r="K14" s="46"/>
      <c r="L14" s="47"/>
    </row>
    <row r="15" ht="15.0" hidden="1" customHeight="1">
      <c r="A15" s="105" t="s">
        <v>104</v>
      </c>
      <c r="B15" s="106" t="s">
        <v>105</v>
      </c>
      <c r="C15" s="46"/>
      <c r="D15" s="46"/>
      <c r="E15" s="46"/>
      <c r="F15" s="46"/>
      <c r="G15" s="46"/>
      <c r="H15" s="46"/>
      <c r="I15" s="49"/>
      <c r="J15" s="107"/>
      <c r="K15" s="46"/>
      <c r="L15" s="47"/>
    </row>
    <row r="16" ht="15.0" hidden="1" customHeight="1">
      <c r="A16" s="105" t="s">
        <v>106</v>
      </c>
      <c r="B16" s="106" t="s">
        <v>107</v>
      </c>
      <c r="C16" s="46"/>
      <c r="D16" s="46"/>
      <c r="E16" s="46"/>
      <c r="F16" s="46"/>
      <c r="G16" s="46"/>
      <c r="H16" s="46"/>
      <c r="I16" s="49"/>
      <c r="J16" s="107" t="s">
        <v>27</v>
      </c>
      <c r="K16" s="46"/>
      <c r="L16" s="47"/>
    </row>
    <row r="17" ht="15.0" hidden="1" customHeight="1">
      <c r="A17" s="108" t="s">
        <v>108</v>
      </c>
      <c r="B17" s="106" t="s">
        <v>109</v>
      </c>
      <c r="C17" s="46"/>
      <c r="D17" s="46"/>
      <c r="E17" s="46"/>
      <c r="F17" s="46"/>
      <c r="G17" s="46"/>
      <c r="H17" s="46"/>
      <c r="I17" s="49"/>
      <c r="J17" s="107" t="s">
        <v>30</v>
      </c>
      <c r="K17" s="46"/>
      <c r="L17" s="47"/>
    </row>
    <row r="18" ht="15.0" hidden="1" customHeight="1">
      <c r="A18" s="105"/>
      <c r="B18" s="106"/>
      <c r="C18" s="46"/>
      <c r="D18" s="46"/>
      <c r="E18" s="46"/>
      <c r="F18" s="46"/>
      <c r="G18" s="46"/>
      <c r="H18" s="46"/>
      <c r="I18" s="49"/>
      <c r="J18" s="107"/>
      <c r="K18" s="46"/>
      <c r="L18" s="47"/>
    </row>
    <row r="19" hidden="1">
      <c r="A19" s="105"/>
      <c r="B19" s="106"/>
      <c r="C19" s="46"/>
      <c r="D19" s="46"/>
      <c r="E19" s="46"/>
      <c r="F19" s="46"/>
      <c r="G19" s="46"/>
      <c r="H19" s="46"/>
      <c r="I19" s="49"/>
      <c r="J19" s="107"/>
      <c r="K19" s="46"/>
      <c r="L19" s="47"/>
    </row>
    <row r="20" ht="15.0" customHeight="1">
      <c r="A20" s="110" t="s">
        <v>110</v>
      </c>
      <c r="B20" s="46"/>
      <c r="C20" s="46"/>
      <c r="D20" s="46"/>
      <c r="E20" s="46"/>
      <c r="F20" s="46"/>
      <c r="G20" s="46"/>
      <c r="H20" s="46"/>
      <c r="I20" s="49"/>
      <c r="J20" s="107" t="s">
        <v>27</v>
      </c>
      <c r="K20" s="46"/>
      <c r="L20" s="47"/>
    </row>
    <row r="21" ht="45.75" customHeight="1">
      <c r="A21" s="111" t="s">
        <v>111</v>
      </c>
      <c r="B21" s="46"/>
      <c r="C21" s="49"/>
      <c r="D21" s="112" t="s">
        <v>112</v>
      </c>
      <c r="E21" s="49"/>
      <c r="F21" s="112" t="s">
        <v>113</v>
      </c>
      <c r="G21" s="49"/>
      <c r="H21" s="112" t="s">
        <v>114</v>
      </c>
      <c r="I21" s="49"/>
      <c r="J21" s="112" t="s">
        <v>115</v>
      </c>
      <c r="K21" s="46"/>
      <c r="L21" s="47"/>
    </row>
    <row r="22" ht="15.0" hidden="1" customHeight="1">
      <c r="A22" s="94" t="s">
        <v>116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7"/>
    </row>
    <row r="23" ht="15.0" hidden="1" customHeight="1">
      <c r="A23" s="113" t="s">
        <v>117</v>
      </c>
      <c r="B23" s="114"/>
      <c r="C23" s="114"/>
      <c r="D23" s="114"/>
      <c r="E23" s="115"/>
      <c r="F23" s="116" t="s">
        <v>118</v>
      </c>
      <c r="G23" s="46"/>
      <c r="H23" s="49"/>
      <c r="I23" s="116" t="s">
        <v>119</v>
      </c>
      <c r="J23" s="46"/>
      <c r="K23" s="46"/>
      <c r="L23" s="47"/>
    </row>
    <row r="24" ht="15.0" hidden="1" customHeight="1">
      <c r="A24" s="117"/>
      <c r="B24" s="118"/>
      <c r="C24" s="118"/>
      <c r="D24" s="118"/>
      <c r="E24" s="119"/>
      <c r="F24" s="116" t="s">
        <v>120</v>
      </c>
      <c r="G24" s="46"/>
      <c r="H24" s="49"/>
      <c r="I24" s="116" t="s">
        <v>120</v>
      </c>
      <c r="J24" s="46"/>
      <c r="K24" s="46"/>
      <c r="L24" s="47"/>
    </row>
    <row r="25" ht="15.0" hidden="1" customHeight="1">
      <c r="A25" s="120" t="s">
        <v>121</v>
      </c>
      <c r="B25" s="46"/>
      <c r="C25" s="46"/>
      <c r="D25" s="46"/>
      <c r="E25" s="49"/>
      <c r="F25" s="121">
        <v>10.0</v>
      </c>
      <c r="G25" s="46"/>
      <c r="H25" s="49"/>
      <c r="I25" s="121">
        <v>8.0</v>
      </c>
      <c r="J25" s="46"/>
      <c r="K25" s="46"/>
      <c r="L25" s="47"/>
    </row>
    <row r="26" ht="15.0" hidden="1" customHeight="1">
      <c r="A26" s="120" t="s">
        <v>122</v>
      </c>
      <c r="B26" s="46"/>
      <c r="C26" s="46"/>
      <c r="D26" s="46"/>
      <c r="E26" s="49"/>
      <c r="F26" s="121">
        <v>25.0</v>
      </c>
      <c r="G26" s="46"/>
      <c r="H26" s="49"/>
      <c r="I26" s="121">
        <v>20.0</v>
      </c>
      <c r="J26" s="46"/>
      <c r="K26" s="46"/>
      <c r="L26" s="47"/>
    </row>
    <row r="27" ht="15.0" hidden="1" customHeight="1">
      <c r="A27" s="120" t="s">
        <v>123</v>
      </c>
      <c r="B27" s="46"/>
      <c r="C27" s="46"/>
      <c r="D27" s="46"/>
      <c r="E27" s="49"/>
      <c r="F27" s="121">
        <v>50.0</v>
      </c>
      <c r="G27" s="46"/>
      <c r="H27" s="49"/>
      <c r="I27" s="121">
        <v>35.0</v>
      </c>
      <c r="J27" s="46"/>
      <c r="K27" s="46"/>
      <c r="L27" s="47"/>
    </row>
    <row r="28" ht="15.0" hidden="1" customHeight="1">
      <c r="A28" s="120" t="s">
        <v>124</v>
      </c>
      <c r="B28" s="46"/>
      <c r="C28" s="46"/>
      <c r="D28" s="46"/>
      <c r="E28" s="49"/>
      <c r="F28" s="121">
        <v>85.0</v>
      </c>
      <c r="G28" s="46"/>
      <c r="H28" s="49"/>
      <c r="I28" s="121">
        <v>65.0</v>
      </c>
      <c r="J28" s="46"/>
      <c r="K28" s="46"/>
      <c r="L28" s="47"/>
    </row>
    <row r="29" ht="15.0" hidden="1" customHeight="1">
      <c r="A29" s="120" t="s">
        <v>125</v>
      </c>
      <c r="B29" s="46"/>
      <c r="C29" s="46"/>
      <c r="D29" s="46"/>
      <c r="E29" s="49"/>
      <c r="F29" s="121">
        <v>205.0</v>
      </c>
      <c r="G29" s="46"/>
      <c r="H29" s="49"/>
      <c r="I29" s="121"/>
      <c r="J29" s="46"/>
      <c r="K29" s="46"/>
      <c r="L29" s="47"/>
    </row>
    <row r="30" ht="15.0" hidden="1" customHeight="1">
      <c r="A30" s="122" t="s">
        <v>126</v>
      </c>
      <c r="B30" s="114"/>
      <c r="C30" s="114"/>
      <c r="D30" s="114"/>
      <c r="E30" s="115"/>
      <c r="F30" s="123">
        <v>430.0</v>
      </c>
      <c r="G30" s="114"/>
      <c r="H30" s="115"/>
      <c r="I30" s="123"/>
      <c r="J30" s="114"/>
      <c r="K30" s="114"/>
      <c r="L30" s="124"/>
    </row>
    <row r="31" ht="15.75" hidden="1" customHeight="1">
      <c r="A31" s="125" t="s">
        <v>127</v>
      </c>
      <c r="B31" s="126"/>
      <c r="C31" s="127"/>
      <c r="D31" s="128"/>
      <c r="E31" s="127"/>
      <c r="F31" s="127"/>
      <c r="G31" s="127"/>
      <c r="H31" s="127"/>
      <c r="I31" s="127"/>
      <c r="J31" s="127"/>
      <c r="K31" s="127"/>
      <c r="L31" s="129"/>
    </row>
    <row r="32" ht="15.75" hidden="1" customHeight="1">
      <c r="A32" s="130"/>
      <c r="B32" s="131"/>
      <c r="C32" s="131"/>
      <c r="D32" s="132"/>
      <c r="E32" s="131"/>
      <c r="F32" s="131"/>
      <c r="G32" s="131"/>
      <c r="H32" s="131"/>
      <c r="I32" s="131"/>
      <c r="J32" s="131"/>
      <c r="K32" s="131"/>
      <c r="L32" s="133"/>
    </row>
    <row r="33" ht="15.75" hidden="1" customHeight="1">
      <c r="A33" s="134"/>
      <c r="B33" s="135"/>
      <c r="C33" s="135"/>
      <c r="D33" s="136"/>
      <c r="E33" s="135"/>
      <c r="F33" s="135"/>
      <c r="G33" s="135"/>
      <c r="H33" s="135"/>
      <c r="I33" s="135"/>
      <c r="J33" s="135"/>
      <c r="K33" s="135"/>
      <c r="L33" s="137"/>
    </row>
    <row r="34" ht="15.75" hidden="1" customHeight="1">
      <c r="A34" s="134"/>
      <c r="B34" s="135"/>
      <c r="C34" s="135"/>
      <c r="D34" s="136"/>
      <c r="E34" s="135"/>
      <c r="F34" s="135"/>
      <c r="G34" s="135"/>
      <c r="H34" s="135"/>
      <c r="I34" s="135"/>
      <c r="J34" s="135"/>
      <c r="K34" s="135"/>
      <c r="L34" s="137"/>
    </row>
    <row r="35" ht="15.75" hidden="1" customHeight="1">
      <c r="A35" s="134"/>
      <c r="B35" s="135"/>
      <c r="C35" s="135"/>
      <c r="D35" s="136"/>
      <c r="E35" s="135"/>
      <c r="F35" s="135"/>
      <c r="G35" s="135"/>
      <c r="H35" s="135"/>
      <c r="I35" s="135"/>
      <c r="J35" s="135"/>
      <c r="K35" s="135"/>
      <c r="L35" s="137"/>
    </row>
    <row r="36" ht="15.75" hidden="1" customHeight="1">
      <c r="A36" s="125" t="s">
        <v>128</v>
      </c>
      <c r="B36" s="126"/>
      <c r="C36" s="127"/>
      <c r="D36" s="128"/>
      <c r="E36" s="127"/>
      <c r="F36" s="127"/>
      <c r="G36" s="127"/>
      <c r="H36" s="127"/>
      <c r="I36" s="127"/>
      <c r="J36" s="127"/>
      <c r="K36" s="127"/>
      <c r="L36" s="129"/>
    </row>
    <row r="37" ht="15.75" hidden="1" customHeight="1">
      <c r="A37" s="134"/>
      <c r="B37" s="135"/>
      <c r="C37" s="135"/>
      <c r="D37" s="136"/>
      <c r="E37" s="135"/>
      <c r="F37" s="135"/>
      <c r="G37" s="135"/>
      <c r="H37" s="135"/>
      <c r="I37" s="135"/>
      <c r="J37" s="135"/>
      <c r="K37" s="135"/>
      <c r="L37" s="137"/>
    </row>
    <row r="38" ht="15.75" hidden="1" customHeight="1">
      <c r="A38" s="134"/>
      <c r="B38" s="135"/>
      <c r="C38" s="135"/>
      <c r="D38" s="136"/>
      <c r="E38" s="135"/>
      <c r="F38" s="135"/>
      <c r="G38" s="135"/>
      <c r="H38" s="135"/>
      <c r="I38" s="135"/>
      <c r="J38" s="135"/>
      <c r="K38" s="135"/>
      <c r="L38" s="137"/>
    </row>
    <row r="39" ht="15.75" hidden="1" customHeight="1">
      <c r="A39" s="130"/>
      <c r="B39" s="131"/>
      <c r="C39" s="131"/>
      <c r="D39" s="132"/>
      <c r="E39" s="131"/>
      <c r="F39" s="131"/>
      <c r="G39" s="131"/>
      <c r="H39" s="131"/>
      <c r="I39" s="131"/>
      <c r="J39" s="131"/>
      <c r="K39" s="131"/>
      <c r="L39" s="133"/>
      <c r="Q39" s="138"/>
    </row>
    <row r="40" ht="15.75" hidden="1" customHeight="1">
      <c r="A40" s="130"/>
      <c r="B40" s="131"/>
      <c r="C40" s="131"/>
      <c r="D40" s="132"/>
      <c r="E40" s="131"/>
      <c r="F40" s="131"/>
      <c r="G40" s="131"/>
      <c r="H40" s="131"/>
      <c r="I40" s="131"/>
      <c r="J40" s="131"/>
      <c r="K40" s="131"/>
      <c r="L40" s="133"/>
    </row>
    <row r="41" ht="15.75" hidden="1" customHeight="1">
      <c r="A41" s="134"/>
      <c r="B41" s="135"/>
      <c r="C41" s="135"/>
      <c r="D41" s="136"/>
      <c r="E41" s="135"/>
      <c r="F41" s="135"/>
      <c r="G41" s="135"/>
      <c r="H41" s="135"/>
      <c r="I41" s="135"/>
      <c r="J41" s="135"/>
      <c r="K41" s="135"/>
      <c r="L41" s="137"/>
    </row>
    <row r="42" ht="15.75" customHeight="1">
      <c r="A42" s="139" t="s">
        <v>129</v>
      </c>
      <c r="B42" s="46"/>
      <c r="C42" s="46"/>
      <c r="D42" s="140"/>
      <c r="E42" s="141" t="s">
        <v>130</v>
      </c>
      <c r="F42" s="46"/>
      <c r="G42" s="46"/>
      <c r="H42" s="46"/>
      <c r="I42" s="46"/>
      <c r="J42" s="46"/>
      <c r="K42" s="46"/>
      <c r="L42" s="47"/>
    </row>
    <row r="43" ht="15.75" customHeight="1">
      <c r="A43" s="142" t="s">
        <v>131</v>
      </c>
      <c r="B43" s="143"/>
      <c r="C43" s="143"/>
      <c r="D43" s="144"/>
      <c r="E43" s="145" t="s">
        <v>132</v>
      </c>
      <c r="F43" s="143"/>
      <c r="G43" s="143"/>
      <c r="H43" s="143"/>
      <c r="I43" s="143"/>
      <c r="J43" s="143"/>
      <c r="K43" s="143"/>
      <c r="L43" s="146"/>
    </row>
    <row r="44" ht="15.0" customHeight="1">
      <c r="A44" s="147" t="s">
        <v>133</v>
      </c>
      <c r="B44" s="87"/>
      <c r="C44" s="88"/>
      <c r="D44" s="148" t="s">
        <v>134</v>
      </c>
      <c r="E44" s="148" t="s">
        <v>135</v>
      </c>
      <c r="F44" s="149" t="s">
        <v>136</v>
      </c>
      <c r="G44" s="87"/>
      <c r="H44" s="88"/>
      <c r="I44" s="150">
        <v>24.3</v>
      </c>
      <c r="J44" s="151">
        <v>-0.05</v>
      </c>
      <c r="K44" s="151" t="s">
        <v>137</v>
      </c>
      <c r="L44" s="152">
        <v>0.05</v>
      </c>
    </row>
    <row r="45" ht="15.0" customHeight="1">
      <c r="A45" s="153" t="s">
        <v>138</v>
      </c>
      <c r="B45" s="154" t="s">
        <v>139</v>
      </c>
      <c r="C45" s="155" t="s">
        <v>140</v>
      </c>
      <c r="D45" s="156"/>
      <c r="E45" s="156"/>
      <c r="F45" s="116" t="s">
        <v>141</v>
      </c>
      <c r="G45" s="46"/>
      <c r="H45" s="140"/>
      <c r="I45" s="157">
        <v>20.0</v>
      </c>
      <c r="J45" s="158"/>
      <c r="K45" s="158" t="s">
        <v>142</v>
      </c>
      <c r="L45" s="159"/>
    </row>
    <row r="46" ht="15.0" customHeight="1">
      <c r="A46" s="160"/>
      <c r="B46" s="156"/>
      <c r="C46" s="161"/>
      <c r="D46" s="156"/>
      <c r="E46" s="156"/>
      <c r="F46" s="116" t="s">
        <v>239</v>
      </c>
      <c r="G46" s="46"/>
      <c r="H46" s="46"/>
      <c r="I46" s="49"/>
      <c r="J46" s="162">
        <f>$I$44*(1+1*$J$44)/(1+(-0.0004)*($I$45-20))</f>
        <v>23.085</v>
      </c>
      <c r="K46" s="163" t="s">
        <v>137</v>
      </c>
      <c r="L46" s="164">
        <f>$I$44*(1+1*$L$44)/(1+(-0.0004)*($I$45-20))</f>
        <v>25.515</v>
      </c>
    </row>
    <row r="47" ht="15.0" customHeight="1">
      <c r="A47" s="160"/>
      <c r="B47" s="156"/>
      <c r="C47" s="161"/>
      <c r="D47" s="156"/>
      <c r="E47" s="156"/>
      <c r="F47" s="116" t="s">
        <v>144</v>
      </c>
      <c r="G47" s="46"/>
      <c r="H47" s="46"/>
      <c r="I47" s="49"/>
      <c r="J47" s="165" t="s">
        <v>240</v>
      </c>
      <c r="K47" s="166" t="str">
        <f>'DESBAL-C'!E25</f>
        <v/>
      </c>
      <c r="L47" s="47"/>
    </row>
    <row r="48" ht="15.75" customHeight="1">
      <c r="A48" s="167"/>
      <c r="B48" s="168"/>
      <c r="C48" s="169"/>
      <c r="D48" s="168"/>
      <c r="E48" s="168"/>
      <c r="F48" s="170" t="s">
        <v>146</v>
      </c>
      <c r="G48" s="59"/>
      <c r="H48" s="170" t="s">
        <v>147</v>
      </c>
      <c r="I48" s="59"/>
      <c r="J48" s="171" t="s">
        <v>148</v>
      </c>
      <c r="K48" s="172"/>
      <c r="L48" s="173"/>
    </row>
    <row r="49" ht="21.0" customHeight="1">
      <c r="A49" s="174" t="s">
        <v>170</v>
      </c>
      <c r="B49" s="175">
        <v>33.0</v>
      </c>
      <c r="C49" s="176">
        <v>1041.0</v>
      </c>
      <c r="D49" s="177"/>
      <c r="E49" s="178"/>
      <c r="F49" s="179">
        <f>IF(C49="","",VLOOKUP(C49,'1HSDU001345A'!$A$2:$C$1103,2))</f>
        <v>24.94</v>
      </c>
      <c r="G49" s="180">
        <f t="shared" ref="G49:G104" si="1">IF(F49="","",(F49-$I$44)/$I$44%)</f>
        <v>2.633744856</v>
      </c>
      <c r="H49" s="181"/>
      <c r="I49" s="182" t="str">
        <f t="shared" ref="I49:I104" si="2">IF(H49="","",(J49-$I$44)/$I$44%)</f>
        <v/>
      </c>
      <c r="J49" s="183" t="str">
        <f t="shared" ref="J49:J104" si="3">IF(H49="","",H49/(1+(-0.0004)*(D49-20)))</f>
        <v/>
      </c>
      <c r="K49" s="88"/>
      <c r="L49" s="184" t="str">
        <f t="shared" ref="L49:L104" si="4">IF(H49="","",IF(AND(J49&gt;$J$46,J49&lt;$L$46),"C",IF(AND($J$16="C",J49&gt;$L$46),"ERRO",IF(AND($J$17="C",J49&lt;$J$46),"ERRO","NC"))))</f>
        <v/>
      </c>
      <c r="N49" s="212">
        <f t="shared" ref="N49:N104" si="5">J49-F49+0.5</f>
        <v>-24.44</v>
      </c>
    </row>
    <row r="50" ht="21.0" customHeight="1">
      <c r="A50" s="193" t="s">
        <v>170</v>
      </c>
      <c r="B50" s="189">
        <v>34.0</v>
      </c>
      <c r="C50" s="190">
        <v>921.0</v>
      </c>
      <c r="D50" s="186"/>
      <c r="E50" s="191"/>
      <c r="F50" s="179">
        <f>IF(C50="","",VLOOKUP(C50,'1HSDU001345A'!$A$2:$C$1103,2))</f>
        <v>24.91</v>
      </c>
      <c r="G50" s="180">
        <f t="shared" si="1"/>
        <v>2.510288066</v>
      </c>
      <c r="H50" s="192"/>
      <c r="I50" s="182" t="str">
        <f t="shared" si="2"/>
        <v/>
      </c>
      <c r="J50" s="187" t="str">
        <f t="shared" si="3"/>
        <v/>
      </c>
      <c r="K50" s="49"/>
      <c r="L50" s="188" t="str">
        <f t="shared" si="4"/>
        <v/>
      </c>
      <c r="N50" s="212">
        <f t="shared" si="5"/>
        <v>-24.41</v>
      </c>
    </row>
    <row r="51" ht="21.0" customHeight="1">
      <c r="A51" s="193" t="s">
        <v>171</v>
      </c>
      <c r="B51" s="189">
        <v>35.0</v>
      </c>
      <c r="C51" s="190">
        <v>1075.0</v>
      </c>
      <c r="D51" s="186"/>
      <c r="E51" s="191"/>
      <c r="F51" s="179">
        <f>IF(C51="","",VLOOKUP(C51,'1HSDU001345A'!$A$2:$C$1103,2))</f>
        <v>25.04</v>
      </c>
      <c r="G51" s="180">
        <f t="shared" si="1"/>
        <v>3.04526749</v>
      </c>
      <c r="H51" s="192"/>
      <c r="I51" s="182" t="str">
        <f t="shared" si="2"/>
        <v/>
      </c>
      <c r="J51" s="187" t="str">
        <f t="shared" si="3"/>
        <v/>
      </c>
      <c r="K51" s="49"/>
      <c r="L51" s="188" t="str">
        <f t="shared" si="4"/>
        <v/>
      </c>
      <c r="N51" s="212">
        <f t="shared" si="5"/>
        <v>-24.54</v>
      </c>
    </row>
    <row r="52" ht="21.0" customHeight="1">
      <c r="A52" s="193" t="s">
        <v>171</v>
      </c>
      <c r="B52" s="189">
        <v>36.0</v>
      </c>
      <c r="C52" s="190">
        <v>1074.0</v>
      </c>
      <c r="D52" s="186"/>
      <c r="E52" s="191"/>
      <c r="F52" s="179">
        <f>IF(C52="","",VLOOKUP(C52,'1HSDU001345A'!$A$2:$C$1103,2))</f>
        <v>25.04</v>
      </c>
      <c r="G52" s="180">
        <f t="shared" si="1"/>
        <v>3.04526749</v>
      </c>
      <c r="H52" s="192"/>
      <c r="I52" s="182" t="str">
        <f t="shared" si="2"/>
        <v/>
      </c>
      <c r="J52" s="187" t="str">
        <f t="shared" si="3"/>
        <v/>
      </c>
      <c r="K52" s="49"/>
      <c r="L52" s="188" t="str">
        <f t="shared" si="4"/>
        <v/>
      </c>
      <c r="N52" s="212">
        <f t="shared" si="5"/>
        <v>-24.54</v>
      </c>
    </row>
    <row r="53" ht="21.0" customHeight="1">
      <c r="A53" s="193" t="s">
        <v>171</v>
      </c>
      <c r="B53" s="189">
        <v>37.0</v>
      </c>
      <c r="C53" s="190">
        <v>876.0</v>
      </c>
      <c r="D53" s="186"/>
      <c r="E53" s="191"/>
      <c r="F53" s="179">
        <f>IF(C53="","",VLOOKUP(C53,'1HSDU001345A'!$A$2:$C$1103,2))</f>
        <v>24.8</v>
      </c>
      <c r="G53" s="180">
        <f t="shared" si="1"/>
        <v>2.057613169</v>
      </c>
      <c r="H53" s="192"/>
      <c r="I53" s="182" t="str">
        <f t="shared" si="2"/>
        <v/>
      </c>
      <c r="J53" s="187" t="str">
        <f t="shared" si="3"/>
        <v/>
      </c>
      <c r="K53" s="49"/>
      <c r="L53" s="188" t="str">
        <f t="shared" si="4"/>
        <v/>
      </c>
      <c r="N53" s="212">
        <f t="shared" si="5"/>
        <v>-24.3</v>
      </c>
    </row>
    <row r="54" ht="21.0" customHeight="1">
      <c r="A54" s="193" t="s">
        <v>171</v>
      </c>
      <c r="B54" s="189">
        <v>38.0</v>
      </c>
      <c r="C54" s="190">
        <v>877.0</v>
      </c>
      <c r="D54" s="186"/>
      <c r="E54" s="191"/>
      <c r="F54" s="179">
        <f>IF(C54="","",VLOOKUP(C54,'1HSDU001345A'!$A$2:$C$1103,2))</f>
        <v>24.75</v>
      </c>
      <c r="G54" s="180">
        <f t="shared" si="1"/>
        <v>1.851851852</v>
      </c>
      <c r="H54" s="192"/>
      <c r="I54" s="182" t="str">
        <f t="shared" si="2"/>
        <v/>
      </c>
      <c r="J54" s="187" t="str">
        <f t="shared" si="3"/>
        <v/>
      </c>
      <c r="K54" s="49"/>
      <c r="L54" s="188" t="str">
        <f t="shared" si="4"/>
        <v/>
      </c>
      <c r="N54" s="212">
        <f t="shared" si="5"/>
        <v>-24.25</v>
      </c>
    </row>
    <row r="55" ht="21.0" customHeight="1">
      <c r="A55" s="193" t="s">
        <v>170</v>
      </c>
      <c r="B55" s="189">
        <v>39.0</v>
      </c>
      <c r="C55" s="190">
        <v>928.0</v>
      </c>
      <c r="D55" s="186"/>
      <c r="E55" s="191"/>
      <c r="F55" s="179">
        <f>IF(C55="","",VLOOKUP(C55,'1HSDU001345A'!$A$2:$C$1103,2))</f>
        <v>24.85</v>
      </c>
      <c r="G55" s="180">
        <f t="shared" si="1"/>
        <v>2.263374486</v>
      </c>
      <c r="H55" s="192"/>
      <c r="I55" s="182" t="str">
        <f t="shared" si="2"/>
        <v/>
      </c>
      <c r="J55" s="187" t="str">
        <f t="shared" si="3"/>
        <v/>
      </c>
      <c r="K55" s="49"/>
      <c r="L55" s="188" t="str">
        <f t="shared" si="4"/>
        <v/>
      </c>
      <c r="N55" s="212">
        <f t="shared" si="5"/>
        <v>-24.35</v>
      </c>
    </row>
    <row r="56" ht="21.0" customHeight="1">
      <c r="A56" s="193" t="s">
        <v>170</v>
      </c>
      <c r="B56" s="189">
        <v>40.0</v>
      </c>
      <c r="C56" s="190">
        <v>932.0</v>
      </c>
      <c r="D56" s="186"/>
      <c r="E56" s="191"/>
      <c r="F56" s="179">
        <f>IF(C56="","",VLOOKUP(C56,'1HSDU001345A'!$A$2:$C$1103,2))</f>
        <v>24.75</v>
      </c>
      <c r="G56" s="180">
        <f t="shared" si="1"/>
        <v>1.851851852</v>
      </c>
      <c r="H56" s="192"/>
      <c r="I56" s="182" t="str">
        <f t="shared" si="2"/>
        <v/>
      </c>
      <c r="J56" s="187" t="str">
        <f t="shared" si="3"/>
        <v/>
      </c>
      <c r="K56" s="49"/>
      <c r="L56" s="188" t="str">
        <f t="shared" si="4"/>
        <v/>
      </c>
      <c r="N56" s="212">
        <f t="shared" si="5"/>
        <v>-24.25</v>
      </c>
    </row>
    <row r="57" ht="21.0" customHeight="1">
      <c r="A57" s="193" t="s">
        <v>170</v>
      </c>
      <c r="B57" s="189">
        <v>41.0</v>
      </c>
      <c r="C57" s="190">
        <v>873.0</v>
      </c>
      <c r="D57" s="186"/>
      <c r="E57" s="191"/>
      <c r="F57" s="179">
        <f>IF(C57="","",VLOOKUP(C57,'1HSDU001345A'!$A$2:$C$1103,2))</f>
        <v>24.73</v>
      </c>
      <c r="G57" s="180">
        <f t="shared" si="1"/>
        <v>1.769547325</v>
      </c>
      <c r="H57" s="192"/>
      <c r="I57" s="182" t="str">
        <f t="shared" si="2"/>
        <v/>
      </c>
      <c r="J57" s="187" t="str">
        <f t="shared" si="3"/>
        <v/>
      </c>
      <c r="K57" s="49"/>
      <c r="L57" s="188" t="str">
        <f t="shared" si="4"/>
        <v/>
      </c>
      <c r="N57" s="212">
        <f t="shared" si="5"/>
        <v>-24.23</v>
      </c>
    </row>
    <row r="58" ht="21.0" customHeight="1">
      <c r="A58" s="193" t="s">
        <v>170</v>
      </c>
      <c r="B58" s="189">
        <v>42.0</v>
      </c>
      <c r="C58" s="190">
        <v>798.0</v>
      </c>
      <c r="D58" s="186"/>
      <c r="E58" s="191"/>
      <c r="F58" s="179">
        <f>IF(C58="","",VLOOKUP(C58,'1HSDU001345A'!$A$2:$C$1103,2))</f>
        <v>24.73</v>
      </c>
      <c r="G58" s="180">
        <f t="shared" si="1"/>
        <v>1.769547325</v>
      </c>
      <c r="H58" s="192"/>
      <c r="I58" s="182" t="str">
        <f t="shared" si="2"/>
        <v/>
      </c>
      <c r="J58" s="187" t="str">
        <f t="shared" si="3"/>
        <v/>
      </c>
      <c r="K58" s="49"/>
      <c r="L58" s="188" t="str">
        <f t="shared" si="4"/>
        <v/>
      </c>
      <c r="N58" s="212">
        <f t="shared" si="5"/>
        <v>-24.23</v>
      </c>
    </row>
    <row r="59" ht="21.0" customHeight="1">
      <c r="A59" s="193" t="s">
        <v>171</v>
      </c>
      <c r="B59" s="189">
        <v>43.0</v>
      </c>
      <c r="C59" s="190">
        <v>866.0</v>
      </c>
      <c r="D59" s="186"/>
      <c r="E59" s="191"/>
      <c r="F59" s="179">
        <f>IF(C59="","",VLOOKUP(C59,'1HSDU001345A'!$A$2:$C$1103,2))</f>
        <v>24.82</v>
      </c>
      <c r="G59" s="180">
        <f t="shared" si="1"/>
        <v>2.139917695</v>
      </c>
      <c r="H59" s="192"/>
      <c r="I59" s="182" t="str">
        <f t="shared" si="2"/>
        <v/>
      </c>
      <c r="J59" s="187" t="str">
        <f t="shared" si="3"/>
        <v/>
      </c>
      <c r="K59" s="49"/>
      <c r="L59" s="188" t="str">
        <f t="shared" si="4"/>
        <v/>
      </c>
      <c r="N59" s="212">
        <f t="shared" si="5"/>
        <v>-24.32</v>
      </c>
    </row>
    <row r="60" ht="21.0" customHeight="1">
      <c r="A60" s="193" t="s">
        <v>171</v>
      </c>
      <c r="B60" s="189">
        <v>44.0</v>
      </c>
      <c r="C60" s="190">
        <v>941.0</v>
      </c>
      <c r="D60" s="186"/>
      <c r="E60" s="191"/>
      <c r="F60" s="179">
        <f>IF(C60="","",VLOOKUP(C60,'1HSDU001345A'!$A$2:$C$1103,2))</f>
        <v>24.73</v>
      </c>
      <c r="G60" s="180">
        <f t="shared" si="1"/>
        <v>1.769547325</v>
      </c>
      <c r="H60" s="192"/>
      <c r="I60" s="182" t="str">
        <f t="shared" si="2"/>
        <v/>
      </c>
      <c r="J60" s="187" t="str">
        <f t="shared" si="3"/>
        <v/>
      </c>
      <c r="K60" s="49"/>
      <c r="L60" s="188" t="str">
        <f t="shared" si="4"/>
        <v/>
      </c>
      <c r="N60" s="212">
        <f t="shared" si="5"/>
        <v>-24.23</v>
      </c>
    </row>
    <row r="61" ht="21.0" customHeight="1">
      <c r="A61" s="193" t="s">
        <v>171</v>
      </c>
      <c r="B61" s="189">
        <v>45.0</v>
      </c>
      <c r="C61" s="190">
        <v>859.0</v>
      </c>
      <c r="D61" s="186"/>
      <c r="E61" s="191"/>
      <c r="F61" s="179">
        <f>IF(C61="","",VLOOKUP(C61,'1HSDU001345A'!$A$2:$C$1103,2))</f>
        <v>24.74</v>
      </c>
      <c r="G61" s="180">
        <f t="shared" si="1"/>
        <v>1.810699588</v>
      </c>
      <c r="H61" s="192"/>
      <c r="I61" s="182" t="str">
        <f t="shared" si="2"/>
        <v/>
      </c>
      <c r="J61" s="187" t="str">
        <f t="shared" si="3"/>
        <v/>
      </c>
      <c r="K61" s="49"/>
      <c r="L61" s="188" t="str">
        <f t="shared" si="4"/>
        <v/>
      </c>
      <c r="N61" s="212">
        <f t="shared" si="5"/>
        <v>-24.24</v>
      </c>
    </row>
    <row r="62" ht="21.0" customHeight="1">
      <c r="A62" s="193" t="s">
        <v>171</v>
      </c>
      <c r="B62" s="189">
        <v>46.0</v>
      </c>
      <c r="C62" s="190">
        <v>519.0</v>
      </c>
      <c r="D62" s="186"/>
      <c r="E62" s="191"/>
      <c r="F62" s="179">
        <f>IF(C62="","",VLOOKUP(C62,'1HSDU001345A'!$A$2:$C$1103,2))</f>
        <v>24.69</v>
      </c>
      <c r="G62" s="180">
        <f t="shared" si="1"/>
        <v>1.604938272</v>
      </c>
      <c r="H62" s="192"/>
      <c r="I62" s="182" t="str">
        <f t="shared" si="2"/>
        <v/>
      </c>
      <c r="J62" s="187" t="str">
        <f t="shared" si="3"/>
        <v/>
      </c>
      <c r="K62" s="49"/>
      <c r="L62" s="188" t="str">
        <f t="shared" si="4"/>
        <v/>
      </c>
      <c r="N62" s="212">
        <f t="shared" si="5"/>
        <v>-24.19</v>
      </c>
    </row>
    <row r="63" ht="21.0" customHeight="1">
      <c r="A63" s="193" t="s">
        <v>170</v>
      </c>
      <c r="B63" s="189">
        <v>47.0</v>
      </c>
      <c r="C63" s="190">
        <v>861.0</v>
      </c>
      <c r="D63" s="186"/>
      <c r="E63" s="191"/>
      <c r="F63" s="179">
        <f>IF(C63="","",VLOOKUP(C63,'1HSDU001345A'!$A$2:$C$1103,2))</f>
        <v>24.7</v>
      </c>
      <c r="G63" s="180">
        <f t="shared" si="1"/>
        <v>1.646090535</v>
      </c>
      <c r="H63" s="192"/>
      <c r="I63" s="182" t="str">
        <f t="shared" si="2"/>
        <v/>
      </c>
      <c r="J63" s="187" t="str">
        <f t="shared" si="3"/>
        <v/>
      </c>
      <c r="K63" s="49"/>
      <c r="L63" s="188" t="str">
        <f t="shared" si="4"/>
        <v/>
      </c>
      <c r="N63" s="212">
        <f t="shared" si="5"/>
        <v>-24.2</v>
      </c>
    </row>
    <row r="64" ht="21.0" customHeight="1">
      <c r="A64" s="193" t="s">
        <v>170</v>
      </c>
      <c r="B64" s="189">
        <v>48.0</v>
      </c>
      <c r="C64" s="190">
        <v>863.0</v>
      </c>
      <c r="D64" s="186"/>
      <c r="E64" s="191"/>
      <c r="F64" s="179">
        <f>IF(C64="","",VLOOKUP(C64,'1HSDU001345A'!$A$2:$C$1103,2))</f>
        <v>24.73</v>
      </c>
      <c r="G64" s="180">
        <f t="shared" si="1"/>
        <v>1.769547325</v>
      </c>
      <c r="H64" s="192"/>
      <c r="I64" s="182" t="str">
        <f t="shared" si="2"/>
        <v/>
      </c>
      <c r="J64" s="187" t="str">
        <f t="shared" si="3"/>
        <v/>
      </c>
      <c r="K64" s="49"/>
      <c r="L64" s="188" t="str">
        <f t="shared" si="4"/>
        <v/>
      </c>
      <c r="N64" s="212">
        <f t="shared" si="5"/>
        <v>-24.23</v>
      </c>
    </row>
    <row r="65" ht="21.0" customHeight="1">
      <c r="A65" s="193" t="s">
        <v>170</v>
      </c>
      <c r="B65" s="189">
        <v>49.0</v>
      </c>
      <c r="C65" s="190">
        <v>858.0</v>
      </c>
      <c r="D65" s="186"/>
      <c r="E65" s="191"/>
      <c r="F65" s="179">
        <f>IF(C65="","",VLOOKUP(C65,'1HSDU001345A'!$A$2:$C$1103,2))</f>
        <v>24.79</v>
      </c>
      <c r="G65" s="180">
        <f t="shared" si="1"/>
        <v>2.016460905</v>
      </c>
      <c r="H65" s="192"/>
      <c r="I65" s="182" t="str">
        <f t="shared" si="2"/>
        <v/>
      </c>
      <c r="J65" s="187" t="str">
        <f t="shared" si="3"/>
        <v/>
      </c>
      <c r="K65" s="49"/>
      <c r="L65" s="188" t="str">
        <f t="shared" si="4"/>
        <v/>
      </c>
      <c r="N65" s="212">
        <f t="shared" si="5"/>
        <v>-24.29</v>
      </c>
    </row>
    <row r="66" ht="21.0" customHeight="1">
      <c r="A66" s="193" t="s">
        <v>170</v>
      </c>
      <c r="B66" s="189">
        <v>50.0</v>
      </c>
      <c r="C66" s="190">
        <v>853.0</v>
      </c>
      <c r="D66" s="186"/>
      <c r="E66" s="191"/>
      <c r="F66" s="179">
        <f>IF(C66="","",VLOOKUP(C66,'1HSDU001345A'!$A$2:$C$1103,2))</f>
        <v>24.79</v>
      </c>
      <c r="G66" s="180">
        <f t="shared" si="1"/>
        <v>2.016460905</v>
      </c>
      <c r="H66" s="192"/>
      <c r="I66" s="182" t="str">
        <f t="shared" si="2"/>
        <v/>
      </c>
      <c r="J66" s="187" t="str">
        <f t="shared" si="3"/>
        <v/>
      </c>
      <c r="K66" s="49"/>
      <c r="L66" s="188" t="str">
        <f t="shared" si="4"/>
        <v/>
      </c>
      <c r="N66" s="212">
        <f t="shared" si="5"/>
        <v>-24.29</v>
      </c>
    </row>
    <row r="67" ht="21.0" customHeight="1">
      <c r="A67" s="193" t="s">
        <v>171</v>
      </c>
      <c r="B67" s="189">
        <v>51.0</v>
      </c>
      <c r="C67" s="190">
        <v>848.0</v>
      </c>
      <c r="D67" s="186"/>
      <c r="E67" s="191"/>
      <c r="F67" s="179">
        <f>IF(C67="","",VLOOKUP(C67,'1HSDU001345A'!$A$2:$C$1103,2))</f>
        <v>24.76</v>
      </c>
      <c r="G67" s="180">
        <f t="shared" si="1"/>
        <v>1.893004115</v>
      </c>
      <c r="H67" s="192"/>
      <c r="I67" s="182" t="str">
        <f t="shared" si="2"/>
        <v/>
      </c>
      <c r="J67" s="187" t="str">
        <f t="shared" si="3"/>
        <v/>
      </c>
      <c r="K67" s="49"/>
      <c r="L67" s="188" t="str">
        <f t="shared" si="4"/>
        <v/>
      </c>
      <c r="N67" s="212">
        <f t="shared" si="5"/>
        <v>-24.26</v>
      </c>
    </row>
    <row r="68" ht="21.0" customHeight="1">
      <c r="A68" s="193" t="s">
        <v>171</v>
      </c>
      <c r="B68" s="189">
        <v>52.0</v>
      </c>
      <c r="C68" s="190">
        <v>817.0</v>
      </c>
      <c r="D68" s="186"/>
      <c r="E68" s="191"/>
      <c r="F68" s="179">
        <f>IF(C68="","",VLOOKUP(C68,'1HSDU001345A'!$A$2:$C$1103,2))</f>
        <v>24.81</v>
      </c>
      <c r="G68" s="180">
        <f t="shared" si="1"/>
        <v>2.098765432</v>
      </c>
      <c r="H68" s="192"/>
      <c r="I68" s="182" t="str">
        <f t="shared" si="2"/>
        <v/>
      </c>
      <c r="J68" s="187" t="str">
        <f t="shared" si="3"/>
        <v/>
      </c>
      <c r="K68" s="49"/>
      <c r="L68" s="188" t="str">
        <f t="shared" si="4"/>
        <v/>
      </c>
      <c r="N68" s="212">
        <f t="shared" si="5"/>
        <v>-24.31</v>
      </c>
    </row>
    <row r="69" ht="21.0" customHeight="1">
      <c r="A69" s="193" t="s">
        <v>171</v>
      </c>
      <c r="B69" s="189">
        <v>53.0</v>
      </c>
      <c r="C69" s="191">
        <v>522.0</v>
      </c>
      <c r="D69" s="186"/>
      <c r="E69" s="191"/>
      <c r="F69" s="179">
        <f>IF(C69="","",VLOOKUP(C69,'1HSDU001345A'!$A$2:$C$1103,2))</f>
        <v>24.69</v>
      </c>
      <c r="G69" s="180">
        <f t="shared" si="1"/>
        <v>1.604938272</v>
      </c>
      <c r="H69" s="192"/>
      <c r="I69" s="182" t="str">
        <f t="shared" si="2"/>
        <v/>
      </c>
      <c r="J69" s="187" t="str">
        <f t="shared" si="3"/>
        <v/>
      </c>
      <c r="K69" s="49"/>
      <c r="L69" s="188" t="str">
        <f t="shared" si="4"/>
        <v/>
      </c>
      <c r="N69" s="212">
        <f t="shared" si="5"/>
        <v>-24.19</v>
      </c>
    </row>
    <row r="70" ht="21.0" customHeight="1">
      <c r="A70" s="193" t="s">
        <v>171</v>
      </c>
      <c r="B70" s="189">
        <v>54.0</v>
      </c>
      <c r="C70" s="191">
        <v>869.0</v>
      </c>
      <c r="D70" s="186"/>
      <c r="E70" s="191"/>
      <c r="F70" s="179">
        <f>IF(C70="","",VLOOKUP(C70,'1HSDU001345A'!$A$2:$C$1103,2))</f>
        <v>24.59</v>
      </c>
      <c r="G70" s="180">
        <f t="shared" si="1"/>
        <v>1.193415638</v>
      </c>
      <c r="H70" s="192"/>
      <c r="I70" s="182" t="str">
        <f t="shared" si="2"/>
        <v/>
      </c>
      <c r="J70" s="187" t="str">
        <f t="shared" si="3"/>
        <v/>
      </c>
      <c r="K70" s="49"/>
      <c r="L70" s="188" t="str">
        <f t="shared" si="4"/>
        <v/>
      </c>
      <c r="N70" s="212">
        <f t="shared" si="5"/>
        <v>-24.09</v>
      </c>
    </row>
    <row r="71" ht="21.0" customHeight="1">
      <c r="A71" s="193" t="s">
        <v>170</v>
      </c>
      <c r="B71" s="189">
        <v>55.0</v>
      </c>
      <c r="C71" s="191">
        <v>815.0</v>
      </c>
      <c r="D71" s="186"/>
      <c r="E71" s="191"/>
      <c r="F71" s="179">
        <f>IF(C71="","",VLOOKUP(C71,'1HSDU001345A'!$A$2:$C$1103,2))</f>
        <v>24.79</v>
      </c>
      <c r="G71" s="180">
        <f t="shared" si="1"/>
        <v>2.016460905</v>
      </c>
      <c r="H71" s="192"/>
      <c r="I71" s="182" t="str">
        <f t="shared" si="2"/>
        <v/>
      </c>
      <c r="J71" s="187" t="str">
        <f t="shared" si="3"/>
        <v/>
      </c>
      <c r="K71" s="49"/>
      <c r="L71" s="188" t="str">
        <f t="shared" si="4"/>
        <v/>
      </c>
      <c r="N71" s="212">
        <f t="shared" si="5"/>
        <v>-24.29</v>
      </c>
    </row>
    <row r="72" ht="21.0" customHeight="1">
      <c r="A72" s="193" t="s">
        <v>170</v>
      </c>
      <c r="B72" s="189">
        <v>56.0</v>
      </c>
      <c r="C72" s="191">
        <v>816.0</v>
      </c>
      <c r="D72" s="186"/>
      <c r="E72" s="191"/>
      <c r="F72" s="179">
        <f>IF(C72="","",VLOOKUP(C72,'1HSDU001345A'!$A$2:$C$1103,2))</f>
        <v>24.74</v>
      </c>
      <c r="G72" s="180">
        <f t="shared" si="1"/>
        <v>1.810699588</v>
      </c>
      <c r="H72" s="192"/>
      <c r="I72" s="182" t="str">
        <f t="shared" si="2"/>
        <v/>
      </c>
      <c r="J72" s="187" t="str">
        <f t="shared" si="3"/>
        <v/>
      </c>
      <c r="K72" s="49"/>
      <c r="L72" s="188" t="str">
        <f t="shared" si="4"/>
        <v/>
      </c>
      <c r="N72" s="212">
        <f t="shared" si="5"/>
        <v>-24.24</v>
      </c>
    </row>
    <row r="73" ht="21.0" customHeight="1">
      <c r="A73" s="193" t="s">
        <v>170</v>
      </c>
      <c r="B73" s="189">
        <v>57.0</v>
      </c>
      <c r="C73" s="191">
        <v>1054.0</v>
      </c>
      <c r="D73" s="186"/>
      <c r="E73" s="191"/>
      <c r="F73" s="179">
        <f>IF(C73="","",VLOOKUP(C73,'1HSDU001345A'!$A$2:$C$1103,2))</f>
        <v>25.02</v>
      </c>
      <c r="G73" s="180">
        <f t="shared" si="1"/>
        <v>2.962962963</v>
      </c>
      <c r="H73" s="192"/>
      <c r="I73" s="182" t="str">
        <f t="shared" si="2"/>
        <v/>
      </c>
      <c r="J73" s="187" t="str">
        <f t="shared" si="3"/>
        <v/>
      </c>
      <c r="K73" s="49"/>
      <c r="L73" s="188" t="str">
        <f t="shared" si="4"/>
        <v/>
      </c>
      <c r="N73" s="212">
        <f t="shared" si="5"/>
        <v>-24.52</v>
      </c>
    </row>
    <row r="74" ht="21.0" customHeight="1">
      <c r="A74" s="193" t="s">
        <v>170</v>
      </c>
      <c r="B74" s="189">
        <v>58.0</v>
      </c>
      <c r="C74" s="191">
        <v>553.0</v>
      </c>
      <c r="D74" s="186"/>
      <c r="E74" s="191"/>
      <c r="F74" s="179">
        <f>IF(C74="","",VLOOKUP(C74,'1HSDU001345A'!$A$2:$C$1103,2))</f>
        <v>24.57</v>
      </c>
      <c r="G74" s="180">
        <f t="shared" si="1"/>
        <v>1.111111111</v>
      </c>
      <c r="H74" s="192"/>
      <c r="I74" s="182" t="str">
        <f t="shared" si="2"/>
        <v/>
      </c>
      <c r="J74" s="187" t="str">
        <f t="shared" si="3"/>
        <v/>
      </c>
      <c r="K74" s="49"/>
      <c r="L74" s="188" t="str">
        <f t="shared" si="4"/>
        <v/>
      </c>
      <c r="N74" s="212">
        <f t="shared" si="5"/>
        <v>-24.07</v>
      </c>
    </row>
    <row r="75" ht="21.0" customHeight="1">
      <c r="A75" s="193" t="s">
        <v>171</v>
      </c>
      <c r="B75" s="189">
        <v>59.0</v>
      </c>
      <c r="C75" s="191">
        <v>712.0</v>
      </c>
      <c r="D75" s="186"/>
      <c r="E75" s="191"/>
      <c r="F75" s="179">
        <f>IF(C75="","",VLOOKUP(C75,'1HSDU001345A'!$A$2:$C$1103,2))</f>
        <v>24.39</v>
      </c>
      <c r="G75" s="180">
        <f t="shared" si="1"/>
        <v>0.3703703704</v>
      </c>
      <c r="H75" s="192"/>
      <c r="I75" s="182" t="str">
        <f t="shared" si="2"/>
        <v/>
      </c>
      <c r="J75" s="187" t="str">
        <f t="shared" si="3"/>
        <v/>
      </c>
      <c r="K75" s="49"/>
      <c r="L75" s="188" t="str">
        <f t="shared" si="4"/>
        <v/>
      </c>
      <c r="N75" s="212">
        <f t="shared" si="5"/>
        <v>-23.89</v>
      </c>
    </row>
    <row r="76" ht="21.0" customHeight="1">
      <c r="A76" s="195" t="s">
        <v>171</v>
      </c>
      <c r="B76" s="196">
        <v>60.0</v>
      </c>
      <c r="C76" s="197">
        <v>805.0</v>
      </c>
      <c r="D76" s="198"/>
      <c r="E76" s="197"/>
      <c r="F76" s="199">
        <f>IF(C76="","",VLOOKUP(C76,'1HSDU001345A'!$A$2:$C$1103,2))</f>
        <v>24.8</v>
      </c>
      <c r="G76" s="213">
        <f t="shared" si="1"/>
        <v>2.057613169</v>
      </c>
      <c r="H76" s="201"/>
      <c r="I76" s="202" t="str">
        <f t="shared" si="2"/>
        <v/>
      </c>
      <c r="J76" s="203" t="str">
        <f t="shared" si="3"/>
        <v/>
      </c>
      <c r="K76" s="59"/>
      <c r="L76" s="204" t="str">
        <f t="shared" si="4"/>
        <v/>
      </c>
      <c r="N76" s="212">
        <f t="shared" si="5"/>
        <v>-24.3</v>
      </c>
    </row>
    <row r="77" ht="21.0" customHeight="1">
      <c r="A77" s="174" t="s">
        <v>172</v>
      </c>
      <c r="B77" s="175">
        <v>61.0</v>
      </c>
      <c r="C77" s="178">
        <v>1032.0</v>
      </c>
      <c r="D77" s="177"/>
      <c r="E77" s="178"/>
      <c r="F77" s="179">
        <f>IF(C77="","",VLOOKUP(C77,'1HSDU001345A'!$A$2:$C$1103,2))</f>
        <v>24.61</v>
      </c>
      <c r="G77" s="180">
        <f t="shared" si="1"/>
        <v>1.275720165</v>
      </c>
      <c r="H77" s="181"/>
      <c r="I77" s="182" t="str">
        <f t="shared" si="2"/>
        <v/>
      </c>
      <c r="J77" s="214" t="str">
        <f t="shared" si="3"/>
        <v/>
      </c>
      <c r="K77" s="215"/>
      <c r="L77" s="216" t="str">
        <f t="shared" si="4"/>
        <v/>
      </c>
      <c r="N77" s="212">
        <f t="shared" si="5"/>
        <v>-24.11</v>
      </c>
    </row>
    <row r="78" ht="21.0" customHeight="1">
      <c r="A78" s="193" t="s">
        <v>172</v>
      </c>
      <c r="B78" s="189">
        <v>62.0</v>
      </c>
      <c r="C78" s="191">
        <v>555.0</v>
      </c>
      <c r="D78" s="186"/>
      <c r="E78" s="191"/>
      <c r="F78" s="179">
        <f>IF(C78="","",VLOOKUP(C78,'1HSDU001345A'!$A$2:$C$1103,2))</f>
        <v>24.57</v>
      </c>
      <c r="G78" s="180">
        <f t="shared" si="1"/>
        <v>1.111111111</v>
      </c>
      <c r="H78" s="192"/>
      <c r="I78" s="182" t="str">
        <f t="shared" si="2"/>
        <v/>
      </c>
      <c r="J78" s="187" t="str">
        <f t="shared" si="3"/>
        <v/>
      </c>
      <c r="K78" s="49"/>
      <c r="L78" s="188" t="str">
        <f t="shared" si="4"/>
        <v/>
      </c>
      <c r="N78" s="212">
        <f t="shared" si="5"/>
        <v>-24.07</v>
      </c>
    </row>
    <row r="79" ht="21.0" customHeight="1">
      <c r="A79" s="193" t="s">
        <v>173</v>
      </c>
      <c r="B79" s="189">
        <v>63.0</v>
      </c>
      <c r="C79" s="191">
        <v>862.0</v>
      </c>
      <c r="D79" s="186"/>
      <c r="E79" s="191"/>
      <c r="F79" s="179">
        <f>IF(C79="","",VLOOKUP(C79,'1HSDU001345A'!$A$2:$C$1103,2))</f>
        <v>24.62</v>
      </c>
      <c r="G79" s="180">
        <f t="shared" si="1"/>
        <v>1.316872428</v>
      </c>
      <c r="H79" s="192"/>
      <c r="I79" s="182" t="str">
        <f t="shared" si="2"/>
        <v/>
      </c>
      <c r="J79" s="187" t="str">
        <f t="shared" si="3"/>
        <v/>
      </c>
      <c r="K79" s="49"/>
      <c r="L79" s="188" t="str">
        <f t="shared" si="4"/>
        <v/>
      </c>
      <c r="N79" s="212">
        <f t="shared" si="5"/>
        <v>-24.12</v>
      </c>
    </row>
    <row r="80" ht="21.0" customHeight="1">
      <c r="A80" s="193" t="s">
        <v>173</v>
      </c>
      <c r="B80" s="189">
        <v>64.0</v>
      </c>
      <c r="C80" s="191">
        <v>865.0</v>
      </c>
      <c r="D80" s="186"/>
      <c r="E80" s="191"/>
      <c r="F80" s="179">
        <f>IF(C80="","",VLOOKUP(C80,'1HSDU001345A'!$A$2:$C$1103,2))</f>
        <v>24.65</v>
      </c>
      <c r="G80" s="208">
        <f t="shared" si="1"/>
        <v>1.440329218</v>
      </c>
      <c r="H80" s="192"/>
      <c r="I80" s="209" t="str">
        <f t="shared" si="2"/>
        <v/>
      </c>
      <c r="J80" s="187" t="str">
        <f t="shared" si="3"/>
        <v/>
      </c>
      <c r="K80" s="49"/>
      <c r="L80" s="188" t="str">
        <f t="shared" si="4"/>
        <v/>
      </c>
      <c r="M80" s="205"/>
      <c r="N80" s="212">
        <f t="shared" si="5"/>
        <v>-24.15</v>
      </c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205"/>
    </row>
    <row r="81" ht="21.0" customHeight="1">
      <c r="A81" s="174" t="s">
        <v>173</v>
      </c>
      <c r="B81" s="175">
        <v>65.0</v>
      </c>
      <c r="C81" s="178">
        <v>997.0</v>
      </c>
      <c r="D81" s="177"/>
      <c r="E81" s="178"/>
      <c r="F81" s="179">
        <f>IF(C81="","",VLOOKUP(C81,'1HSDU001345A'!$A$2:$C$1103,2))</f>
        <v>24.81</v>
      </c>
      <c r="G81" s="206">
        <f t="shared" si="1"/>
        <v>2.098765432</v>
      </c>
      <c r="H81" s="181"/>
      <c r="I81" s="182" t="str">
        <f t="shared" si="2"/>
        <v/>
      </c>
      <c r="J81" s="214" t="str">
        <f t="shared" si="3"/>
        <v/>
      </c>
      <c r="K81" s="215"/>
      <c r="L81" s="216" t="str">
        <f t="shared" si="4"/>
        <v/>
      </c>
      <c r="N81" s="212">
        <f t="shared" si="5"/>
        <v>-24.31</v>
      </c>
    </row>
    <row r="82" ht="21.0" customHeight="1">
      <c r="A82" s="193" t="s">
        <v>173</v>
      </c>
      <c r="B82" s="189">
        <v>66.0</v>
      </c>
      <c r="C82" s="191">
        <v>996.0</v>
      </c>
      <c r="D82" s="186"/>
      <c r="E82" s="191"/>
      <c r="F82" s="179">
        <f>IF(C82="","",VLOOKUP(C82,'1HSDU001345A'!$A$2:$C$1103,2))</f>
        <v>24.81</v>
      </c>
      <c r="G82" s="208">
        <f t="shared" si="1"/>
        <v>2.098765432</v>
      </c>
      <c r="H82" s="192"/>
      <c r="I82" s="209" t="str">
        <f t="shared" si="2"/>
        <v/>
      </c>
      <c r="J82" s="187" t="str">
        <f t="shared" si="3"/>
        <v/>
      </c>
      <c r="K82" s="49"/>
      <c r="L82" s="188" t="str">
        <f t="shared" si="4"/>
        <v/>
      </c>
      <c r="N82" s="212">
        <f t="shared" si="5"/>
        <v>-24.31</v>
      </c>
    </row>
    <row r="83" ht="21.0" customHeight="1">
      <c r="A83" s="193" t="s">
        <v>172</v>
      </c>
      <c r="B83" s="189">
        <v>67.0</v>
      </c>
      <c r="C83" s="191">
        <v>995.0</v>
      </c>
      <c r="D83" s="186"/>
      <c r="E83" s="191"/>
      <c r="F83" s="179">
        <f>IF(C83="","",VLOOKUP(C83,'1HSDU001345A'!$A$2:$C$1103,2))</f>
        <v>24.81</v>
      </c>
      <c r="G83" s="208">
        <f t="shared" si="1"/>
        <v>2.098765432</v>
      </c>
      <c r="H83" s="192"/>
      <c r="I83" s="209" t="str">
        <f t="shared" si="2"/>
        <v/>
      </c>
      <c r="J83" s="187" t="str">
        <f t="shared" si="3"/>
        <v/>
      </c>
      <c r="K83" s="49"/>
      <c r="L83" s="188" t="str">
        <f t="shared" si="4"/>
        <v/>
      </c>
      <c r="N83" s="212">
        <f t="shared" si="5"/>
        <v>-24.31</v>
      </c>
    </row>
    <row r="84" ht="21.0" customHeight="1">
      <c r="A84" s="193" t="s">
        <v>172</v>
      </c>
      <c r="B84" s="189">
        <v>68.0</v>
      </c>
      <c r="C84" s="191">
        <v>949.0</v>
      </c>
      <c r="D84" s="186"/>
      <c r="E84" s="191"/>
      <c r="F84" s="179">
        <f>IF(C84="","",VLOOKUP(C84,'1HSDU001345A'!$A$2:$C$1103,2))</f>
        <v>24.83</v>
      </c>
      <c r="G84" s="208">
        <f t="shared" si="1"/>
        <v>2.181069959</v>
      </c>
      <c r="H84" s="192"/>
      <c r="I84" s="209" t="str">
        <f t="shared" si="2"/>
        <v/>
      </c>
      <c r="J84" s="187" t="str">
        <f t="shared" si="3"/>
        <v/>
      </c>
      <c r="K84" s="49"/>
      <c r="L84" s="188" t="str">
        <f t="shared" si="4"/>
        <v/>
      </c>
      <c r="N84" s="212">
        <f t="shared" si="5"/>
        <v>-24.33</v>
      </c>
    </row>
    <row r="85" ht="21.0" customHeight="1">
      <c r="A85" s="193" t="s">
        <v>172</v>
      </c>
      <c r="B85" s="189">
        <v>69.0</v>
      </c>
      <c r="C85" s="191">
        <v>999.0</v>
      </c>
      <c r="D85" s="186"/>
      <c r="E85" s="191"/>
      <c r="F85" s="179">
        <f>IF(C85="","",VLOOKUP(C85,'1HSDU001345A'!$A$2:$C$1103,2))</f>
        <v>24.81</v>
      </c>
      <c r="G85" s="208">
        <f t="shared" si="1"/>
        <v>2.098765432</v>
      </c>
      <c r="H85" s="192"/>
      <c r="I85" s="209" t="str">
        <f t="shared" si="2"/>
        <v/>
      </c>
      <c r="J85" s="187" t="str">
        <f t="shared" si="3"/>
        <v/>
      </c>
      <c r="K85" s="49"/>
      <c r="L85" s="188" t="str">
        <f t="shared" si="4"/>
        <v/>
      </c>
      <c r="N85" s="212">
        <f t="shared" si="5"/>
        <v>-24.31</v>
      </c>
    </row>
    <row r="86" ht="21.0" customHeight="1">
      <c r="A86" s="193" t="s">
        <v>172</v>
      </c>
      <c r="B86" s="189">
        <v>70.0</v>
      </c>
      <c r="C86" s="191">
        <v>1000.0</v>
      </c>
      <c r="D86" s="186"/>
      <c r="E86" s="191"/>
      <c r="F86" s="179">
        <f>IF(C86="","",VLOOKUP(C86,'1HSDU001345A'!$A$2:$C$1103,2))</f>
        <v>24.81</v>
      </c>
      <c r="G86" s="208">
        <f t="shared" si="1"/>
        <v>2.098765432</v>
      </c>
      <c r="H86" s="192"/>
      <c r="I86" s="209" t="str">
        <f t="shared" si="2"/>
        <v/>
      </c>
      <c r="J86" s="187" t="str">
        <f t="shared" si="3"/>
        <v/>
      </c>
      <c r="K86" s="49"/>
      <c r="L86" s="188" t="str">
        <f t="shared" si="4"/>
        <v/>
      </c>
      <c r="N86" s="212">
        <f t="shared" si="5"/>
        <v>-24.31</v>
      </c>
    </row>
    <row r="87" ht="21.0" customHeight="1">
      <c r="A87" s="193" t="s">
        <v>173</v>
      </c>
      <c r="B87" s="189">
        <v>71.0</v>
      </c>
      <c r="C87" s="191">
        <v>1002.0</v>
      </c>
      <c r="D87" s="186"/>
      <c r="E87" s="191"/>
      <c r="F87" s="179">
        <f>IF(C87="","",VLOOKUP(C87,'1HSDU001345A'!$A$2:$C$1103,2))</f>
        <v>24.81</v>
      </c>
      <c r="G87" s="208">
        <f t="shared" si="1"/>
        <v>2.098765432</v>
      </c>
      <c r="H87" s="192"/>
      <c r="I87" s="209" t="str">
        <f t="shared" si="2"/>
        <v/>
      </c>
      <c r="J87" s="187" t="str">
        <f t="shared" si="3"/>
        <v/>
      </c>
      <c r="K87" s="49"/>
      <c r="L87" s="188" t="str">
        <f t="shared" si="4"/>
        <v/>
      </c>
      <c r="N87" s="212">
        <f t="shared" si="5"/>
        <v>-24.31</v>
      </c>
    </row>
    <row r="88" ht="21.0" customHeight="1">
      <c r="A88" s="193" t="s">
        <v>173</v>
      </c>
      <c r="B88" s="189">
        <v>72.0</v>
      </c>
      <c r="C88" s="191">
        <v>1003.0</v>
      </c>
      <c r="D88" s="186"/>
      <c r="E88" s="191"/>
      <c r="F88" s="179">
        <f>IF(C88="","",VLOOKUP(C88,'1HSDU001345A'!$A$2:$C$1103,2))</f>
        <v>24.81</v>
      </c>
      <c r="G88" s="208">
        <f t="shared" si="1"/>
        <v>2.098765432</v>
      </c>
      <c r="H88" s="192"/>
      <c r="I88" s="209" t="str">
        <f t="shared" si="2"/>
        <v/>
      </c>
      <c r="J88" s="187" t="str">
        <f t="shared" si="3"/>
        <v/>
      </c>
      <c r="K88" s="49"/>
      <c r="L88" s="188" t="str">
        <f t="shared" si="4"/>
        <v/>
      </c>
      <c r="N88" s="212">
        <f t="shared" si="5"/>
        <v>-24.31</v>
      </c>
    </row>
    <row r="89" ht="21.0" customHeight="1">
      <c r="A89" s="193" t="s">
        <v>173</v>
      </c>
      <c r="B89" s="189">
        <v>73.0</v>
      </c>
      <c r="C89" s="191">
        <v>561.0</v>
      </c>
      <c r="D89" s="186"/>
      <c r="E89" s="191"/>
      <c r="F89" s="179">
        <f>IF(C89="","",VLOOKUP(C89,'1HSDU001345A'!$A$2:$C$1103,2))</f>
        <v>24.57</v>
      </c>
      <c r="G89" s="208">
        <f t="shared" si="1"/>
        <v>1.111111111</v>
      </c>
      <c r="H89" s="192"/>
      <c r="I89" s="209" t="str">
        <f t="shared" si="2"/>
        <v/>
      </c>
      <c r="J89" s="187" t="str">
        <f t="shared" si="3"/>
        <v/>
      </c>
      <c r="K89" s="49"/>
      <c r="L89" s="188" t="str">
        <f t="shared" si="4"/>
        <v/>
      </c>
      <c r="N89" s="212">
        <f t="shared" si="5"/>
        <v>-24.07</v>
      </c>
    </row>
    <row r="90" ht="21.0" customHeight="1">
      <c r="A90" s="193" t="s">
        <v>173</v>
      </c>
      <c r="B90" s="189">
        <v>74.0</v>
      </c>
      <c r="C90" s="191">
        <v>1006.0</v>
      </c>
      <c r="D90" s="186"/>
      <c r="E90" s="191"/>
      <c r="F90" s="179">
        <f>IF(C90="","",VLOOKUP(C90,'1HSDU001345A'!$A$2:$C$1103,2))</f>
        <v>24.79</v>
      </c>
      <c r="G90" s="208">
        <f t="shared" si="1"/>
        <v>2.016460905</v>
      </c>
      <c r="H90" s="192"/>
      <c r="I90" s="209" t="str">
        <f t="shared" si="2"/>
        <v/>
      </c>
      <c r="J90" s="187" t="str">
        <f t="shared" si="3"/>
        <v/>
      </c>
      <c r="K90" s="49"/>
      <c r="L90" s="188" t="str">
        <f t="shared" si="4"/>
        <v/>
      </c>
      <c r="N90" s="212">
        <f t="shared" si="5"/>
        <v>-24.29</v>
      </c>
    </row>
    <row r="91" ht="21.0" customHeight="1">
      <c r="A91" s="193" t="s">
        <v>172</v>
      </c>
      <c r="B91" s="189">
        <v>75.0</v>
      </c>
      <c r="C91" s="191">
        <v>1005.0</v>
      </c>
      <c r="D91" s="186"/>
      <c r="E91" s="191"/>
      <c r="F91" s="179">
        <f>IF(C91="","",VLOOKUP(C91,'1HSDU001345A'!$A$2:$C$1103,2))</f>
        <v>24.81</v>
      </c>
      <c r="G91" s="208">
        <f t="shared" si="1"/>
        <v>2.098765432</v>
      </c>
      <c r="H91" s="192"/>
      <c r="I91" s="209" t="str">
        <f t="shared" si="2"/>
        <v/>
      </c>
      <c r="J91" s="187" t="str">
        <f t="shared" si="3"/>
        <v/>
      </c>
      <c r="K91" s="49"/>
      <c r="L91" s="188" t="str">
        <f t="shared" si="4"/>
        <v/>
      </c>
      <c r="N91" s="212">
        <f t="shared" si="5"/>
        <v>-24.31</v>
      </c>
    </row>
    <row r="92" ht="21.0" customHeight="1">
      <c r="A92" s="193" t="s">
        <v>172</v>
      </c>
      <c r="B92" s="189">
        <v>76.0</v>
      </c>
      <c r="C92" s="191">
        <v>1004.0</v>
      </c>
      <c r="D92" s="186"/>
      <c r="E92" s="191"/>
      <c r="F92" s="179">
        <f>IF(C92="","",VLOOKUP(C92,'1HSDU001345A'!$A$2:$C$1103,2))</f>
        <v>24.81</v>
      </c>
      <c r="G92" s="208">
        <f t="shared" si="1"/>
        <v>2.098765432</v>
      </c>
      <c r="H92" s="192"/>
      <c r="I92" s="209" t="str">
        <f t="shared" si="2"/>
        <v/>
      </c>
      <c r="J92" s="187" t="str">
        <f t="shared" si="3"/>
        <v/>
      </c>
      <c r="K92" s="49"/>
      <c r="L92" s="188" t="str">
        <f t="shared" si="4"/>
        <v/>
      </c>
      <c r="N92" s="212">
        <f t="shared" si="5"/>
        <v>-24.31</v>
      </c>
    </row>
    <row r="93" ht="21.0" customHeight="1">
      <c r="A93" s="193" t="s">
        <v>172</v>
      </c>
      <c r="B93" s="189">
        <v>77.0</v>
      </c>
      <c r="C93" s="191">
        <v>790.0</v>
      </c>
      <c r="D93" s="186"/>
      <c r="E93" s="191"/>
      <c r="F93" s="179">
        <f>IF(C93="","",VLOOKUP(C93,'1HSDU001345A'!$A$2:$C$1103,2))</f>
        <v>24.67</v>
      </c>
      <c r="G93" s="208">
        <f t="shared" si="1"/>
        <v>1.522633745</v>
      </c>
      <c r="H93" s="192"/>
      <c r="I93" s="209" t="str">
        <f t="shared" si="2"/>
        <v/>
      </c>
      <c r="J93" s="187" t="str">
        <f t="shared" si="3"/>
        <v/>
      </c>
      <c r="K93" s="49"/>
      <c r="L93" s="188" t="str">
        <f t="shared" si="4"/>
        <v/>
      </c>
      <c r="N93" s="212">
        <f t="shared" si="5"/>
        <v>-24.17</v>
      </c>
    </row>
    <row r="94" ht="21.0" customHeight="1">
      <c r="A94" s="193" t="s">
        <v>172</v>
      </c>
      <c r="B94" s="189">
        <v>78.0</v>
      </c>
      <c r="C94" s="191">
        <v>686.0</v>
      </c>
      <c r="D94" s="186"/>
      <c r="E94" s="191"/>
      <c r="F94" s="179">
        <f>IF(C94="","",VLOOKUP(C94,'1HSDU001345A'!$A$2:$C$1103,2))</f>
        <v>24.32</v>
      </c>
      <c r="G94" s="208">
        <f t="shared" si="1"/>
        <v>0.08230452675</v>
      </c>
      <c r="H94" s="192"/>
      <c r="I94" s="209" t="str">
        <f t="shared" si="2"/>
        <v/>
      </c>
      <c r="J94" s="187" t="str">
        <f t="shared" si="3"/>
        <v/>
      </c>
      <c r="K94" s="49"/>
      <c r="L94" s="188" t="str">
        <f t="shared" si="4"/>
        <v/>
      </c>
      <c r="N94" s="212">
        <f t="shared" si="5"/>
        <v>-23.82</v>
      </c>
    </row>
    <row r="95" ht="21.0" customHeight="1">
      <c r="A95" s="193" t="s">
        <v>173</v>
      </c>
      <c r="B95" s="189">
        <v>79.0</v>
      </c>
      <c r="C95" s="191">
        <v>927.0</v>
      </c>
      <c r="D95" s="186"/>
      <c r="E95" s="191"/>
      <c r="F95" s="179">
        <f>IF(C95="","",VLOOKUP(C95,'1HSDU001345A'!$A$2:$C$1103,2))</f>
        <v>24.82</v>
      </c>
      <c r="G95" s="208">
        <f t="shared" si="1"/>
        <v>2.139917695</v>
      </c>
      <c r="H95" s="192"/>
      <c r="I95" s="209" t="str">
        <f t="shared" si="2"/>
        <v/>
      </c>
      <c r="J95" s="187" t="str">
        <f t="shared" si="3"/>
        <v/>
      </c>
      <c r="K95" s="49"/>
      <c r="L95" s="188" t="str">
        <f t="shared" si="4"/>
        <v/>
      </c>
      <c r="N95" s="212">
        <f t="shared" si="5"/>
        <v>-24.32</v>
      </c>
    </row>
    <row r="96" ht="21.0" customHeight="1">
      <c r="A96" s="193" t="s">
        <v>173</v>
      </c>
      <c r="B96" s="189">
        <v>80.0</v>
      </c>
      <c r="C96" s="191">
        <v>962.0</v>
      </c>
      <c r="D96" s="186"/>
      <c r="E96" s="191"/>
      <c r="F96" s="179">
        <f>IF(C96="","",VLOOKUP(C96,'1HSDU001345A'!$A$2:$C$1103,2))</f>
        <v>24.72</v>
      </c>
      <c r="G96" s="208">
        <f t="shared" si="1"/>
        <v>1.728395062</v>
      </c>
      <c r="H96" s="192"/>
      <c r="I96" s="209" t="str">
        <f t="shared" si="2"/>
        <v/>
      </c>
      <c r="J96" s="187" t="str">
        <f t="shared" si="3"/>
        <v/>
      </c>
      <c r="K96" s="49"/>
      <c r="L96" s="188" t="str">
        <f t="shared" si="4"/>
        <v/>
      </c>
      <c r="N96" s="212">
        <f t="shared" si="5"/>
        <v>-24.22</v>
      </c>
    </row>
    <row r="97" ht="21.0" customHeight="1">
      <c r="A97" s="193" t="s">
        <v>173</v>
      </c>
      <c r="B97" s="189">
        <v>81.0</v>
      </c>
      <c r="C97" s="191">
        <v>1028.0</v>
      </c>
      <c r="D97" s="186"/>
      <c r="E97" s="191"/>
      <c r="F97" s="179">
        <f>IF(C97="","",VLOOKUP(C97,'1HSDU001345A'!$A$2:$C$1103,2))</f>
        <v>24.61</v>
      </c>
      <c r="G97" s="208">
        <f t="shared" si="1"/>
        <v>1.275720165</v>
      </c>
      <c r="H97" s="192"/>
      <c r="I97" s="209" t="str">
        <f t="shared" si="2"/>
        <v/>
      </c>
      <c r="J97" s="187" t="str">
        <f t="shared" si="3"/>
        <v/>
      </c>
      <c r="K97" s="49"/>
      <c r="L97" s="188" t="str">
        <f t="shared" si="4"/>
        <v/>
      </c>
      <c r="N97" s="212">
        <f t="shared" si="5"/>
        <v>-24.11</v>
      </c>
    </row>
    <row r="98" ht="21.0" customHeight="1">
      <c r="A98" s="193" t="s">
        <v>173</v>
      </c>
      <c r="B98" s="189">
        <v>82.0</v>
      </c>
      <c r="C98" s="191">
        <v>1027.0</v>
      </c>
      <c r="D98" s="186"/>
      <c r="E98" s="191"/>
      <c r="F98" s="179">
        <f>IF(C98="","",VLOOKUP(C98,'1HSDU001345A'!$A$2:$C$1103,2))</f>
        <v>24.61</v>
      </c>
      <c r="G98" s="208">
        <f t="shared" si="1"/>
        <v>1.275720165</v>
      </c>
      <c r="H98" s="192"/>
      <c r="I98" s="209" t="str">
        <f t="shared" si="2"/>
        <v/>
      </c>
      <c r="J98" s="187" t="str">
        <f t="shared" si="3"/>
        <v/>
      </c>
      <c r="K98" s="49"/>
      <c r="L98" s="188" t="str">
        <f t="shared" si="4"/>
        <v/>
      </c>
      <c r="N98" s="212">
        <f t="shared" si="5"/>
        <v>-24.11</v>
      </c>
    </row>
    <row r="99" ht="21.0" customHeight="1">
      <c r="A99" s="193" t="s">
        <v>172</v>
      </c>
      <c r="B99" s="189">
        <v>83.0</v>
      </c>
      <c r="C99" s="191">
        <v>1022.0</v>
      </c>
      <c r="D99" s="186"/>
      <c r="E99" s="191"/>
      <c r="F99" s="179">
        <f>IF(C99="","",VLOOKUP(C99,'1HSDU001345A'!$A$2:$C$1103,2))</f>
        <v>24.68</v>
      </c>
      <c r="G99" s="208">
        <f t="shared" si="1"/>
        <v>1.563786008</v>
      </c>
      <c r="H99" s="192"/>
      <c r="I99" s="209" t="str">
        <f t="shared" si="2"/>
        <v/>
      </c>
      <c r="J99" s="187" t="str">
        <f t="shared" si="3"/>
        <v/>
      </c>
      <c r="K99" s="49"/>
      <c r="L99" s="188" t="str">
        <f t="shared" si="4"/>
        <v/>
      </c>
      <c r="N99" s="212">
        <f t="shared" si="5"/>
        <v>-24.18</v>
      </c>
    </row>
    <row r="100" ht="21.0" customHeight="1">
      <c r="A100" s="193" t="s">
        <v>172</v>
      </c>
      <c r="B100" s="189">
        <v>84.0</v>
      </c>
      <c r="C100" s="191">
        <v>998.0</v>
      </c>
      <c r="D100" s="186"/>
      <c r="E100" s="191"/>
      <c r="F100" s="179">
        <f>IF(C100="","",VLOOKUP(C100,'1HSDU001345A'!$A$2:$C$1103,2))</f>
        <v>24.81</v>
      </c>
      <c r="G100" s="208">
        <f t="shared" si="1"/>
        <v>2.098765432</v>
      </c>
      <c r="H100" s="192"/>
      <c r="I100" s="209" t="str">
        <f t="shared" si="2"/>
        <v/>
      </c>
      <c r="J100" s="187" t="str">
        <f t="shared" si="3"/>
        <v/>
      </c>
      <c r="K100" s="49"/>
      <c r="L100" s="188" t="str">
        <f t="shared" si="4"/>
        <v/>
      </c>
      <c r="N100" s="212">
        <f t="shared" si="5"/>
        <v>-24.31</v>
      </c>
    </row>
    <row r="101" ht="21.0" customHeight="1">
      <c r="A101" s="193" t="s">
        <v>172</v>
      </c>
      <c r="B101" s="189">
        <v>85.0</v>
      </c>
      <c r="C101" s="191">
        <v>1043.0</v>
      </c>
      <c r="D101" s="186"/>
      <c r="E101" s="191"/>
      <c r="F101" s="179">
        <f>IF(C101="","",VLOOKUP(C101,'1HSDU001345A'!$A$2:$C$1103,2))</f>
        <v>25.09</v>
      </c>
      <c r="G101" s="208">
        <f t="shared" si="1"/>
        <v>3.251028807</v>
      </c>
      <c r="H101" s="192"/>
      <c r="I101" s="209" t="str">
        <f t="shared" si="2"/>
        <v/>
      </c>
      <c r="J101" s="187" t="str">
        <f t="shared" si="3"/>
        <v/>
      </c>
      <c r="K101" s="49"/>
      <c r="L101" s="188" t="str">
        <f t="shared" si="4"/>
        <v/>
      </c>
      <c r="N101" s="212">
        <f t="shared" si="5"/>
        <v>-24.59</v>
      </c>
    </row>
    <row r="102" ht="21.0" customHeight="1">
      <c r="A102" s="193" t="s">
        <v>172</v>
      </c>
      <c r="B102" s="189">
        <v>86.0</v>
      </c>
      <c r="C102" s="191">
        <v>1051.0</v>
      </c>
      <c r="D102" s="186"/>
      <c r="E102" s="191"/>
      <c r="F102" s="179">
        <f>IF(C102="","",VLOOKUP(C102,'1HSDU001345A'!$A$2:$C$1103,2))</f>
        <v>25.09</v>
      </c>
      <c r="G102" s="208">
        <f t="shared" si="1"/>
        <v>3.251028807</v>
      </c>
      <c r="H102" s="192"/>
      <c r="I102" s="209" t="str">
        <f t="shared" si="2"/>
        <v/>
      </c>
      <c r="J102" s="187" t="str">
        <f t="shared" si="3"/>
        <v/>
      </c>
      <c r="K102" s="49"/>
      <c r="L102" s="188" t="str">
        <f t="shared" si="4"/>
        <v/>
      </c>
      <c r="N102" s="212">
        <f t="shared" si="5"/>
        <v>-24.59</v>
      </c>
    </row>
    <row r="103" ht="21.0" customHeight="1">
      <c r="A103" s="193" t="s">
        <v>173</v>
      </c>
      <c r="B103" s="189">
        <v>87.0</v>
      </c>
      <c r="C103" s="191">
        <v>1052.0</v>
      </c>
      <c r="D103" s="186"/>
      <c r="E103" s="191"/>
      <c r="F103" s="179">
        <f>IF(C103="","",VLOOKUP(C103,'1HSDU001345A'!$A$2:$C$1103,2))</f>
        <v>25.05</v>
      </c>
      <c r="G103" s="208">
        <f t="shared" si="1"/>
        <v>3.086419753</v>
      </c>
      <c r="H103" s="192"/>
      <c r="I103" s="209" t="str">
        <f t="shared" si="2"/>
        <v/>
      </c>
      <c r="J103" s="187" t="str">
        <f t="shared" si="3"/>
        <v/>
      </c>
      <c r="K103" s="49"/>
      <c r="L103" s="188" t="str">
        <f t="shared" si="4"/>
        <v/>
      </c>
      <c r="N103" s="212">
        <f t="shared" si="5"/>
        <v>-24.55</v>
      </c>
    </row>
    <row r="104" ht="21.0" customHeight="1">
      <c r="A104" s="195" t="s">
        <v>173</v>
      </c>
      <c r="B104" s="196">
        <v>88.0</v>
      </c>
      <c r="C104" s="197">
        <v>1053.0</v>
      </c>
      <c r="D104" s="198"/>
      <c r="E104" s="197"/>
      <c r="F104" s="199">
        <f>IF(C104="","",VLOOKUP(C104,'1HSDU001345A'!$A$2:$C$1103,2))</f>
        <v>25</v>
      </c>
      <c r="G104" s="200">
        <f t="shared" si="1"/>
        <v>2.880658436</v>
      </c>
      <c r="H104" s="201"/>
      <c r="I104" s="202" t="str">
        <f t="shared" si="2"/>
        <v/>
      </c>
      <c r="J104" s="203" t="str">
        <f t="shared" si="3"/>
        <v/>
      </c>
      <c r="K104" s="59"/>
      <c r="L104" s="204" t="str">
        <f t="shared" si="4"/>
        <v/>
      </c>
      <c r="N104" s="212">
        <f t="shared" si="5"/>
        <v>-24.5</v>
      </c>
    </row>
    <row r="105" ht="15.75" customHeight="1">
      <c r="D105" s="62"/>
    </row>
    <row r="106" ht="15.75" hidden="1" customHeight="1">
      <c r="B106" s="64" t="s">
        <v>153</v>
      </c>
      <c r="C106" s="138">
        <f>I44/16*2</f>
        <v>3.0375</v>
      </c>
      <c r="D106" s="62"/>
    </row>
    <row r="107" ht="15.75" hidden="1" customHeight="1">
      <c r="C107" s="62" t="s">
        <v>154</v>
      </c>
      <c r="E107" s="62" t="s">
        <v>155</v>
      </c>
      <c r="H107" s="64" t="s">
        <v>156</v>
      </c>
      <c r="J107" s="64" t="s">
        <v>157</v>
      </c>
    </row>
    <row r="108" ht="15.75" hidden="1" customHeight="1">
      <c r="B108" s="64" t="s">
        <v>158</v>
      </c>
      <c r="C108" s="138" t="str">
        <f>1/SUM(H108:H109,H114:H117,H122:H125,H130:H133)+1/SUM(H110:H113,H118:H121,H126:H129,H134:H135)</f>
        <v>#DIV/0!</v>
      </c>
      <c r="D108" s="211" t="str">
        <f t="shared" ref="D108:D109" si="6">(C108-$C$106)/$C$106%</f>
        <v>#DIV/0!</v>
      </c>
      <c r="E108" s="138">
        <f>1/SUM(J108:J109,J114:J117,J122:J125,J130:J133)+1/SUM(J110:J113,J118:J121,J126:J129,J134:J135)</f>
        <v>3.53913002</v>
      </c>
      <c r="F108" s="211">
        <f t="shared" ref="F108:F109" si="7">(E108-$C$106)/$C$106%</f>
        <v>16.51456855</v>
      </c>
      <c r="G108" s="64">
        <v>1.0</v>
      </c>
      <c r="H108" s="64" t="str">
        <f t="shared" ref="H108:H163" si="8">1/J49</f>
        <v>#DIV/0!</v>
      </c>
      <c r="J108" s="64">
        <f t="shared" ref="J108:J163" si="9">1/F49</f>
        <v>0.04009623095</v>
      </c>
    </row>
    <row r="109" ht="15.75" hidden="1" customHeight="1">
      <c r="B109" s="64" t="s">
        <v>159</v>
      </c>
      <c r="C109" s="138" t="str">
        <f>1/SUM(H136:H137,H142:H145,H150:H153,H158:H161)+1/SUM(H138:H141,H146:H149,H154:H157,H162:H163)</f>
        <v>#DIV/0!</v>
      </c>
      <c r="D109" s="211" t="str">
        <f t="shared" si="6"/>
        <v>#DIV/0!</v>
      </c>
      <c r="E109" s="138">
        <f>1/SUM(J136:J137,J142:J145,J150:J153,J158:J161)+1/SUM(J138:J141,J146:J149,J154:J157,J162:J163)</f>
        <v>3.537595424</v>
      </c>
      <c r="F109" s="211">
        <f t="shared" si="7"/>
        <v>16.46404688</v>
      </c>
      <c r="G109" s="64">
        <v>2.0</v>
      </c>
      <c r="H109" s="64" t="str">
        <f t="shared" si="8"/>
        <v>#DIV/0!</v>
      </c>
      <c r="J109" s="64">
        <f t="shared" si="9"/>
        <v>0.04014452027</v>
      </c>
    </row>
    <row r="110" ht="15.75" hidden="1" customHeight="1">
      <c r="B110" s="64" t="s">
        <v>160</v>
      </c>
      <c r="C110" s="138" t="str">
        <f>C108-C109</f>
        <v>#DIV/0!</v>
      </c>
      <c r="D110" s="211" t="str">
        <f>C110/$C$106%</f>
        <v>#DIV/0!</v>
      </c>
      <c r="E110" s="138">
        <f>E108-E109</f>
        <v>0.001534595712</v>
      </c>
      <c r="F110" s="211">
        <f>E110/$C$106%</f>
        <v>0.05052166952</v>
      </c>
      <c r="G110" s="64">
        <v>3.0</v>
      </c>
      <c r="H110" s="64" t="str">
        <f t="shared" si="8"/>
        <v>#DIV/0!</v>
      </c>
      <c r="J110" s="64">
        <f t="shared" si="9"/>
        <v>0.03993610224</v>
      </c>
    </row>
    <row r="111" ht="15.75" hidden="1" customHeight="1">
      <c r="D111" s="62"/>
      <c r="G111" s="64">
        <v>4.0</v>
      </c>
      <c r="H111" s="64" t="str">
        <f t="shared" si="8"/>
        <v>#DIV/0!</v>
      </c>
      <c r="J111" s="64">
        <f t="shared" si="9"/>
        <v>0.03993610224</v>
      </c>
    </row>
    <row r="112" ht="15.75" hidden="1" customHeight="1">
      <c r="B112" s="64" t="s">
        <v>174</v>
      </c>
      <c r="C112" s="138" t="str">
        <f>1/SUM(H108:H109,H114:H117,H122:H125,H130:H133)</f>
        <v>#DIV/0!</v>
      </c>
      <c r="D112" s="211" t="str">
        <f t="shared" ref="D112:D115" si="10">(C112-$C$106/2)/($C$106/2)%</f>
        <v>#DIV/0!</v>
      </c>
      <c r="E112" s="138">
        <f>1/SUM(J108:J109,J114:J117,J122:J125,J130:J133)</f>
        <v>1.77057838</v>
      </c>
      <c r="F112" s="211">
        <f t="shared" ref="F112:F115" si="11">(E112-$C$106/2)/($C$106/2)%</f>
        <v>16.58129248</v>
      </c>
      <c r="G112" s="64">
        <v>5.0</v>
      </c>
      <c r="H112" s="64" t="str">
        <f t="shared" si="8"/>
        <v>#DIV/0!</v>
      </c>
      <c r="J112" s="64">
        <f t="shared" si="9"/>
        <v>0.04032258065</v>
      </c>
    </row>
    <row r="113" ht="15.75" hidden="1" customHeight="1">
      <c r="B113" s="64" t="s">
        <v>175</v>
      </c>
      <c r="C113" s="138" t="str">
        <f>1/SUM(H110:H113,H118:H121,H126:H129,H134:H135)</f>
        <v>#DIV/0!</v>
      </c>
      <c r="D113" s="211" t="str">
        <f t="shared" si="10"/>
        <v>#DIV/0!</v>
      </c>
      <c r="E113" s="138">
        <f>1/SUM(J110:J113,J118:J121,J126:J129,J134:J135)</f>
        <v>1.76855164</v>
      </c>
      <c r="F113" s="211">
        <f t="shared" si="11"/>
        <v>16.44784462</v>
      </c>
      <c r="G113" s="64">
        <v>6.0</v>
      </c>
      <c r="H113" s="64" t="str">
        <f t="shared" si="8"/>
        <v>#DIV/0!</v>
      </c>
      <c r="J113" s="64">
        <f t="shared" si="9"/>
        <v>0.0404040404</v>
      </c>
    </row>
    <row r="114" ht="15.75" hidden="1" customHeight="1">
      <c r="B114" s="64" t="s">
        <v>176</v>
      </c>
      <c r="C114" s="138" t="str">
        <f>1/SUM(H138:H141,H146:H149,H154:H157,H162:H163)</f>
        <v>#DIV/0!</v>
      </c>
      <c r="D114" s="211" t="str">
        <f t="shared" si="10"/>
        <v>#DIV/0!</v>
      </c>
      <c r="E114" s="138">
        <f>1/SUM(J138:J141,J146:J149,J154:J157,J162:J163)</f>
        <v>1.768719935</v>
      </c>
      <c r="F114" s="211">
        <f t="shared" si="11"/>
        <v>16.45892576</v>
      </c>
      <c r="G114" s="64">
        <v>7.0</v>
      </c>
      <c r="H114" s="64" t="str">
        <f t="shared" si="8"/>
        <v>#DIV/0!</v>
      </c>
      <c r="J114" s="64">
        <f t="shared" si="9"/>
        <v>0.04024144869</v>
      </c>
    </row>
    <row r="115" ht="15.75" hidden="1" customHeight="1">
      <c r="B115" s="64" t="s">
        <v>177</v>
      </c>
      <c r="C115" s="138" t="str">
        <f>1/SUM(H136:H137,H142:H145,H150:H153,H158:H161)</f>
        <v>#DIV/0!</v>
      </c>
      <c r="D115" s="211" t="str">
        <f t="shared" si="10"/>
        <v>#DIV/0!</v>
      </c>
      <c r="E115" s="138">
        <f>1/SUM(J136:J137,J142:J145,J150:J153,J158:J161)</f>
        <v>1.768875489</v>
      </c>
      <c r="F115" s="211">
        <f t="shared" si="11"/>
        <v>16.469168</v>
      </c>
      <c r="G115" s="64">
        <v>8.0</v>
      </c>
      <c r="H115" s="64" t="str">
        <f t="shared" si="8"/>
        <v>#DIV/0!</v>
      </c>
      <c r="J115" s="64">
        <f t="shared" si="9"/>
        <v>0.0404040404</v>
      </c>
    </row>
    <row r="116" ht="15.75" hidden="1" customHeight="1">
      <c r="D116" s="62"/>
      <c r="G116" s="64">
        <v>9.0</v>
      </c>
      <c r="H116" s="64" t="str">
        <f t="shared" si="8"/>
        <v>#DIV/0!</v>
      </c>
      <c r="J116" s="64">
        <f t="shared" si="9"/>
        <v>0.04043671654</v>
      </c>
    </row>
    <row r="117" ht="15.75" hidden="1" customHeight="1">
      <c r="B117" s="64" t="s">
        <v>165</v>
      </c>
      <c r="C117" s="138" t="str">
        <f>(SUM(C112:C115))</f>
        <v>#DIV/0!</v>
      </c>
      <c r="D117" s="62"/>
      <c r="E117" s="138">
        <f>(SUM(E112:E115))</f>
        <v>7.076725444</v>
      </c>
      <c r="G117" s="64">
        <v>10.0</v>
      </c>
      <c r="H117" s="64" t="str">
        <f t="shared" si="8"/>
        <v>#DIV/0!</v>
      </c>
      <c r="J117" s="64">
        <f t="shared" si="9"/>
        <v>0.04043671654</v>
      </c>
    </row>
    <row r="118" ht="15.75" hidden="1" customHeight="1">
      <c r="D118" s="62"/>
      <c r="G118" s="64">
        <v>11.0</v>
      </c>
      <c r="H118" s="64" t="str">
        <f t="shared" si="8"/>
        <v>#DIV/0!</v>
      </c>
      <c r="J118" s="64">
        <f t="shared" si="9"/>
        <v>0.04029008864</v>
      </c>
    </row>
    <row r="119" ht="15.75" hidden="1" customHeight="1">
      <c r="D119" s="62"/>
      <c r="G119" s="64">
        <v>12.0</v>
      </c>
      <c r="H119" s="64" t="str">
        <f t="shared" si="8"/>
        <v>#DIV/0!</v>
      </c>
      <c r="J119" s="64">
        <f t="shared" si="9"/>
        <v>0.04043671654</v>
      </c>
    </row>
    <row r="120" ht="15.75" hidden="1" customHeight="1">
      <c r="D120" s="62"/>
      <c r="G120" s="64">
        <v>13.0</v>
      </c>
      <c r="H120" s="64" t="str">
        <f t="shared" si="8"/>
        <v>#DIV/0!</v>
      </c>
      <c r="J120" s="64">
        <f t="shared" si="9"/>
        <v>0.04042037187</v>
      </c>
    </row>
    <row r="121" ht="15.75" hidden="1" customHeight="1">
      <c r="D121" s="62"/>
      <c r="G121" s="64">
        <v>14.0</v>
      </c>
      <c r="H121" s="64" t="str">
        <f t="shared" si="8"/>
        <v>#DIV/0!</v>
      </c>
      <c r="J121" s="64">
        <f t="shared" si="9"/>
        <v>0.04050222762</v>
      </c>
    </row>
    <row r="122" ht="15.75" hidden="1" customHeight="1">
      <c r="D122" s="62"/>
      <c r="G122" s="64">
        <v>15.0</v>
      </c>
      <c r="H122" s="64" t="str">
        <f t="shared" si="8"/>
        <v>#DIV/0!</v>
      </c>
      <c r="J122" s="64">
        <f t="shared" si="9"/>
        <v>0.04048582996</v>
      </c>
    </row>
    <row r="123" ht="15.75" hidden="1" customHeight="1">
      <c r="D123" s="62"/>
      <c r="G123" s="64">
        <v>16.0</v>
      </c>
      <c r="H123" s="64" t="str">
        <f t="shared" si="8"/>
        <v>#DIV/0!</v>
      </c>
      <c r="J123" s="64">
        <f t="shared" si="9"/>
        <v>0.04043671654</v>
      </c>
    </row>
    <row r="124" ht="15.75" hidden="1" customHeight="1">
      <c r="D124" s="62"/>
      <c r="G124" s="64">
        <v>17.0</v>
      </c>
      <c r="H124" s="64" t="str">
        <f t="shared" si="8"/>
        <v>#DIV/0!</v>
      </c>
      <c r="J124" s="64">
        <f t="shared" si="9"/>
        <v>0.04033884631</v>
      </c>
    </row>
    <row r="125" ht="15.75" hidden="1" customHeight="1">
      <c r="D125" s="62"/>
      <c r="G125" s="64">
        <v>18.0</v>
      </c>
      <c r="H125" s="64" t="str">
        <f t="shared" si="8"/>
        <v>#DIV/0!</v>
      </c>
      <c r="J125" s="64">
        <f t="shared" si="9"/>
        <v>0.04033884631</v>
      </c>
    </row>
    <row r="126" ht="15.75" hidden="1" customHeight="1">
      <c r="D126" s="62"/>
      <c r="G126" s="64">
        <v>19.0</v>
      </c>
      <c r="H126" s="64" t="str">
        <f t="shared" si="8"/>
        <v>#DIV/0!</v>
      </c>
      <c r="J126" s="64">
        <f t="shared" si="9"/>
        <v>0.04038772213</v>
      </c>
    </row>
    <row r="127" ht="15.75" hidden="1" customHeight="1">
      <c r="D127" s="62"/>
      <c r="G127" s="64">
        <v>20.0</v>
      </c>
      <c r="H127" s="64" t="str">
        <f t="shared" si="8"/>
        <v>#DIV/0!</v>
      </c>
      <c r="J127" s="64">
        <f t="shared" si="9"/>
        <v>0.04030632809</v>
      </c>
    </row>
    <row r="128" ht="15.75" hidden="1" customHeight="1">
      <c r="D128" s="62"/>
      <c r="G128" s="64">
        <v>21.0</v>
      </c>
      <c r="H128" s="64" t="str">
        <f t="shared" si="8"/>
        <v>#DIV/0!</v>
      </c>
      <c r="J128" s="64">
        <f t="shared" si="9"/>
        <v>0.04050222762</v>
      </c>
    </row>
    <row r="129" ht="15.75" hidden="1" customHeight="1">
      <c r="D129" s="62"/>
      <c r="G129" s="64">
        <v>22.0</v>
      </c>
      <c r="H129" s="64" t="str">
        <f t="shared" si="8"/>
        <v>#DIV/0!</v>
      </c>
      <c r="J129" s="64">
        <f t="shared" si="9"/>
        <v>0.04066693778</v>
      </c>
    </row>
    <row r="130" ht="15.75" hidden="1" customHeight="1">
      <c r="D130" s="62"/>
      <c r="G130" s="64">
        <v>23.0</v>
      </c>
      <c r="H130" s="64" t="str">
        <f t="shared" si="8"/>
        <v>#DIV/0!</v>
      </c>
      <c r="J130" s="64">
        <f t="shared" si="9"/>
        <v>0.04033884631</v>
      </c>
    </row>
    <row r="131" ht="15.75" hidden="1" customHeight="1">
      <c r="D131" s="62"/>
      <c r="G131" s="64">
        <v>24.0</v>
      </c>
      <c r="H131" s="64" t="str">
        <f t="shared" si="8"/>
        <v>#DIV/0!</v>
      </c>
      <c r="J131" s="64">
        <f t="shared" si="9"/>
        <v>0.04042037187</v>
      </c>
    </row>
    <row r="132" ht="15.75" hidden="1" customHeight="1">
      <c r="D132" s="62"/>
      <c r="G132" s="64">
        <v>25.0</v>
      </c>
      <c r="H132" s="64" t="str">
        <f t="shared" si="8"/>
        <v>#DIV/0!</v>
      </c>
      <c r="J132" s="64">
        <f t="shared" si="9"/>
        <v>0.03996802558</v>
      </c>
    </row>
    <row r="133" ht="15.75" hidden="1" customHeight="1">
      <c r="D133" s="62"/>
      <c r="G133" s="64">
        <v>26.0</v>
      </c>
      <c r="H133" s="64" t="str">
        <f t="shared" si="8"/>
        <v>#DIV/0!</v>
      </c>
      <c r="J133" s="64">
        <f t="shared" si="9"/>
        <v>0.0407000407</v>
      </c>
    </row>
    <row r="134" ht="15.75" hidden="1" customHeight="1">
      <c r="D134" s="62"/>
      <c r="G134" s="64">
        <v>27.0</v>
      </c>
      <c r="H134" s="64" t="str">
        <f t="shared" si="8"/>
        <v>#DIV/0!</v>
      </c>
      <c r="J134" s="64">
        <f t="shared" si="9"/>
        <v>0.04100041</v>
      </c>
    </row>
    <row r="135" ht="15.75" hidden="1" customHeight="1">
      <c r="D135" s="62"/>
      <c r="G135" s="64">
        <v>28.0</v>
      </c>
      <c r="H135" s="64" t="str">
        <f t="shared" si="8"/>
        <v>#DIV/0!</v>
      </c>
      <c r="J135" s="64">
        <f t="shared" si="9"/>
        <v>0.04032258065</v>
      </c>
    </row>
    <row r="136" ht="15.75" hidden="1" customHeight="1">
      <c r="D136" s="62"/>
      <c r="G136" s="64">
        <v>29.0</v>
      </c>
      <c r="H136" s="64" t="str">
        <f t="shared" si="8"/>
        <v>#DIV/0!</v>
      </c>
      <c r="J136" s="64">
        <f t="shared" si="9"/>
        <v>0.04063388866</v>
      </c>
    </row>
    <row r="137" ht="15.75" hidden="1" customHeight="1">
      <c r="D137" s="62"/>
      <c r="G137" s="64">
        <v>30.0</v>
      </c>
      <c r="H137" s="64" t="str">
        <f t="shared" si="8"/>
        <v>#DIV/0!</v>
      </c>
      <c r="J137" s="64">
        <f t="shared" si="9"/>
        <v>0.0407000407</v>
      </c>
    </row>
    <row r="138" ht="15.75" hidden="1" customHeight="1">
      <c r="D138" s="62"/>
      <c r="G138" s="64">
        <v>31.0</v>
      </c>
      <c r="H138" s="64" t="str">
        <f t="shared" si="8"/>
        <v>#DIV/0!</v>
      </c>
      <c r="J138" s="64">
        <f t="shared" si="9"/>
        <v>0.04061738424</v>
      </c>
    </row>
    <row r="139" ht="15.75" hidden="1" customHeight="1">
      <c r="D139" s="62"/>
      <c r="G139" s="64">
        <v>32.0</v>
      </c>
      <c r="H139" s="64" t="str">
        <f t="shared" si="8"/>
        <v>#DIV/0!</v>
      </c>
      <c r="J139" s="64">
        <f t="shared" si="9"/>
        <v>0.04056795132</v>
      </c>
    </row>
    <row r="140" ht="15.75" hidden="1" customHeight="1">
      <c r="D140" s="62"/>
      <c r="G140" s="64">
        <v>33.0</v>
      </c>
      <c r="H140" s="64" t="str">
        <f t="shared" si="8"/>
        <v>#DIV/0!</v>
      </c>
      <c r="J140" s="64">
        <f t="shared" si="9"/>
        <v>0.04030632809</v>
      </c>
    </row>
    <row r="141" ht="15.75" hidden="1" customHeight="1">
      <c r="D141" s="62"/>
      <c r="G141" s="64">
        <v>34.0</v>
      </c>
      <c r="H141" s="64" t="str">
        <f t="shared" si="8"/>
        <v>#DIV/0!</v>
      </c>
      <c r="J141" s="64">
        <f t="shared" si="9"/>
        <v>0.04030632809</v>
      </c>
    </row>
    <row r="142" ht="15.75" hidden="1" customHeight="1">
      <c r="D142" s="62"/>
      <c r="G142" s="64">
        <v>35.0</v>
      </c>
      <c r="H142" s="64" t="str">
        <f t="shared" si="8"/>
        <v>#DIV/0!</v>
      </c>
      <c r="J142" s="64">
        <f t="shared" si="9"/>
        <v>0.04030632809</v>
      </c>
    </row>
    <row r="143" ht="15.75" hidden="1" customHeight="1">
      <c r="D143" s="62"/>
      <c r="G143" s="64">
        <v>36.0</v>
      </c>
      <c r="H143" s="64" t="str">
        <f t="shared" si="8"/>
        <v>#DIV/0!</v>
      </c>
      <c r="J143" s="64">
        <f t="shared" si="9"/>
        <v>0.04027386226</v>
      </c>
    </row>
    <row r="144" ht="15.75" hidden="1" customHeight="1">
      <c r="D144" s="62"/>
      <c r="G144" s="64">
        <v>37.0</v>
      </c>
      <c r="H144" s="64" t="str">
        <f t="shared" si="8"/>
        <v>#DIV/0!</v>
      </c>
      <c r="J144" s="64">
        <f t="shared" si="9"/>
        <v>0.04030632809</v>
      </c>
    </row>
    <row r="145" ht="15.75" hidden="1" customHeight="1">
      <c r="D145" s="62"/>
      <c r="G145" s="64">
        <v>38.0</v>
      </c>
      <c r="H145" s="64" t="str">
        <f t="shared" si="8"/>
        <v>#DIV/0!</v>
      </c>
      <c r="J145" s="64">
        <f t="shared" si="9"/>
        <v>0.04030632809</v>
      </c>
    </row>
    <row r="146" ht="15.75" hidden="1" customHeight="1">
      <c r="D146" s="62"/>
      <c r="G146" s="64">
        <v>39.0</v>
      </c>
      <c r="H146" s="64" t="str">
        <f t="shared" si="8"/>
        <v>#DIV/0!</v>
      </c>
      <c r="J146" s="64">
        <f t="shared" si="9"/>
        <v>0.04030632809</v>
      </c>
    </row>
    <row r="147" ht="15.75" hidden="1" customHeight="1">
      <c r="D147" s="62"/>
      <c r="G147" s="64">
        <v>40.0</v>
      </c>
      <c r="H147" s="64" t="str">
        <f t="shared" si="8"/>
        <v>#DIV/0!</v>
      </c>
      <c r="J147" s="64">
        <f t="shared" si="9"/>
        <v>0.04030632809</v>
      </c>
    </row>
    <row r="148" ht="15.75" hidden="1" customHeight="1">
      <c r="D148" s="62"/>
      <c r="G148" s="64">
        <v>41.0</v>
      </c>
      <c r="H148" s="64" t="str">
        <f t="shared" si="8"/>
        <v>#DIV/0!</v>
      </c>
      <c r="J148" s="64">
        <f t="shared" si="9"/>
        <v>0.0407000407</v>
      </c>
    </row>
    <row r="149" ht="15.75" hidden="1" customHeight="1">
      <c r="D149" s="62"/>
      <c r="G149" s="64">
        <v>42.0</v>
      </c>
      <c r="H149" s="64" t="str">
        <f t="shared" si="8"/>
        <v>#DIV/0!</v>
      </c>
      <c r="J149" s="64">
        <f t="shared" si="9"/>
        <v>0.04033884631</v>
      </c>
    </row>
    <row r="150" ht="15.75" hidden="1" customHeight="1">
      <c r="D150" s="62"/>
      <c r="G150" s="64">
        <v>43.0</v>
      </c>
      <c r="H150" s="64" t="str">
        <f t="shared" si="8"/>
        <v>#DIV/0!</v>
      </c>
      <c r="J150" s="64">
        <f t="shared" si="9"/>
        <v>0.04030632809</v>
      </c>
    </row>
    <row r="151" ht="15.75" hidden="1" customHeight="1">
      <c r="D151" s="62"/>
      <c r="G151" s="64">
        <v>44.0</v>
      </c>
      <c r="H151" s="64" t="str">
        <f t="shared" si="8"/>
        <v>#DIV/0!</v>
      </c>
      <c r="J151" s="64">
        <f t="shared" si="9"/>
        <v>0.04030632809</v>
      </c>
    </row>
    <row r="152" ht="15.75" hidden="1" customHeight="1">
      <c r="D152" s="62"/>
      <c r="G152" s="64">
        <v>45.0</v>
      </c>
      <c r="H152" s="64" t="str">
        <f t="shared" si="8"/>
        <v>#DIV/0!</v>
      </c>
      <c r="J152" s="64">
        <f t="shared" si="9"/>
        <v>0.04053506283</v>
      </c>
    </row>
    <row r="153" ht="15.75" hidden="1" customHeight="1">
      <c r="D153" s="62"/>
      <c r="G153" s="64">
        <v>46.0</v>
      </c>
      <c r="H153" s="64" t="str">
        <f t="shared" si="8"/>
        <v>#DIV/0!</v>
      </c>
      <c r="J153" s="64">
        <f t="shared" si="9"/>
        <v>0.04111842105</v>
      </c>
    </row>
    <row r="154" ht="15.75" hidden="1" customHeight="1">
      <c r="D154" s="62"/>
      <c r="G154" s="64">
        <v>47.0</v>
      </c>
      <c r="H154" s="64" t="str">
        <f t="shared" si="8"/>
        <v>#DIV/0!</v>
      </c>
      <c r="J154" s="64">
        <f t="shared" si="9"/>
        <v>0.04029008864</v>
      </c>
    </row>
    <row r="155" ht="15.75" hidden="1" customHeight="1">
      <c r="D155" s="62"/>
      <c r="G155" s="64">
        <v>48.0</v>
      </c>
      <c r="H155" s="64" t="str">
        <f t="shared" si="8"/>
        <v>#DIV/0!</v>
      </c>
      <c r="J155" s="64">
        <f t="shared" si="9"/>
        <v>0.04045307443</v>
      </c>
    </row>
    <row r="156" ht="15.75" hidden="1" customHeight="1">
      <c r="D156" s="62"/>
      <c r="G156" s="64">
        <v>49.0</v>
      </c>
      <c r="H156" s="64" t="str">
        <f t="shared" si="8"/>
        <v>#DIV/0!</v>
      </c>
      <c r="J156" s="64">
        <f t="shared" si="9"/>
        <v>0.04063388866</v>
      </c>
    </row>
    <row r="157" ht="15.75" hidden="1" customHeight="1">
      <c r="D157" s="62"/>
      <c r="G157" s="64">
        <v>50.0</v>
      </c>
      <c r="H157" s="64" t="str">
        <f t="shared" si="8"/>
        <v>#DIV/0!</v>
      </c>
      <c r="J157" s="64">
        <f t="shared" si="9"/>
        <v>0.04063388866</v>
      </c>
    </row>
    <row r="158" ht="15.75" hidden="1" customHeight="1">
      <c r="D158" s="62"/>
      <c r="G158" s="64">
        <v>51.0</v>
      </c>
      <c r="H158" s="64" t="str">
        <f t="shared" si="8"/>
        <v>#DIV/0!</v>
      </c>
      <c r="J158" s="64">
        <f t="shared" si="9"/>
        <v>0.04051863857</v>
      </c>
    </row>
    <row r="159" ht="15.75" hidden="1" customHeight="1">
      <c r="D159" s="62"/>
      <c r="G159" s="64">
        <v>52.0</v>
      </c>
      <c r="H159" s="64" t="str">
        <f t="shared" si="8"/>
        <v>#DIV/0!</v>
      </c>
      <c r="J159" s="64">
        <f t="shared" si="9"/>
        <v>0.04030632809</v>
      </c>
    </row>
    <row r="160" ht="15.75" hidden="1" customHeight="1">
      <c r="D160" s="62"/>
      <c r="G160" s="64">
        <v>53.0</v>
      </c>
      <c r="H160" s="64" t="str">
        <f t="shared" si="8"/>
        <v>#DIV/0!</v>
      </c>
      <c r="J160" s="64">
        <f t="shared" si="9"/>
        <v>0.03985651654</v>
      </c>
    </row>
    <row r="161" ht="15.75" hidden="1" customHeight="1">
      <c r="D161" s="62"/>
      <c r="G161" s="64">
        <v>54.0</v>
      </c>
      <c r="H161" s="64" t="str">
        <f t="shared" si="8"/>
        <v>#DIV/0!</v>
      </c>
      <c r="J161" s="64">
        <f t="shared" si="9"/>
        <v>0.03985651654</v>
      </c>
    </row>
    <row r="162" ht="15.75" hidden="1" customHeight="1">
      <c r="D162" s="62"/>
      <c r="G162" s="64">
        <v>55.0</v>
      </c>
      <c r="H162" s="64" t="str">
        <f t="shared" si="8"/>
        <v>#DIV/0!</v>
      </c>
      <c r="J162" s="64">
        <f t="shared" si="9"/>
        <v>0.03992015968</v>
      </c>
    </row>
    <row r="163" ht="15.75" hidden="1" customHeight="1">
      <c r="D163" s="62"/>
      <c r="G163" s="64">
        <v>56.0</v>
      </c>
      <c r="H163" s="64" t="str">
        <f t="shared" si="8"/>
        <v>#DIV/0!</v>
      </c>
      <c r="J163" s="64">
        <f t="shared" si="9"/>
        <v>0.04</v>
      </c>
    </row>
    <row r="164" ht="15.75" customHeight="1">
      <c r="D164" s="62"/>
    </row>
    <row r="165" ht="15.75" customHeight="1">
      <c r="D165" s="62"/>
    </row>
    <row r="166" ht="15.75" customHeight="1">
      <c r="D166" s="62"/>
    </row>
    <row r="167" ht="15.75" customHeight="1">
      <c r="D167" s="62"/>
    </row>
    <row r="168" ht="15.75" customHeight="1">
      <c r="D168" s="62"/>
    </row>
    <row r="169" ht="15.75" customHeight="1">
      <c r="D169" s="62"/>
    </row>
    <row r="170" ht="15.75" customHeight="1">
      <c r="D170" s="62"/>
    </row>
    <row r="171" ht="15.75" customHeight="1">
      <c r="D171" s="62"/>
    </row>
    <row r="172" ht="15.75" customHeight="1">
      <c r="D172" s="62"/>
    </row>
    <row r="173" ht="15.75" customHeight="1">
      <c r="D173" s="62"/>
    </row>
    <row r="174" ht="15.75" customHeight="1">
      <c r="D174" s="62"/>
    </row>
    <row r="175" ht="15.75" customHeight="1">
      <c r="D175" s="62"/>
    </row>
    <row r="176" ht="15.75" customHeight="1">
      <c r="D176" s="62"/>
    </row>
    <row r="177" ht="15.75" customHeight="1">
      <c r="D177" s="62"/>
    </row>
    <row r="178" ht="15.75" customHeight="1">
      <c r="D178" s="62"/>
    </row>
    <row r="179" ht="15.75" customHeight="1">
      <c r="D179" s="62"/>
    </row>
    <row r="180" ht="15.75" customHeight="1">
      <c r="D180" s="62"/>
    </row>
    <row r="181" ht="15.75" customHeight="1">
      <c r="D181" s="62"/>
    </row>
    <row r="182" ht="15.75" customHeight="1">
      <c r="D182" s="62"/>
    </row>
    <row r="183" ht="15.75" customHeight="1">
      <c r="D183" s="62"/>
    </row>
    <row r="184" ht="15.75" customHeight="1">
      <c r="D184" s="62"/>
    </row>
    <row r="185" ht="15.75" customHeight="1">
      <c r="D185" s="62"/>
    </row>
    <row r="186" ht="15.75" customHeight="1">
      <c r="D186" s="62"/>
    </row>
    <row r="187" ht="15.75" customHeight="1">
      <c r="D187" s="62"/>
    </row>
    <row r="188" ht="15.75" customHeight="1">
      <c r="D188" s="62"/>
    </row>
    <row r="189" ht="15.75" customHeight="1">
      <c r="D189" s="62"/>
    </row>
    <row r="190" ht="15.75" customHeight="1">
      <c r="D190" s="62"/>
    </row>
    <row r="191" ht="15.75" customHeight="1">
      <c r="D191" s="62"/>
    </row>
    <row r="192" ht="15.75" customHeight="1">
      <c r="D192" s="62"/>
    </row>
    <row r="193" ht="15.75" customHeight="1">
      <c r="D193" s="62"/>
    </row>
    <row r="194" ht="15.75" customHeight="1">
      <c r="D194" s="62"/>
    </row>
    <row r="195" ht="15.75" customHeight="1">
      <c r="D195" s="62"/>
    </row>
    <row r="196" ht="15.75" customHeight="1">
      <c r="D196" s="62"/>
    </row>
    <row r="197" ht="15.75" customHeight="1">
      <c r="D197" s="62"/>
    </row>
    <row r="198" ht="15.75" customHeight="1">
      <c r="D198" s="62"/>
    </row>
    <row r="199" ht="15.75" customHeight="1">
      <c r="D199" s="62"/>
    </row>
    <row r="200" ht="15.75" customHeight="1">
      <c r="D200" s="62"/>
    </row>
    <row r="201" ht="15.75" customHeight="1">
      <c r="D201" s="62"/>
    </row>
    <row r="202" ht="15.75" customHeight="1">
      <c r="D202" s="62"/>
    </row>
    <row r="203" ht="15.75" customHeight="1">
      <c r="D203" s="62"/>
    </row>
    <row r="204" ht="15.75" customHeight="1">
      <c r="D204" s="62"/>
    </row>
    <row r="205" ht="15.75" customHeight="1">
      <c r="D205" s="62"/>
    </row>
    <row r="206" ht="15.75" customHeight="1">
      <c r="D206" s="62"/>
    </row>
    <row r="207" ht="15.75" customHeight="1">
      <c r="D207" s="62"/>
    </row>
    <row r="208" ht="15.75" customHeight="1">
      <c r="D208" s="62"/>
    </row>
    <row r="209" ht="15.75" customHeight="1">
      <c r="D209" s="62"/>
    </row>
    <row r="210" ht="15.75" customHeight="1">
      <c r="D210" s="62"/>
    </row>
    <row r="211" ht="15.75" customHeight="1">
      <c r="D211" s="62"/>
    </row>
    <row r="212" ht="15.75" customHeight="1">
      <c r="D212" s="62"/>
    </row>
    <row r="213" ht="15.75" customHeight="1">
      <c r="D213" s="62"/>
    </row>
    <row r="214" ht="15.75" customHeight="1">
      <c r="D214" s="62"/>
    </row>
    <row r="215" ht="15.75" customHeight="1">
      <c r="D215" s="62"/>
    </row>
    <row r="216" ht="15.75" customHeight="1">
      <c r="D216" s="62"/>
    </row>
    <row r="217" ht="15.75" customHeight="1">
      <c r="D217" s="62"/>
    </row>
    <row r="218" ht="15.75" customHeight="1">
      <c r="D218" s="62"/>
    </row>
    <row r="219" ht="15.75" customHeight="1">
      <c r="D219" s="62"/>
    </row>
    <row r="220" ht="15.75" customHeight="1">
      <c r="D220" s="62"/>
    </row>
    <row r="221" ht="15.75" customHeight="1">
      <c r="D221" s="62"/>
    </row>
    <row r="222" ht="15.75" customHeight="1">
      <c r="D222" s="62"/>
    </row>
    <row r="223" ht="15.75" customHeight="1">
      <c r="D223" s="62"/>
    </row>
    <row r="224" ht="15.75" customHeight="1">
      <c r="D224" s="62"/>
    </row>
    <row r="225" ht="15.75" customHeight="1">
      <c r="D225" s="62"/>
    </row>
    <row r="226" ht="15.75" customHeight="1">
      <c r="D226" s="62"/>
    </row>
    <row r="227" ht="15.75" customHeight="1">
      <c r="D227" s="62"/>
    </row>
    <row r="228" ht="15.75" customHeight="1">
      <c r="D228" s="62"/>
    </row>
    <row r="229" ht="15.75" customHeight="1">
      <c r="D229" s="62"/>
    </row>
    <row r="230" ht="15.75" customHeight="1">
      <c r="D230" s="62"/>
    </row>
    <row r="231" ht="15.75" customHeight="1">
      <c r="D231" s="62"/>
    </row>
    <row r="232" ht="15.75" customHeight="1">
      <c r="D232" s="62"/>
    </row>
    <row r="233" ht="15.75" customHeight="1">
      <c r="D233" s="62"/>
    </row>
    <row r="234" ht="15.75" customHeight="1">
      <c r="D234" s="62"/>
    </row>
    <row r="235" ht="15.75" customHeight="1">
      <c r="D235" s="62"/>
    </row>
    <row r="236" ht="15.75" customHeight="1">
      <c r="D236" s="62"/>
    </row>
    <row r="237" ht="15.75" customHeight="1">
      <c r="D237" s="62"/>
    </row>
    <row r="238" ht="15.75" customHeight="1">
      <c r="D238" s="62"/>
    </row>
    <row r="239" ht="15.75" customHeight="1">
      <c r="D239" s="62"/>
    </row>
    <row r="240" ht="15.75" customHeight="1">
      <c r="D240" s="62"/>
    </row>
    <row r="241" ht="15.75" customHeight="1">
      <c r="D241" s="62"/>
    </row>
    <row r="242" ht="15.75" customHeight="1">
      <c r="D242" s="62"/>
    </row>
    <row r="243" ht="15.75" customHeight="1">
      <c r="D243" s="62"/>
    </row>
    <row r="244" ht="15.75" customHeight="1">
      <c r="D244" s="62"/>
    </row>
    <row r="245" ht="15.75" customHeight="1">
      <c r="D245" s="62"/>
    </row>
    <row r="246" ht="15.75" customHeight="1">
      <c r="D246" s="62"/>
    </row>
    <row r="247" ht="15.75" customHeight="1">
      <c r="D247" s="62"/>
    </row>
    <row r="248" ht="15.75" customHeight="1">
      <c r="D248" s="62"/>
    </row>
    <row r="249" ht="15.75" customHeight="1">
      <c r="D249" s="62"/>
    </row>
    <row r="250" ht="15.75" customHeight="1">
      <c r="D250" s="62"/>
    </row>
    <row r="251" ht="15.75" customHeight="1">
      <c r="D251" s="62"/>
    </row>
    <row r="252" ht="15.75" customHeight="1">
      <c r="D252" s="62"/>
    </row>
    <row r="253" ht="15.75" customHeight="1">
      <c r="D253" s="62"/>
    </row>
    <row r="254" ht="15.75" customHeight="1">
      <c r="D254" s="62"/>
    </row>
    <row r="255" ht="15.75" customHeight="1">
      <c r="D255" s="62"/>
    </row>
    <row r="256" ht="15.75" customHeight="1">
      <c r="D256" s="62"/>
    </row>
    <row r="257" ht="15.75" customHeight="1">
      <c r="D257" s="62"/>
    </row>
    <row r="258" ht="15.75" customHeight="1">
      <c r="D258" s="62"/>
    </row>
    <row r="259" ht="15.75" customHeight="1">
      <c r="D259" s="62"/>
    </row>
    <row r="260" ht="15.75" customHeight="1">
      <c r="D260" s="62"/>
    </row>
    <row r="261" ht="15.75" customHeight="1">
      <c r="D261" s="62"/>
    </row>
    <row r="262" ht="15.75" customHeight="1">
      <c r="D262" s="62"/>
    </row>
    <row r="263" ht="15.75" customHeight="1">
      <c r="D263" s="62"/>
    </row>
    <row r="264" ht="15.75" customHeight="1">
      <c r="D264" s="62"/>
    </row>
    <row r="265" ht="15.75" customHeight="1">
      <c r="D265" s="62"/>
    </row>
    <row r="266" ht="15.75" customHeight="1">
      <c r="D266" s="62"/>
    </row>
    <row r="267" ht="15.75" customHeight="1">
      <c r="D267" s="62"/>
    </row>
    <row r="268" ht="15.75" customHeight="1">
      <c r="D268" s="62"/>
    </row>
    <row r="269" ht="15.75" customHeight="1">
      <c r="D269" s="62"/>
    </row>
    <row r="270" ht="15.75" customHeight="1">
      <c r="D270" s="62"/>
    </row>
    <row r="271" ht="15.75" customHeight="1">
      <c r="D271" s="62"/>
    </row>
    <row r="272" ht="15.75" customHeight="1">
      <c r="D272" s="62"/>
    </row>
    <row r="273" ht="15.75" customHeight="1">
      <c r="D273" s="62"/>
    </row>
    <row r="274" ht="15.75" customHeight="1">
      <c r="D274" s="62"/>
    </row>
    <row r="275" ht="15.75" customHeight="1">
      <c r="D275" s="62"/>
    </row>
    <row r="276" ht="15.75" customHeight="1">
      <c r="D276" s="62"/>
    </row>
    <row r="277" ht="15.75" customHeight="1">
      <c r="D277" s="62"/>
    </row>
    <row r="278" ht="15.75" customHeight="1">
      <c r="D278" s="62"/>
    </row>
    <row r="279" ht="15.75" customHeight="1">
      <c r="D279" s="62"/>
    </row>
    <row r="280" ht="15.75" customHeight="1">
      <c r="D280" s="62"/>
    </row>
    <row r="281" ht="15.75" customHeight="1">
      <c r="D281" s="62"/>
    </row>
    <row r="282" ht="15.75" customHeight="1">
      <c r="D282" s="62"/>
    </row>
    <row r="283" ht="15.75" customHeight="1">
      <c r="D283" s="62"/>
    </row>
    <row r="284" ht="15.75" customHeight="1">
      <c r="D284" s="62"/>
    </row>
    <row r="285" ht="15.75" customHeight="1">
      <c r="D285" s="62"/>
    </row>
    <row r="286" ht="15.75" customHeight="1">
      <c r="D286" s="62"/>
    </row>
    <row r="287" ht="15.75" customHeight="1">
      <c r="D287" s="62"/>
    </row>
    <row r="288" ht="15.75" customHeight="1">
      <c r="D288" s="62"/>
    </row>
    <row r="289" ht="15.75" customHeight="1">
      <c r="D289" s="62"/>
    </row>
    <row r="290" ht="15.75" customHeight="1">
      <c r="D290" s="62"/>
    </row>
    <row r="291" ht="15.75" customHeight="1">
      <c r="D291" s="62"/>
    </row>
    <row r="292" ht="15.75" customHeight="1">
      <c r="D292" s="62"/>
    </row>
    <row r="293" ht="15.75" customHeight="1">
      <c r="D293" s="62"/>
    </row>
    <row r="294" ht="15.75" customHeight="1">
      <c r="D294" s="62"/>
    </row>
    <row r="295" ht="15.75" customHeight="1">
      <c r="D295" s="62"/>
    </row>
    <row r="296" ht="15.75" customHeight="1">
      <c r="D296" s="62"/>
    </row>
    <row r="297" ht="15.75" customHeight="1">
      <c r="D297" s="62"/>
    </row>
    <row r="298" ht="15.75" customHeight="1">
      <c r="D298" s="62"/>
    </row>
    <row r="299" ht="15.75" customHeight="1">
      <c r="D299" s="62"/>
    </row>
    <row r="300" ht="15.75" customHeight="1">
      <c r="D300" s="62"/>
    </row>
    <row r="301" ht="15.75" customHeight="1">
      <c r="D301" s="62"/>
    </row>
    <row r="302" ht="15.75" customHeight="1">
      <c r="D302" s="62"/>
    </row>
    <row r="303" ht="15.75" customHeight="1">
      <c r="D303" s="62"/>
    </row>
    <row r="304" ht="15.75" customHeight="1">
      <c r="D304" s="62"/>
    </row>
    <row r="305" ht="15.75" customHeight="1">
      <c r="D305" s="62"/>
    </row>
    <row r="306" ht="15.75" customHeight="1">
      <c r="D306" s="62"/>
    </row>
    <row r="307" ht="15.75" customHeight="1">
      <c r="D307" s="62"/>
    </row>
    <row r="308" ht="15.75" customHeight="1">
      <c r="D308" s="62"/>
    </row>
    <row r="309" ht="15.75" customHeight="1">
      <c r="D309" s="62"/>
    </row>
    <row r="310" ht="15.75" customHeight="1">
      <c r="D310" s="62"/>
    </row>
    <row r="311" ht="15.75" customHeight="1">
      <c r="D311" s="62"/>
    </row>
    <row r="312" ht="15.75" customHeight="1">
      <c r="D312" s="62"/>
    </row>
    <row r="313" ht="15.75" customHeight="1">
      <c r="D313" s="62"/>
    </row>
    <row r="314" ht="15.75" customHeight="1">
      <c r="D314" s="62"/>
    </row>
    <row r="315" ht="15.75" customHeight="1">
      <c r="D315" s="62"/>
    </row>
    <row r="316" ht="15.75" customHeight="1">
      <c r="D316" s="62"/>
    </row>
    <row r="317" ht="15.75" customHeight="1">
      <c r="D317" s="62"/>
    </row>
    <row r="318" ht="15.75" customHeight="1">
      <c r="D318" s="62"/>
    </row>
    <row r="319" ht="15.75" customHeight="1">
      <c r="D319" s="62"/>
    </row>
    <row r="320" ht="15.75" customHeight="1">
      <c r="D320" s="62"/>
    </row>
    <row r="321" ht="15.75" customHeight="1">
      <c r="D321" s="62"/>
    </row>
    <row r="322" ht="15.75" customHeight="1">
      <c r="D322" s="62"/>
    </row>
    <row r="323" ht="15.75" customHeight="1">
      <c r="D323" s="62"/>
    </row>
    <row r="324" ht="15.75" customHeight="1">
      <c r="D324" s="62"/>
    </row>
    <row r="325" ht="15.75" customHeight="1">
      <c r="D325" s="62"/>
    </row>
    <row r="326" ht="15.75" customHeight="1">
      <c r="D326" s="62"/>
    </row>
    <row r="327" ht="15.75" customHeight="1">
      <c r="D327" s="62"/>
    </row>
    <row r="328" ht="15.75" customHeight="1">
      <c r="D328" s="62"/>
    </row>
    <row r="329" ht="15.75" customHeight="1">
      <c r="D329" s="62"/>
    </row>
    <row r="330" ht="15.75" customHeight="1">
      <c r="D330" s="62"/>
    </row>
    <row r="331" ht="15.75" customHeight="1">
      <c r="D331" s="62"/>
    </row>
    <row r="332" ht="15.75" customHeight="1">
      <c r="D332" s="62"/>
    </row>
    <row r="333" ht="15.75" customHeight="1">
      <c r="D333" s="62"/>
    </row>
    <row r="334" ht="15.75" customHeight="1">
      <c r="D334" s="62"/>
    </row>
    <row r="335" ht="15.75" customHeight="1">
      <c r="D335" s="62"/>
    </row>
    <row r="336" ht="15.75" customHeight="1">
      <c r="D336" s="62"/>
    </row>
    <row r="337" ht="15.75" customHeight="1">
      <c r="D337" s="62"/>
    </row>
    <row r="338" ht="15.75" customHeight="1">
      <c r="D338" s="62"/>
    </row>
    <row r="339" ht="15.75" customHeight="1">
      <c r="D339" s="62"/>
    </row>
    <row r="340" ht="15.75" customHeight="1">
      <c r="D340" s="62"/>
    </row>
    <row r="341" ht="15.75" customHeight="1">
      <c r="D341" s="62"/>
    </row>
    <row r="342" ht="15.75" customHeight="1">
      <c r="D342" s="62"/>
    </row>
    <row r="343" ht="15.75" customHeight="1">
      <c r="D343" s="62"/>
    </row>
    <row r="344" ht="15.75" customHeight="1">
      <c r="D344" s="62"/>
    </row>
    <row r="345" ht="15.75" customHeight="1">
      <c r="D345" s="62"/>
    </row>
    <row r="346" ht="15.75" customHeight="1">
      <c r="D346" s="62"/>
    </row>
    <row r="347" ht="15.75" customHeight="1">
      <c r="D347" s="62"/>
    </row>
    <row r="348" ht="15.75" customHeight="1">
      <c r="D348" s="62"/>
    </row>
    <row r="349" ht="15.75" customHeight="1">
      <c r="D349" s="62"/>
    </row>
    <row r="350" ht="15.75" customHeight="1">
      <c r="D350" s="62"/>
    </row>
    <row r="351" ht="15.75" customHeight="1">
      <c r="D351" s="62"/>
    </row>
    <row r="352" ht="15.75" customHeight="1">
      <c r="D352" s="62"/>
    </row>
    <row r="353" ht="15.75" customHeight="1">
      <c r="D353" s="62"/>
    </row>
    <row r="354" ht="15.75" customHeight="1">
      <c r="D354" s="62"/>
    </row>
    <row r="355" ht="15.75" customHeight="1">
      <c r="D355" s="62"/>
    </row>
    <row r="356" ht="15.75" customHeight="1">
      <c r="D356" s="62"/>
    </row>
    <row r="357" ht="15.75" customHeight="1">
      <c r="D357" s="62"/>
    </row>
    <row r="358" ht="15.75" customHeight="1">
      <c r="D358" s="62"/>
    </row>
    <row r="359" ht="15.75" customHeight="1">
      <c r="D359" s="62"/>
    </row>
    <row r="360" ht="15.75" customHeight="1">
      <c r="D360" s="62"/>
    </row>
    <row r="361" ht="15.75" customHeight="1">
      <c r="D361" s="62"/>
    </row>
    <row r="362" ht="15.75" customHeight="1">
      <c r="D362" s="62"/>
    </row>
    <row r="363" ht="15.75" customHeight="1">
      <c r="D363" s="62"/>
    </row>
    <row r="364" ht="15.75" customHeight="1">
      <c r="D364" s="62"/>
    </row>
    <row r="365" ht="15.75" customHeight="1">
      <c r="D365" s="62"/>
    </row>
    <row r="366" ht="15.75" customHeight="1">
      <c r="D366" s="62"/>
    </row>
    <row r="367" ht="15.75" customHeight="1">
      <c r="D367" s="62"/>
    </row>
    <row r="368" ht="15.75" customHeight="1">
      <c r="D368" s="62"/>
    </row>
    <row r="369" ht="15.75" customHeight="1">
      <c r="D369" s="62"/>
    </row>
    <row r="370" ht="15.75" customHeight="1">
      <c r="D370" s="62"/>
    </row>
    <row r="371" ht="15.75" customHeight="1">
      <c r="D371" s="62"/>
    </row>
    <row r="372" ht="15.75" customHeight="1">
      <c r="D372" s="62"/>
    </row>
    <row r="373" ht="15.75" customHeight="1">
      <c r="D373" s="62"/>
    </row>
    <row r="374" ht="15.75" customHeight="1">
      <c r="D374" s="62"/>
    </row>
    <row r="375" ht="15.75" customHeight="1">
      <c r="D375" s="62"/>
    </row>
    <row r="376" ht="15.75" customHeight="1">
      <c r="D376" s="62"/>
    </row>
    <row r="377" ht="15.75" customHeight="1">
      <c r="D377" s="62"/>
    </row>
    <row r="378" ht="15.75" customHeight="1">
      <c r="D378" s="62"/>
    </row>
    <row r="379" ht="15.75" customHeight="1">
      <c r="D379" s="62"/>
    </row>
    <row r="380" ht="15.75" customHeight="1">
      <c r="D380" s="62"/>
    </row>
    <row r="381" ht="15.75" customHeight="1">
      <c r="D381" s="62"/>
    </row>
    <row r="382" ht="15.75" customHeight="1">
      <c r="D382" s="62"/>
    </row>
    <row r="383" ht="15.75" customHeight="1">
      <c r="D383" s="62"/>
    </row>
    <row r="384" ht="15.75" customHeight="1">
      <c r="D384" s="62"/>
    </row>
    <row r="385" ht="15.75" customHeight="1">
      <c r="D385" s="62"/>
    </row>
    <row r="386" ht="15.75" customHeight="1">
      <c r="D386" s="62"/>
    </row>
    <row r="387" ht="15.75" customHeight="1">
      <c r="D387" s="62"/>
    </row>
    <row r="388" ht="15.75" customHeight="1">
      <c r="D388" s="62"/>
    </row>
    <row r="389" ht="15.75" customHeight="1">
      <c r="D389" s="62"/>
    </row>
    <row r="390" ht="15.75" customHeight="1">
      <c r="D390" s="62"/>
    </row>
    <row r="391" ht="15.75" customHeight="1">
      <c r="D391" s="62"/>
    </row>
    <row r="392" ht="15.75" customHeight="1">
      <c r="D392" s="62"/>
    </row>
    <row r="393" ht="15.75" customHeight="1">
      <c r="D393" s="62"/>
    </row>
    <row r="394" ht="15.75" customHeight="1">
      <c r="D394" s="62"/>
    </row>
    <row r="395" ht="15.75" customHeight="1">
      <c r="D395" s="62"/>
    </row>
    <row r="396" ht="15.75" customHeight="1">
      <c r="D396" s="62"/>
    </row>
    <row r="397" ht="15.75" customHeight="1">
      <c r="D397" s="62"/>
    </row>
    <row r="398" ht="15.75" customHeight="1">
      <c r="D398" s="62"/>
    </row>
    <row r="399" ht="15.75" customHeight="1">
      <c r="D399" s="62"/>
    </row>
    <row r="400" ht="15.75" customHeight="1">
      <c r="D400" s="62"/>
    </row>
    <row r="401" ht="15.75" customHeight="1">
      <c r="D401" s="62"/>
    </row>
    <row r="402" ht="15.75" customHeight="1">
      <c r="D402" s="62"/>
    </row>
    <row r="403" ht="15.75" customHeight="1">
      <c r="D403" s="62"/>
    </row>
    <row r="404" ht="15.75" customHeight="1">
      <c r="D404" s="62"/>
    </row>
    <row r="405" ht="15.75" customHeight="1">
      <c r="D405" s="62"/>
    </row>
    <row r="406" ht="15.75" customHeight="1">
      <c r="D406" s="62"/>
    </row>
    <row r="407" ht="15.75" customHeight="1">
      <c r="D407" s="62"/>
    </row>
    <row r="408" ht="15.75" customHeight="1">
      <c r="D408" s="62"/>
    </row>
    <row r="409" ht="15.75" customHeight="1">
      <c r="D409" s="62"/>
    </row>
    <row r="410" ht="15.75" customHeight="1">
      <c r="D410" s="62"/>
    </row>
    <row r="411" ht="15.75" customHeight="1">
      <c r="D411" s="62"/>
    </row>
    <row r="412" ht="15.75" customHeight="1">
      <c r="D412" s="62"/>
    </row>
    <row r="413" ht="15.75" customHeight="1">
      <c r="D413" s="62"/>
    </row>
    <row r="414" ht="15.75" customHeight="1">
      <c r="D414" s="62"/>
    </row>
    <row r="415" ht="15.75" customHeight="1">
      <c r="D415" s="62"/>
    </row>
    <row r="416" ht="15.75" customHeight="1">
      <c r="D416" s="62"/>
    </row>
    <row r="417" ht="15.75" customHeight="1">
      <c r="D417" s="62"/>
    </row>
    <row r="418" ht="15.75" customHeight="1">
      <c r="D418" s="62"/>
    </row>
    <row r="419" ht="15.75" customHeight="1">
      <c r="D419" s="62"/>
    </row>
    <row r="420" ht="15.75" customHeight="1">
      <c r="D420" s="62"/>
    </row>
    <row r="421" ht="15.75" customHeight="1">
      <c r="D421" s="62"/>
    </row>
    <row r="422" ht="15.75" customHeight="1">
      <c r="D422" s="62"/>
    </row>
    <row r="423" ht="15.75" customHeight="1">
      <c r="D423" s="62"/>
    </row>
    <row r="424" ht="15.75" customHeight="1">
      <c r="D424" s="62"/>
    </row>
    <row r="425" ht="15.75" customHeight="1">
      <c r="D425" s="62"/>
    </row>
    <row r="426" ht="15.75" customHeight="1">
      <c r="D426" s="62"/>
    </row>
    <row r="427" ht="15.75" customHeight="1">
      <c r="D427" s="62"/>
    </row>
    <row r="428" ht="15.75" customHeight="1">
      <c r="D428" s="62"/>
    </row>
    <row r="429" ht="15.75" customHeight="1">
      <c r="D429" s="62"/>
    </row>
    <row r="430" ht="15.75" customHeight="1">
      <c r="D430" s="62"/>
    </row>
    <row r="431" ht="15.75" customHeight="1">
      <c r="D431" s="62"/>
    </row>
    <row r="432" ht="15.75" customHeight="1">
      <c r="D432" s="62"/>
    </row>
    <row r="433" ht="15.75" customHeight="1">
      <c r="D433" s="62"/>
    </row>
    <row r="434" ht="15.75" customHeight="1">
      <c r="D434" s="62"/>
    </row>
    <row r="435" ht="15.75" customHeight="1">
      <c r="D435" s="62"/>
    </row>
    <row r="436" ht="15.75" customHeight="1">
      <c r="D436" s="62"/>
    </row>
    <row r="437" ht="15.75" customHeight="1">
      <c r="D437" s="62"/>
    </row>
    <row r="438" ht="15.75" customHeight="1">
      <c r="D438" s="62"/>
    </row>
    <row r="439" ht="15.75" customHeight="1">
      <c r="D439" s="62"/>
    </row>
    <row r="440" ht="15.75" customHeight="1">
      <c r="D440" s="62"/>
    </row>
    <row r="441" ht="15.75" customHeight="1">
      <c r="D441" s="62"/>
    </row>
    <row r="442" ht="15.75" customHeight="1">
      <c r="D442" s="62"/>
    </row>
    <row r="443" ht="15.75" customHeight="1">
      <c r="D443" s="62"/>
    </row>
    <row r="444" ht="15.75" customHeight="1">
      <c r="D444" s="62"/>
    </row>
    <row r="445" ht="15.75" customHeight="1">
      <c r="D445" s="62"/>
    </row>
    <row r="446" ht="15.75" customHeight="1">
      <c r="D446" s="62"/>
    </row>
    <row r="447" ht="15.75" customHeight="1">
      <c r="D447" s="62"/>
    </row>
    <row r="448" ht="15.75" customHeight="1">
      <c r="D448" s="62"/>
    </row>
    <row r="449" ht="15.75" customHeight="1">
      <c r="D449" s="62"/>
    </row>
    <row r="450" ht="15.75" customHeight="1">
      <c r="D450" s="62"/>
    </row>
    <row r="451" ht="15.75" customHeight="1">
      <c r="D451" s="62"/>
    </row>
    <row r="452" ht="15.75" customHeight="1">
      <c r="D452" s="62"/>
    </row>
    <row r="453" ht="15.75" customHeight="1">
      <c r="D453" s="62"/>
    </row>
    <row r="454" ht="15.75" customHeight="1">
      <c r="D454" s="62"/>
    </row>
    <row r="455" ht="15.75" customHeight="1">
      <c r="D455" s="62"/>
    </row>
    <row r="456" ht="15.75" customHeight="1">
      <c r="D456" s="62"/>
    </row>
    <row r="457" ht="15.75" customHeight="1">
      <c r="D457" s="62"/>
    </row>
    <row r="458" ht="15.75" customHeight="1">
      <c r="D458" s="62"/>
    </row>
    <row r="459" ht="15.75" customHeight="1">
      <c r="D459" s="62"/>
    </row>
    <row r="460" ht="15.75" customHeight="1">
      <c r="D460" s="62"/>
    </row>
    <row r="461" ht="15.75" customHeight="1">
      <c r="D461" s="62"/>
    </row>
    <row r="462" ht="15.75" customHeight="1">
      <c r="D462" s="62"/>
    </row>
    <row r="463" ht="15.75" customHeight="1">
      <c r="D463" s="62"/>
    </row>
    <row r="464" ht="15.75" customHeight="1">
      <c r="D464" s="62"/>
    </row>
    <row r="465" ht="15.75" customHeight="1">
      <c r="D465" s="62"/>
    </row>
    <row r="466" ht="15.75" customHeight="1">
      <c r="D466" s="62"/>
    </row>
    <row r="467" ht="15.75" customHeight="1">
      <c r="D467" s="62"/>
    </row>
    <row r="468" ht="15.75" customHeight="1">
      <c r="D468" s="62"/>
    </row>
    <row r="469" ht="15.75" customHeight="1">
      <c r="D469" s="62"/>
    </row>
    <row r="470" ht="15.75" customHeight="1">
      <c r="D470" s="62"/>
    </row>
    <row r="471" ht="15.75" customHeight="1">
      <c r="D471" s="62"/>
    </row>
    <row r="472" ht="15.75" customHeight="1">
      <c r="D472" s="62"/>
    </row>
    <row r="473" ht="15.75" customHeight="1">
      <c r="D473" s="62"/>
    </row>
    <row r="474" ht="15.75" customHeight="1">
      <c r="D474" s="62"/>
    </row>
    <row r="475" ht="15.75" customHeight="1">
      <c r="D475" s="62"/>
    </row>
    <row r="476" ht="15.75" customHeight="1">
      <c r="D476" s="62"/>
    </row>
    <row r="477" ht="15.75" customHeight="1">
      <c r="D477" s="62"/>
    </row>
    <row r="478" ht="15.75" customHeight="1">
      <c r="D478" s="62"/>
    </row>
    <row r="479" ht="15.75" customHeight="1">
      <c r="D479" s="62"/>
    </row>
    <row r="480" ht="15.75" customHeight="1">
      <c r="D480" s="62"/>
    </row>
    <row r="481" ht="15.75" customHeight="1">
      <c r="D481" s="62"/>
    </row>
    <row r="482" ht="15.75" customHeight="1">
      <c r="D482" s="62"/>
    </row>
    <row r="483" ht="15.75" customHeight="1">
      <c r="D483" s="62"/>
    </row>
    <row r="484" ht="15.75" customHeight="1">
      <c r="D484" s="62"/>
    </row>
    <row r="485" ht="15.75" customHeight="1">
      <c r="D485" s="62"/>
    </row>
    <row r="486" ht="15.75" customHeight="1">
      <c r="D486" s="62"/>
    </row>
    <row r="487" ht="15.75" customHeight="1">
      <c r="D487" s="62"/>
    </row>
    <row r="488" ht="15.75" customHeight="1">
      <c r="D488" s="62"/>
    </row>
    <row r="489" ht="15.75" customHeight="1">
      <c r="D489" s="62"/>
    </row>
    <row r="490" ht="15.75" customHeight="1">
      <c r="D490" s="62"/>
    </row>
    <row r="491" ht="15.75" customHeight="1">
      <c r="D491" s="62"/>
    </row>
    <row r="492" ht="15.75" customHeight="1">
      <c r="D492" s="62"/>
    </row>
    <row r="493" ht="15.75" customHeight="1">
      <c r="D493" s="62"/>
    </row>
    <row r="494" ht="15.75" customHeight="1">
      <c r="D494" s="62"/>
    </row>
    <row r="495" ht="15.75" customHeight="1">
      <c r="D495" s="62"/>
    </row>
    <row r="496" ht="15.75" customHeight="1">
      <c r="D496" s="62"/>
    </row>
    <row r="497" ht="15.75" customHeight="1">
      <c r="D497" s="62"/>
    </row>
    <row r="498" ht="15.75" customHeight="1">
      <c r="D498" s="62"/>
    </row>
    <row r="499" ht="15.75" customHeight="1">
      <c r="D499" s="62"/>
    </row>
    <row r="500" ht="15.75" customHeight="1">
      <c r="D500" s="62"/>
    </row>
    <row r="501" ht="15.75" customHeight="1">
      <c r="D501" s="62"/>
    </row>
    <row r="502" ht="15.75" customHeight="1">
      <c r="D502" s="62"/>
    </row>
    <row r="503" ht="15.75" customHeight="1">
      <c r="D503" s="62"/>
    </row>
    <row r="504" ht="15.75" customHeight="1">
      <c r="D504" s="62"/>
    </row>
    <row r="505" ht="15.75" customHeight="1">
      <c r="D505" s="62"/>
    </row>
    <row r="506" ht="15.75" customHeight="1">
      <c r="D506" s="62"/>
    </row>
    <row r="507" ht="15.75" customHeight="1">
      <c r="D507" s="62"/>
    </row>
    <row r="508" ht="15.75" customHeight="1">
      <c r="D508" s="62"/>
    </row>
    <row r="509" ht="15.75" customHeight="1">
      <c r="D509" s="62"/>
    </row>
    <row r="510" ht="15.75" customHeight="1">
      <c r="D510" s="62"/>
    </row>
    <row r="511" ht="15.75" customHeight="1">
      <c r="D511" s="62"/>
    </row>
    <row r="512" ht="15.75" customHeight="1">
      <c r="D512" s="62"/>
    </row>
    <row r="513" ht="15.75" customHeight="1">
      <c r="D513" s="62"/>
    </row>
    <row r="514" ht="15.75" customHeight="1">
      <c r="D514" s="62"/>
    </row>
    <row r="515" ht="15.75" customHeight="1">
      <c r="D515" s="62"/>
    </row>
    <row r="516" ht="15.75" customHeight="1">
      <c r="D516" s="62"/>
    </row>
    <row r="517" ht="15.75" customHeight="1">
      <c r="D517" s="62"/>
    </row>
    <row r="518" ht="15.75" customHeight="1">
      <c r="D518" s="62"/>
    </row>
    <row r="519" ht="15.75" customHeight="1">
      <c r="D519" s="62"/>
    </row>
    <row r="520" ht="15.75" customHeight="1">
      <c r="D520" s="62"/>
    </row>
    <row r="521" ht="15.75" customHeight="1">
      <c r="D521" s="62"/>
    </row>
    <row r="522" ht="15.75" customHeight="1">
      <c r="D522" s="62"/>
    </row>
    <row r="523" ht="15.75" customHeight="1">
      <c r="D523" s="62"/>
    </row>
    <row r="524" ht="15.75" customHeight="1">
      <c r="D524" s="62"/>
    </row>
    <row r="525" ht="15.75" customHeight="1">
      <c r="D525" s="62"/>
    </row>
    <row r="526" ht="15.75" customHeight="1">
      <c r="D526" s="62"/>
    </row>
    <row r="527" ht="15.75" customHeight="1">
      <c r="D527" s="62"/>
    </row>
    <row r="528" ht="15.75" customHeight="1">
      <c r="D528" s="62"/>
    </row>
    <row r="529" ht="15.75" customHeight="1">
      <c r="D529" s="62"/>
    </row>
    <row r="530" ht="15.75" customHeight="1">
      <c r="D530" s="62"/>
    </row>
    <row r="531" ht="15.75" customHeight="1">
      <c r="D531" s="62"/>
    </row>
    <row r="532" ht="15.75" customHeight="1">
      <c r="D532" s="62"/>
    </row>
    <row r="533" ht="15.75" customHeight="1">
      <c r="D533" s="62"/>
    </row>
    <row r="534" ht="15.75" customHeight="1">
      <c r="D534" s="62"/>
    </row>
    <row r="535" ht="15.75" customHeight="1">
      <c r="D535" s="62"/>
    </row>
    <row r="536" ht="15.75" customHeight="1">
      <c r="D536" s="62"/>
    </row>
    <row r="537" ht="15.75" customHeight="1">
      <c r="D537" s="62"/>
    </row>
    <row r="538" ht="15.75" customHeight="1">
      <c r="D538" s="62"/>
    </row>
    <row r="539" ht="15.75" customHeight="1">
      <c r="D539" s="62"/>
    </row>
    <row r="540" ht="15.75" customHeight="1">
      <c r="D540" s="62"/>
    </row>
    <row r="541" ht="15.75" customHeight="1">
      <c r="D541" s="62"/>
    </row>
    <row r="542" ht="15.75" customHeight="1">
      <c r="D542" s="62"/>
    </row>
    <row r="543" ht="15.75" customHeight="1">
      <c r="D543" s="62"/>
    </row>
    <row r="544" ht="15.75" customHeight="1">
      <c r="D544" s="62"/>
    </row>
    <row r="545" ht="15.75" customHeight="1">
      <c r="D545" s="62"/>
    </row>
    <row r="546" ht="15.75" customHeight="1">
      <c r="D546" s="62"/>
    </row>
    <row r="547" ht="15.75" customHeight="1">
      <c r="D547" s="62"/>
    </row>
    <row r="548" ht="15.75" customHeight="1">
      <c r="D548" s="62"/>
    </row>
    <row r="549" ht="15.75" customHeight="1">
      <c r="D549" s="62"/>
    </row>
    <row r="550" ht="15.75" customHeight="1">
      <c r="D550" s="62"/>
    </row>
    <row r="551" ht="15.75" customHeight="1">
      <c r="D551" s="62"/>
    </row>
    <row r="552" ht="15.75" customHeight="1">
      <c r="D552" s="62"/>
    </row>
    <row r="553" ht="15.75" customHeight="1">
      <c r="D553" s="62"/>
    </row>
    <row r="554" ht="15.75" customHeight="1">
      <c r="D554" s="62"/>
    </row>
    <row r="555" ht="15.75" customHeight="1">
      <c r="D555" s="62"/>
    </row>
    <row r="556" ht="15.75" customHeight="1">
      <c r="D556" s="62"/>
    </row>
    <row r="557" ht="15.75" customHeight="1">
      <c r="D557" s="62"/>
    </row>
    <row r="558" ht="15.75" customHeight="1">
      <c r="D558" s="62"/>
    </row>
    <row r="559" ht="15.75" customHeight="1">
      <c r="D559" s="62"/>
    </row>
    <row r="560" ht="15.75" customHeight="1">
      <c r="D560" s="62"/>
    </row>
    <row r="561" ht="15.75" customHeight="1">
      <c r="D561" s="62"/>
    </row>
    <row r="562" ht="15.75" customHeight="1">
      <c r="D562" s="62"/>
    </row>
    <row r="563" ht="15.75" customHeight="1">
      <c r="D563" s="62"/>
    </row>
    <row r="564" ht="15.75" customHeight="1">
      <c r="D564" s="62"/>
    </row>
    <row r="565" ht="15.75" customHeight="1">
      <c r="D565" s="62"/>
    </row>
    <row r="566" ht="15.75" customHeight="1">
      <c r="D566" s="62"/>
    </row>
    <row r="567" ht="15.75" customHeight="1">
      <c r="D567" s="62"/>
    </row>
    <row r="568" ht="15.75" customHeight="1">
      <c r="D568" s="62"/>
    </row>
    <row r="569" ht="15.75" customHeight="1">
      <c r="D569" s="62"/>
    </row>
    <row r="570" ht="15.75" customHeight="1">
      <c r="D570" s="62"/>
    </row>
    <row r="571" ht="15.75" customHeight="1">
      <c r="D571" s="62"/>
    </row>
    <row r="572" ht="15.75" customHeight="1">
      <c r="D572" s="62"/>
    </row>
    <row r="573" ht="15.75" customHeight="1">
      <c r="D573" s="62"/>
    </row>
    <row r="574" ht="15.75" customHeight="1">
      <c r="D574" s="62"/>
    </row>
    <row r="575" ht="15.75" customHeight="1">
      <c r="D575" s="62"/>
    </row>
    <row r="576" ht="15.75" customHeight="1">
      <c r="D576" s="62"/>
    </row>
    <row r="577" ht="15.75" customHeight="1">
      <c r="D577" s="62"/>
    </row>
    <row r="578" ht="15.75" customHeight="1">
      <c r="D578" s="62"/>
    </row>
    <row r="579" ht="15.75" customHeight="1">
      <c r="D579" s="62"/>
    </row>
    <row r="580" ht="15.75" customHeight="1">
      <c r="D580" s="62"/>
    </row>
    <row r="581" ht="15.75" customHeight="1">
      <c r="D581" s="62"/>
    </row>
    <row r="582" ht="15.75" customHeight="1">
      <c r="D582" s="62"/>
    </row>
    <row r="583" ht="15.75" customHeight="1">
      <c r="D583" s="62"/>
    </row>
    <row r="584" ht="15.75" customHeight="1">
      <c r="D584" s="62"/>
    </row>
    <row r="585" ht="15.75" customHeight="1">
      <c r="D585" s="62"/>
    </row>
    <row r="586" ht="15.75" customHeight="1">
      <c r="D586" s="62"/>
    </row>
    <row r="587" ht="15.75" customHeight="1">
      <c r="D587" s="62"/>
    </row>
    <row r="588" ht="15.75" customHeight="1">
      <c r="D588" s="62"/>
    </row>
    <row r="589" ht="15.75" customHeight="1">
      <c r="D589" s="62"/>
    </row>
    <row r="590" ht="15.75" customHeight="1">
      <c r="D590" s="62"/>
    </row>
    <row r="591" ht="15.75" customHeight="1">
      <c r="D591" s="62"/>
    </row>
    <row r="592" ht="15.75" customHeight="1">
      <c r="D592" s="62"/>
    </row>
    <row r="593" ht="15.75" customHeight="1">
      <c r="D593" s="62"/>
    </row>
    <row r="594" ht="15.75" customHeight="1">
      <c r="D594" s="62"/>
    </row>
    <row r="595" ht="15.75" customHeight="1">
      <c r="D595" s="62"/>
    </row>
    <row r="596" ht="15.75" customHeight="1">
      <c r="D596" s="62"/>
    </row>
    <row r="597" ht="15.75" customHeight="1">
      <c r="D597" s="62"/>
    </row>
    <row r="598" ht="15.75" customHeight="1">
      <c r="D598" s="62"/>
    </row>
    <row r="599" ht="15.75" customHeight="1">
      <c r="D599" s="62"/>
    </row>
    <row r="600" ht="15.75" customHeight="1">
      <c r="D600" s="62"/>
    </row>
    <row r="601" ht="15.75" customHeight="1">
      <c r="D601" s="62"/>
    </row>
    <row r="602" ht="15.75" customHeight="1">
      <c r="D602" s="62"/>
    </row>
    <row r="603" ht="15.75" customHeight="1">
      <c r="D603" s="62"/>
    </row>
    <row r="604" ht="15.75" customHeight="1">
      <c r="D604" s="62"/>
    </row>
    <row r="605" ht="15.75" customHeight="1">
      <c r="D605" s="62"/>
    </row>
    <row r="606" ht="15.75" customHeight="1">
      <c r="D606" s="62"/>
    </row>
    <row r="607" ht="15.75" customHeight="1">
      <c r="D607" s="62"/>
    </row>
    <row r="608" ht="15.75" customHeight="1">
      <c r="D608" s="62"/>
    </row>
    <row r="609" ht="15.75" customHeight="1">
      <c r="D609" s="62"/>
    </row>
    <row r="610" ht="15.75" customHeight="1">
      <c r="D610" s="62"/>
    </row>
    <row r="611" ht="15.75" customHeight="1">
      <c r="D611" s="62"/>
    </row>
    <row r="612" ht="15.75" customHeight="1">
      <c r="D612" s="62"/>
    </row>
    <row r="613" ht="15.75" customHeight="1">
      <c r="D613" s="62"/>
    </row>
    <row r="614" ht="15.75" customHeight="1">
      <c r="D614" s="62"/>
    </row>
    <row r="615" ht="15.75" customHeight="1">
      <c r="D615" s="62"/>
    </row>
    <row r="616" ht="15.75" customHeight="1">
      <c r="D616" s="62"/>
    </row>
    <row r="617" ht="15.75" customHeight="1">
      <c r="D617" s="62"/>
    </row>
    <row r="618" ht="15.75" customHeight="1">
      <c r="D618" s="62"/>
    </row>
    <row r="619" ht="15.75" customHeight="1">
      <c r="D619" s="62"/>
    </row>
    <row r="620" ht="15.75" customHeight="1">
      <c r="D620" s="62"/>
    </row>
    <row r="621" ht="15.75" customHeight="1">
      <c r="D621" s="62"/>
    </row>
    <row r="622" ht="15.75" customHeight="1">
      <c r="D622" s="62"/>
    </row>
    <row r="623" ht="15.75" customHeight="1">
      <c r="D623" s="62"/>
    </row>
    <row r="624" ht="15.75" customHeight="1">
      <c r="D624" s="62"/>
    </row>
    <row r="625" ht="15.75" customHeight="1">
      <c r="D625" s="62"/>
    </row>
    <row r="626" ht="15.75" customHeight="1">
      <c r="D626" s="62"/>
    </row>
    <row r="627" ht="15.75" customHeight="1">
      <c r="D627" s="62"/>
    </row>
    <row r="628" ht="15.75" customHeight="1">
      <c r="D628" s="62"/>
    </row>
    <row r="629" ht="15.75" customHeight="1">
      <c r="D629" s="62"/>
    </row>
    <row r="630" ht="15.75" customHeight="1">
      <c r="D630" s="62"/>
    </row>
    <row r="631" ht="15.75" customHeight="1">
      <c r="D631" s="62"/>
    </row>
    <row r="632" ht="15.75" customHeight="1">
      <c r="D632" s="62"/>
    </row>
    <row r="633" ht="15.75" customHeight="1">
      <c r="D633" s="62"/>
    </row>
    <row r="634" ht="15.75" customHeight="1">
      <c r="D634" s="62"/>
    </row>
    <row r="635" ht="15.75" customHeight="1">
      <c r="D635" s="62"/>
    </row>
    <row r="636" ht="15.75" customHeight="1">
      <c r="D636" s="62"/>
    </row>
    <row r="637" ht="15.75" customHeight="1">
      <c r="D637" s="62"/>
    </row>
    <row r="638" ht="15.75" customHeight="1">
      <c r="D638" s="62"/>
    </row>
    <row r="639" ht="15.75" customHeight="1">
      <c r="D639" s="62"/>
    </row>
    <row r="640" ht="15.75" customHeight="1">
      <c r="D640" s="62"/>
    </row>
    <row r="641" ht="15.75" customHeight="1">
      <c r="D641" s="62"/>
    </row>
    <row r="642" ht="15.75" customHeight="1">
      <c r="D642" s="62"/>
    </row>
    <row r="643" ht="15.75" customHeight="1">
      <c r="D643" s="62"/>
    </row>
    <row r="644" ht="15.75" customHeight="1">
      <c r="D644" s="62"/>
    </row>
    <row r="645" ht="15.75" customHeight="1">
      <c r="D645" s="62"/>
    </row>
    <row r="646" ht="15.75" customHeight="1">
      <c r="D646" s="62"/>
    </row>
    <row r="647" ht="15.75" customHeight="1">
      <c r="D647" s="62"/>
    </row>
    <row r="648" ht="15.75" customHeight="1">
      <c r="D648" s="62"/>
    </row>
    <row r="649" ht="15.75" customHeight="1">
      <c r="D649" s="62"/>
    </row>
    <row r="650" ht="15.75" customHeight="1">
      <c r="D650" s="62"/>
    </row>
    <row r="651" ht="15.75" customHeight="1">
      <c r="D651" s="62"/>
    </row>
    <row r="652" ht="15.75" customHeight="1">
      <c r="D652" s="62"/>
    </row>
    <row r="653" ht="15.75" customHeight="1">
      <c r="D653" s="62"/>
    </row>
    <row r="654" ht="15.75" customHeight="1">
      <c r="D654" s="62"/>
    </row>
    <row r="655" ht="15.75" customHeight="1">
      <c r="D655" s="62"/>
    </row>
    <row r="656" ht="15.75" customHeight="1">
      <c r="D656" s="62"/>
    </row>
    <row r="657" ht="15.75" customHeight="1">
      <c r="D657" s="62"/>
    </row>
    <row r="658" ht="15.75" customHeight="1">
      <c r="D658" s="62"/>
    </row>
    <row r="659" ht="15.75" customHeight="1">
      <c r="D659" s="62"/>
    </row>
    <row r="660" ht="15.75" customHeight="1">
      <c r="D660" s="62"/>
    </row>
    <row r="661" ht="15.75" customHeight="1">
      <c r="D661" s="62"/>
    </row>
    <row r="662" ht="15.75" customHeight="1">
      <c r="D662" s="62"/>
    </row>
    <row r="663" ht="15.75" customHeight="1">
      <c r="D663" s="62"/>
    </row>
    <row r="664" ht="15.75" customHeight="1">
      <c r="D664" s="62"/>
    </row>
    <row r="665" ht="15.75" customHeight="1">
      <c r="D665" s="62"/>
    </row>
    <row r="666" ht="15.75" customHeight="1">
      <c r="D666" s="62"/>
    </row>
    <row r="667" ht="15.75" customHeight="1">
      <c r="D667" s="62"/>
    </row>
    <row r="668" ht="15.75" customHeight="1">
      <c r="D668" s="62"/>
    </row>
    <row r="669" ht="15.75" customHeight="1">
      <c r="D669" s="62"/>
    </row>
    <row r="670" ht="15.75" customHeight="1">
      <c r="D670" s="62"/>
    </row>
    <row r="671" ht="15.75" customHeight="1">
      <c r="D671" s="62"/>
    </row>
    <row r="672" ht="15.75" customHeight="1">
      <c r="D672" s="62"/>
    </row>
    <row r="673" ht="15.75" customHeight="1">
      <c r="D673" s="62"/>
    </row>
    <row r="674" ht="15.75" customHeight="1">
      <c r="D674" s="62"/>
    </row>
    <row r="675" ht="15.75" customHeight="1">
      <c r="D675" s="62"/>
    </row>
    <row r="676" ht="15.75" customHeight="1">
      <c r="D676" s="62"/>
    </row>
    <row r="677" ht="15.75" customHeight="1">
      <c r="D677" s="62"/>
    </row>
    <row r="678" ht="15.75" customHeight="1">
      <c r="D678" s="62"/>
    </row>
    <row r="679" ht="15.75" customHeight="1">
      <c r="D679" s="62"/>
    </row>
    <row r="680" ht="15.75" customHeight="1">
      <c r="D680" s="62"/>
    </row>
    <row r="681" ht="15.75" customHeight="1">
      <c r="D681" s="62"/>
    </row>
    <row r="682" ht="15.75" customHeight="1">
      <c r="D682" s="62"/>
    </row>
    <row r="683" ht="15.75" customHeight="1">
      <c r="D683" s="62"/>
    </row>
    <row r="684" ht="15.75" customHeight="1">
      <c r="D684" s="62"/>
    </row>
    <row r="685" ht="15.75" customHeight="1">
      <c r="D685" s="62"/>
    </row>
    <row r="686" ht="15.75" customHeight="1">
      <c r="D686" s="62"/>
    </row>
    <row r="687" ht="15.75" customHeight="1">
      <c r="D687" s="62"/>
    </row>
    <row r="688" ht="15.75" customHeight="1">
      <c r="D688" s="62"/>
    </row>
    <row r="689" ht="15.75" customHeight="1">
      <c r="D689" s="62"/>
    </row>
    <row r="690" ht="15.75" customHeight="1">
      <c r="D690" s="62"/>
    </row>
    <row r="691" ht="15.75" customHeight="1">
      <c r="D691" s="62"/>
    </row>
    <row r="692" ht="15.75" customHeight="1">
      <c r="D692" s="62"/>
    </row>
    <row r="693" ht="15.75" customHeight="1">
      <c r="D693" s="62"/>
    </row>
    <row r="694" ht="15.75" customHeight="1">
      <c r="D694" s="62"/>
    </row>
    <row r="695" ht="15.75" customHeight="1">
      <c r="D695" s="62"/>
    </row>
    <row r="696" ht="15.75" customHeight="1">
      <c r="D696" s="62"/>
    </row>
    <row r="697" ht="15.75" customHeight="1">
      <c r="D697" s="62"/>
    </row>
    <row r="698" ht="15.75" customHeight="1">
      <c r="D698" s="62"/>
    </row>
    <row r="699" ht="15.75" customHeight="1">
      <c r="D699" s="62"/>
    </row>
    <row r="700" ht="15.75" customHeight="1">
      <c r="D700" s="62"/>
    </row>
    <row r="701" ht="15.75" customHeight="1">
      <c r="D701" s="62"/>
    </row>
    <row r="702" ht="15.75" customHeight="1">
      <c r="D702" s="62"/>
    </row>
    <row r="703" ht="15.75" customHeight="1">
      <c r="D703" s="62"/>
    </row>
    <row r="704" ht="15.75" customHeight="1">
      <c r="D704" s="62"/>
    </row>
    <row r="705" ht="15.75" customHeight="1">
      <c r="D705" s="62"/>
    </row>
    <row r="706" ht="15.75" customHeight="1">
      <c r="D706" s="62"/>
    </row>
    <row r="707" ht="15.75" customHeight="1">
      <c r="D707" s="62"/>
    </row>
    <row r="708" ht="15.75" customHeight="1">
      <c r="D708" s="62"/>
    </row>
    <row r="709" ht="15.75" customHeight="1">
      <c r="D709" s="62"/>
    </row>
    <row r="710" ht="15.75" customHeight="1">
      <c r="D710" s="62"/>
    </row>
    <row r="711" ht="15.75" customHeight="1">
      <c r="D711" s="62"/>
    </row>
    <row r="712" ht="15.75" customHeight="1">
      <c r="D712" s="62"/>
    </row>
    <row r="713" ht="15.75" customHeight="1">
      <c r="D713" s="62"/>
    </row>
    <row r="714" ht="15.75" customHeight="1">
      <c r="D714" s="62"/>
    </row>
    <row r="715" ht="15.75" customHeight="1">
      <c r="D715" s="62"/>
    </row>
    <row r="716" ht="15.75" customHeight="1">
      <c r="D716" s="62"/>
    </row>
    <row r="717" ht="15.75" customHeight="1">
      <c r="D717" s="62"/>
    </row>
    <row r="718" ht="15.75" customHeight="1">
      <c r="D718" s="62"/>
    </row>
    <row r="719" ht="15.75" customHeight="1">
      <c r="D719" s="62"/>
    </row>
    <row r="720" ht="15.75" customHeight="1">
      <c r="D720" s="62"/>
    </row>
    <row r="721" ht="15.75" customHeight="1">
      <c r="D721" s="62"/>
    </row>
    <row r="722" ht="15.75" customHeight="1">
      <c r="D722" s="62"/>
    </row>
    <row r="723" ht="15.75" customHeight="1">
      <c r="D723" s="62"/>
    </row>
    <row r="724" ht="15.75" customHeight="1">
      <c r="D724" s="62"/>
    </row>
    <row r="725" ht="15.75" customHeight="1">
      <c r="D725" s="62"/>
    </row>
    <row r="726" ht="15.75" customHeight="1">
      <c r="D726" s="62"/>
    </row>
    <row r="727" ht="15.75" customHeight="1">
      <c r="D727" s="62"/>
    </row>
    <row r="728" ht="15.75" customHeight="1">
      <c r="D728" s="62"/>
    </row>
    <row r="729" ht="15.75" customHeight="1">
      <c r="D729" s="62"/>
    </row>
    <row r="730" ht="15.75" customHeight="1">
      <c r="D730" s="62"/>
    </row>
    <row r="731" ht="15.75" customHeight="1">
      <c r="D731" s="62"/>
    </row>
    <row r="732" ht="15.75" customHeight="1">
      <c r="D732" s="62"/>
    </row>
    <row r="733" ht="15.75" customHeight="1">
      <c r="D733" s="62"/>
    </row>
    <row r="734" ht="15.75" customHeight="1">
      <c r="D734" s="62"/>
    </row>
    <row r="735" ht="15.75" customHeight="1">
      <c r="D735" s="62"/>
    </row>
    <row r="736" ht="15.75" customHeight="1">
      <c r="D736" s="62"/>
    </row>
    <row r="737" ht="15.75" customHeight="1">
      <c r="D737" s="62"/>
    </row>
    <row r="738" ht="15.75" customHeight="1">
      <c r="D738" s="62"/>
    </row>
    <row r="739" ht="15.75" customHeight="1">
      <c r="D739" s="62"/>
    </row>
    <row r="740" ht="15.75" customHeight="1">
      <c r="D740" s="62"/>
    </row>
    <row r="741" ht="15.75" customHeight="1">
      <c r="D741" s="62"/>
    </row>
    <row r="742" ht="15.75" customHeight="1">
      <c r="D742" s="62"/>
    </row>
    <row r="743" ht="15.75" customHeight="1">
      <c r="D743" s="62"/>
    </row>
    <row r="744" ht="15.75" customHeight="1">
      <c r="D744" s="62"/>
    </row>
    <row r="745" ht="15.75" customHeight="1">
      <c r="D745" s="62"/>
    </row>
    <row r="746" ht="15.75" customHeight="1">
      <c r="D746" s="62"/>
    </row>
    <row r="747" ht="15.75" customHeight="1">
      <c r="D747" s="62"/>
    </row>
    <row r="748" ht="15.75" customHeight="1">
      <c r="D748" s="62"/>
    </row>
    <row r="749" ht="15.75" customHeight="1">
      <c r="D749" s="62"/>
    </row>
    <row r="750" ht="15.75" customHeight="1">
      <c r="D750" s="62"/>
    </row>
    <row r="751" ht="15.75" customHeight="1">
      <c r="D751" s="62"/>
    </row>
    <row r="752" ht="15.75" customHeight="1">
      <c r="D752" s="62"/>
    </row>
    <row r="753" ht="15.75" customHeight="1">
      <c r="D753" s="62"/>
    </row>
    <row r="754" ht="15.75" customHeight="1">
      <c r="D754" s="62"/>
    </row>
    <row r="755" ht="15.75" customHeight="1">
      <c r="D755" s="62"/>
    </row>
    <row r="756" ht="15.75" customHeight="1">
      <c r="D756" s="62"/>
    </row>
    <row r="757" ht="15.75" customHeight="1">
      <c r="D757" s="62"/>
    </row>
    <row r="758" ht="15.75" customHeight="1">
      <c r="D758" s="62"/>
    </row>
    <row r="759" ht="15.75" customHeight="1">
      <c r="D759" s="62"/>
    </row>
    <row r="760" ht="15.75" customHeight="1">
      <c r="D760" s="62"/>
    </row>
    <row r="761" ht="15.75" customHeight="1">
      <c r="D761" s="62"/>
    </row>
    <row r="762" ht="15.75" customHeight="1">
      <c r="D762" s="62"/>
    </row>
    <row r="763" ht="15.75" customHeight="1">
      <c r="D763" s="62"/>
    </row>
    <row r="764" ht="15.75" customHeight="1">
      <c r="D764" s="62"/>
    </row>
    <row r="765" ht="15.75" customHeight="1">
      <c r="D765" s="62"/>
    </row>
    <row r="766" ht="15.75" customHeight="1">
      <c r="D766" s="62"/>
    </row>
    <row r="767" ht="15.75" customHeight="1">
      <c r="D767" s="62"/>
    </row>
    <row r="768" ht="15.75" customHeight="1">
      <c r="D768" s="62"/>
    </row>
    <row r="769" ht="15.75" customHeight="1">
      <c r="D769" s="62"/>
    </row>
    <row r="770" ht="15.75" customHeight="1">
      <c r="D770" s="62"/>
    </row>
    <row r="771" ht="15.75" customHeight="1">
      <c r="D771" s="62"/>
    </row>
    <row r="772" ht="15.75" customHeight="1">
      <c r="D772" s="62"/>
    </row>
    <row r="773" ht="15.75" customHeight="1">
      <c r="D773" s="62"/>
    </row>
    <row r="774" ht="15.75" customHeight="1">
      <c r="D774" s="62"/>
    </row>
    <row r="775" ht="15.75" customHeight="1">
      <c r="D775" s="62"/>
    </row>
    <row r="776" ht="15.75" customHeight="1">
      <c r="D776" s="62"/>
    </row>
    <row r="777" ht="15.75" customHeight="1">
      <c r="D777" s="62"/>
    </row>
    <row r="778" ht="15.75" customHeight="1">
      <c r="D778" s="62"/>
    </row>
    <row r="779" ht="15.75" customHeight="1">
      <c r="D779" s="62"/>
    </row>
    <row r="780" ht="15.75" customHeight="1">
      <c r="D780" s="62"/>
    </row>
    <row r="781" ht="15.75" customHeight="1">
      <c r="D781" s="62"/>
    </row>
    <row r="782" ht="15.75" customHeight="1">
      <c r="D782" s="62"/>
    </row>
    <row r="783" ht="15.75" customHeight="1">
      <c r="D783" s="62"/>
    </row>
    <row r="784" ht="15.75" customHeight="1">
      <c r="D784" s="62"/>
    </row>
    <row r="785" ht="15.75" customHeight="1">
      <c r="D785" s="62"/>
    </row>
    <row r="786" ht="15.75" customHeight="1">
      <c r="D786" s="62"/>
    </row>
    <row r="787" ht="15.75" customHeight="1">
      <c r="D787" s="62"/>
    </row>
    <row r="788" ht="15.75" customHeight="1">
      <c r="D788" s="62"/>
    </row>
    <row r="789" ht="15.75" customHeight="1">
      <c r="D789" s="62"/>
    </row>
    <row r="790" ht="15.75" customHeight="1">
      <c r="D790" s="62"/>
    </row>
    <row r="791" ht="15.75" customHeight="1">
      <c r="D791" s="62"/>
    </row>
    <row r="792" ht="15.75" customHeight="1">
      <c r="D792" s="62"/>
    </row>
    <row r="793" ht="15.75" customHeight="1">
      <c r="D793" s="62"/>
    </row>
    <row r="794" ht="15.75" customHeight="1">
      <c r="D794" s="62"/>
    </row>
    <row r="795" ht="15.75" customHeight="1">
      <c r="D795" s="62"/>
    </row>
    <row r="796" ht="15.75" customHeight="1">
      <c r="D796" s="62"/>
    </row>
    <row r="797" ht="15.75" customHeight="1">
      <c r="D797" s="62"/>
    </row>
    <row r="798" ht="15.75" customHeight="1">
      <c r="D798" s="62"/>
    </row>
    <row r="799" ht="15.75" customHeight="1">
      <c r="D799" s="62"/>
    </row>
    <row r="800" ht="15.75" customHeight="1">
      <c r="D800" s="62"/>
    </row>
    <row r="801" ht="15.75" customHeight="1">
      <c r="D801" s="62"/>
    </row>
    <row r="802" ht="15.75" customHeight="1">
      <c r="D802" s="62"/>
    </row>
    <row r="803" ht="15.75" customHeight="1">
      <c r="D803" s="62"/>
    </row>
    <row r="804" ht="15.75" customHeight="1">
      <c r="D804" s="62"/>
    </row>
    <row r="805" ht="15.75" customHeight="1">
      <c r="D805" s="62"/>
    </row>
    <row r="806" ht="15.75" customHeight="1">
      <c r="D806" s="62"/>
    </row>
    <row r="807" ht="15.75" customHeight="1">
      <c r="D807" s="62"/>
    </row>
    <row r="808" ht="15.75" customHeight="1">
      <c r="D808" s="62"/>
    </row>
    <row r="809" ht="15.75" customHeight="1">
      <c r="D809" s="62"/>
    </row>
    <row r="810" ht="15.75" customHeight="1">
      <c r="D810" s="62"/>
    </row>
    <row r="811" ht="15.75" customHeight="1">
      <c r="D811" s="62"/>
    </row>
    <row r="812" ht="15.75" customHeight="1">
      <c r="D812" s="62"/>
    </row>
    <row r="813" ht="15.75" customHeight="1">
      <c r="D813" s="62"/>
    </row>
    <row r="814" ht="15.75" customHeight="1">
      <c r="D814" s="62"/>
    </row>
    <row r="815" ht="15.75" customHeight="1">
      <c r="D815" s="62"/>
    </row>
    <row r="816" ht="15.75" customHeight="1">
      <c r="D816" s="62"/>
    </row>
    <row r="817" ht="15.75" customHeight="1">
      <c r="D817" s="62"/>
    </row>
    <row r="818" ht="15.75" customHeight="1">
      <c r="D818" s="62"/>
    </row>
    <row r="819" ht="15.75" customHeight="1">
      <c r="D819" s="62"/>
    </row>
    <row r="820" ht="15.75" customHeight="1">
      <c r="D820" s="62"/>
    </row>
    <row r="821" ht="15.75" customHeight="1">
      <c r="D821" s="62"/>
    </row>
    <row r="822" ht="15.75" customHeight="1">
      <c r="D822" s="62"/>
    </row>
    <row r="823" ht="15.75" customHeight="1">
      <c r="D823" s="62"/>
    </row>
    <row r="824" ht="15.75" customHeight="1">
      <c r="D824" s="62"/>
    </row>
    <row r="825" ht="15.75" customHeight="1">
      <c r="D825" s="62"/>
    </row>
    <row r="826" ht="15.75" customHeight="1">
      <c r="D826" s="62"/>
    </row>
    <row r="827" ht="15.75" customHeight="1">
      <c r="D827" s="62"/>
    </row>
    <row r="828" ht="15.75" customHeight="1">
      <c r="D828" s="62"/>
    </row>
    <row r="829" ht="15.75" customHeight="1">
      <c r="D829" s="62"/>
    </row>
    <row r="830" ht="15.75" customHeight="1">
      <c r="D830" s="62"/>
    </row>
    <row r="831" ht="15.75" customHeight="1">
      <c r="D831" s="62"/>
    </row>
    <row r="832" ht="15.75" customHeight="1">
      <c r="D832" s="62"/>
    </row>
    <row r="833" ht="15.75" customHeight="1">
      <c r="D833" s="62"/>
    </row>
    <row r="834" ht="15.75" customHeight="1">
      <c r="D834" s="62"/>
    </row>
    <row r="835" ht="15.75" customHeight="1">
      <c r="D835" s="62"/>
    </row>
    <row r="836" ht="15.75" customHeight="1">
      <c r="D836" s="62"/>
    </row>
    <row r="837" ht="15.75" customHeight="1">
      <c r="D837" s="62"/>
    </row>
    <row r="838" ht="15.75" customHeight="1">
      <c r="D838" s="62"/>
    </row>
    <row r="839" ht="15.75" customHeight="1">
      <c r="D839" s="62"/>
    </row>
    <row r="840" ht="15.75" customHeight="1">
      <c r="D840" s="62"/>
    </row>
    <row r="841" ht="15.75" customHeight="1">
      <c r="D841" s="62"/>
    </row>
    <row r="842" ht="15.75" customHeight="1">
      <c r="D842" s="62"/>
    </row>
    <row r="843" ht="15.75" customHeight="1">
      <c r="D843" s="62"/>
    </row>
    <row r="844" ht="15.75" customHeight="1">
      <c r="D844" s="62"/>
    </row>
    <row r="845" ht="15.75" customHeight="1">
      <c r="D845" s="62"/>
    </row>
    <row r="846" ht="15.75" customHeight="1">
      <c r="D846" s="62"/>
    </row>
    <row r="847" ht="15.75" customHeight="1">
      <c r="D847" s="62"/>
    </row>
    <row r="848" ht="15.75" customHeight="1">
      <c r="D848" s="62"/>
    </row>
    <row r="849" ht="15.75" customHeight="1">
      <c r="D849" s="62"/>
    </row>
    <row r="850" ht="15.75" customHeight="1">
      <c r="D850" s="62"/>
    </row>
    <row r="851" ht="15.75" customHeight="1">
      <c r="D851" s="62"/>
    </row>
    <row r="852" ht="15.75" customHeight="1">
      <c r="D852" s="62"/>
    </row>
    <row r="853" ht="15.75" customHeight="1">
      <c r="D853" s="62"/>
    </row>
    <row r="854" ht="15.75" customHeight="1">
      <c r="D854" s="62"/>
    </row>
    <row r="855" ht="15.75" customHeight="1">
      <c r="D855" s="62"/>
    </row>
    <row r="856" ht="15.75" customHeight="1">
      <c r="D856" s="62"/>
    </row>
    <row r="857" ht="15.75" customHeight="1">
      <c r="D857" s="62"/>
    </row>
    <row r="858" ht="15.75" customHeight="1">
      <c r="D858" s="62"/>
    </row>
    <row r="859" ht="15.75" customHeight="1">
      <c r="D859" s="62"/>
    </row>
    <row r="860" ht="15.75" customHeight="1">
      <c r="D860" s="62"/>
    </row>
    <row r="861" ht="15.75" customHeight="1">
      <c r="D861" s="62"/>
    </row>
    <row r="862" ht="15.75" customHeight="1">
      <c r="D862" s="62"/>
    </row>
    <row r="863" ht="15.75" customHeight="1">
      <c r="D863" s="62"/>
    </row>
    <row r="864" ht="15.75" customHeight="1">
      <c r="D864" s="62"/>
    </row>
    <row r="865" ht="15.75" customHeight="1">
      <c r="D865" s="62"/>
    </row>
    <row r="866" ht="15.75" customHeight="1">
      <c r="D866" s="62"/>
    </row>
    <row r="867" ht="15.75" customHeight="1">
      <c r="D867" s="62"/>
    </row>
    <row r="868" ht="15.75" customHeight="1">
      <c r="D868" s="62"/>
    </row>
    <row r="869" ht="15.75" customHeight="1">
      <c r="D869" s="62"/>
    </row>
    <row r="870" ht="15.75" customHeight="1">
      <c r="D870" s="62"/>
    </row>
    <row r="871" ht="15.75" customHeight="1">
      <c r="D871" s="62"/>
    </row>
    <row r="872" ht="15.75" customHeight="1">
      <c r="D872" s="62"/>
    </row>
    <row r="873" ht="15.75" customHeight="1">
      <c r="D873" s="62"/>
    </row>
    <row r="874" ht="15.75" customHeight="1">
      <c r="D874" s="62"/>
    </row>
    <row r="875" ht="15.75" customHeight="1">
      <c r="D875" s="62"/>
    </row>
    <row r="876" ht="15.75" customHeight="1">
      <c r="D876" s="62"/>
    </row>
    <row r="877" ht="15.75" customHeight="1">
      <c r="D877" s="62"/>
    </row>
    <row r="878" ht="15.75" customHeight="1">
      <c r="D878" s="62"/>
    </row>
    <row r="879" ht="15.75" customHeight="1">
      <c r="D879" s="62"/>
    </row>
    <row r="880" ht="15.75" customHeight="1">
      <c r="D880" s="62"/>
    </row>
    <row r="881" ht="15.75" customHeight="1">
      <c r="D881" s="62"/>
    </row>
    <row r="882" ht="15.75" customHeight="1">
      <c r="D882" s="62"/>
    </row>
    <row r="883" ht="15.75" customHeight="1">
      <c r="D883" s="62"/>
    </row>
    <row r="884" ht="15.75" customHeight="1">
      <c r="D884" s="62"/>
    </row>
    <row r="885" ht="15.75" customHeight="1">
      <c r="D885" s="62"/>
    </row>
    <row r="886" ht="15.75" customHeight="1">
      <c r="D886" s="62"/>
    </row>
    <row r="887" ht="15.75" customHeight="1">
      <c r="D887" s="62"/>
    </row>
    <row r="888" ht="15.75" customHeight="1">
      <c r="D888" s="62"/>
    </row>
    <row r="889" ht="15.75" customHeight="1">
      <c r="D889" s="62"/>
    </row>
    <row r="890" ht="15.75" customHeight="1">
      <c r="D890" s="62"/>
    </row>
    <row r="891" ht="15.75" customHeight="1">
      <c r="D891" s="62"/>
    </row>
    <row r="892" ht="15.75" customHeight="1">
      <c r="D892" s="62"/>
    </row>
    <row r="893" ht="15.75" customHeight="1">
      <c r="D893" s="62"/>
    </row>
    <row r="894" ht="15.75" customHeight="1">
      <c r="D894" s="62"/>
    </row>
    <row r="895" ht="15.75" customHeight="1">
      <c r="D895" s="62"/>
    </row>
    <row r="896" ht="15.75" customHeight="1">
      <c r="D896" s="62"/>
    </row>
    <row r="897" ht="15.75" customHeight="1">
      <c r="D897" s="62"/>
    </row>
    <row r="898" ht="15.75" customHeight="1">
      <c r="D898" s="62"/>
    </row>
    <row r="899" ht="15.75" customHeight="1">
      <c r="D899" s="62"/>
    </row>
    <row r="900" ht="15.75" customHeight="1">
      <c r="D900" s="62"/>
    </row>
    <row r="901" ht="15.75" customHeight="1">
      <c r="D901" s="62"/>
    </row>
    <row r="902" ht="15.75" customHeight="1">
      <c r="D902" s="62"/>
    </row>
    <row r="903" ht="15.75" customHeight="1">
      <c r="D903" s="62"/>
    </row>
    <row r="904" ht="15.75" customHeight="1">
      <c r="D904" s="62"/>
    </row>
    <row r="905" ht="15.75" customHeight="1">
      <c r="D905" s="62"/>
    </row>
    <row r="906" ht="15.75" customHeight="1">
      <c r="D906" s="62"/>
    </row>
    <row r="907" ht="15.75" customHeight="1">
      <c r="D907" s="62"/>
    </row>
    <row r="908" ht="15.75" customHeight="1">
      <c r="D908" s="62"/>
    </row>
    <row r="909" ht="15.75" customHeight="1">
      <c r="D909" s="62"/>
    </row>
    <row r="910" ht="15.75" customHeight="1">
      <c r="D910" s="62"/>
    </row>
    <row r="911" ht="15.75" customHeight="1">
      <c r="D911" s="62"/>
    </row>
    <row r="912" ht="15.75" customHeight="1">
      <c r="D912" s="62"/>
    </row>
    <row r="913" ht="15.75" customHeight="1">
      <c r="D913" s="62"/>
    </row>
    <row r="914" ht="15.75" customHeight="1">
      <c r="D914" s="62"/>
    </row>
    <row r="915" ht="15.75" customHeight="1">
      <c r="D915" s="62"/>
    </row>
    <row r="916" ht="15.75" customHeight="1">
      <c r="D916" s="62"/>
    </row>
    <row r="917" ht="15.75" customHeight="1">
      <c r="D917" s="62"/>
    </row>
    <row r="918" ht="15.75" customHeight="1">
      <c r="D918" s="62"/>
    </row>
    <row r="919" ht="15.75" customHeight="1">
      <c r="D919" s="62"/>
    </row>
    <row r="920" ht="15.75" customHeight="1">
      <c r="D920" s="62"/>
    </row>
    <row r="921" ht="15.75" customHeight="1">
      <c r="D921" s="62"/>
    </row>
    <row r="922" ht="15.75" customHeight="1">
      <c r="D922" s="62"/>
    </row>
    <row r="923" ht="15.75" customHeight="1">
      <c r="D923" s="62"/>
    </row>
    <row r="924" ht="15.75" customHeight="1">
      <c r="D924" s="62"/>
    </row>
    <row r="925" ht="15.75" customHeight="1">
      <c r="D925" s="62"/>
    </row>
    <row r="926" ht="15.75" customHeight="1">
      <c r="D926" s="62"/>
    </row>
    <row r="927" ht="15.75" customHeight="1">
      <c r="D927" s="62"/>
    </row>
    <row r="928" ht="15.75" customHeight="1">
      <c r="D928" s="62"/>
    </row>
    <row r="929" ht="15.75" customHeight="1">
      <c r="D929" s="62"/>
    </row>
    <row r="930" ht="15.75" customHeight="1">
      <c r="D930" s="62"/>
    </row>
    <row r="931" ht="15.75" customHeight="1">
      <c r="D931" s="62"/>
    </row>
    <row r="932" ht="15.75" customHeight="1">
      <c r="D932" s="62"/>
    </row>
    <row r="933" ht="15.75" customHeight="1">
      <c r="D933" s="62"/>
    </row>
    <row r="934" ht="15.75" customHeight="1">
      <c r="D934" s="62"/>
    </row>
    <row r="935" ht="15.75" customHeight="1">
      <c r="D935" s="62"/>
    </row>
    <row r="936" ht="15.75" customHeight="1">
      <c r="D936" s="62"/>
    </row>
    <row r="937" ht="15.75" customHeight="1">
      <c r="D937" s="62"/>
    </row>
    <row r="938" ht="15.75" customHeight="1">
      <c r="D938" s="62"/>
    </row>
    <row r="939" ht="15.75" customHeight="1">
      <c r="D939" s="62"/>
    </row>
    <row r="940" ht="15.75" customHeight="1">
      <c r="D940" s="62"/>
    </row>
    <row r="941" ht="15.75" customHeight="1">
      <c r="D941" s="62"/>
    </row>
    <row r="942" ht="15.75" customHeight="1">
      <c r="D942" s="62"/>
    </row>
    <row r="943" ht="15.75" customHeight="1">
      <c r="D943" s="62"/>
    </row>
    <row r="944" ht="15.75" customHeight="1">
      <c r="D944" s="62"/>
    </row>
    <row r="945" ht="15.75" customHeight="1">
      <c r="D945" s="62"/>
    </row>
    <row r="946" ht="15.75" customHeight="1">
      <c r="D946" s="62"/>
    </row>
    <row r="947" ht="15.75" customHeight="1">
      <c r="D947" s="62"/>
    </row>
    <row r="948" ht="15.75" customHeight="1">
      <c r="D948" s="62"/>
    </row>
    <row r="949" ht="15.75" customHeight="1">
      <c r="D949" s="62"/>
    </row>
    <row r="950" ht="15.75" customHeight="1">
      <c r="D950" s="62"/>
    </row>
    <row r="951" ht="15.75" customHeight="1">
      <c r="D951" s="62"/>
    </row>
    <row r="952" ht="15.75" customHeight="1">
      <c r="D952" s="62"/>
    </row>
    <row r="953" ht="15.75" customHeight="1">
      <c r="D953" s="62"/>
    </row>
    <row r="954" ht="15.75" customHeight="1">
      <c r="D954" s="62"/>
    </row>
    <row r="955" ht="15.75" customHeight="1">
      <c r="D955" s="62"/>
    </row>
    <row r="956" ht="15.75" customHeight="1">
      <c r="D956" s="62"/>
    </row>
    <row r="957" ht="15.75" customHeight="1">
      <c r="D957" s="62"/>
    </row>
    <row r="958" ht="15.75" customHeight="1">
      <c r="D958" s="62"/>
    </row>
    <row r="959" ht="15.75" customHeight="1">
      <c r="D959" s="62"/>
    </row>
    <row r="960" ht="15.75" customHeight="1">
      <c r="D960" s="62"/>
    </row>
    <row r="961" ht="15.75" customHeight="1">
      <c r="D961" s="62"/>
    </row>
    <row r="962" ht="15.75" customHeight="1">
      <c r="D962" s="62"/>
    </row>
    <row r="963" ht="15.75" customHeight="1">
      <c r="D963" s="62"/>
    </row>
    <row r="964" ht="15.75" customHeight="1">
      <c r="D964" s="62"/>
    </row>
    <row r="965" ht="15.75" customHeight="1">
      <c r="D965" s="62"/>
    </row>
    <row r="966" ht="15.75" customHeight="1">
      <c r="D966" s="62"/>
    </row>
    <row r="967" ht="15.75" customHeight="1">
      <c r="D967" s="62"/>
    </row>
    <row r="968" ht="15.75" customHeight="1">
      <c r="D968" s="62"/>
    </row>
    <row r="969" ht="15.75" customHeight="1">
      <c r="D969" s="62"/>
    </row>
    <row r="970" ht="15.75" customHeight="1">
      <c r="D970" s="62"/>
    </row>
    <row r="971" ht="15.75" customHeight="1">
      <c r="D971" s="62"/>
    </row>
    <row r="972" ht="15.75" customHeight="1">
      <c r="D972" s="62"/>
    </row>
    <row r="973" ht="15.75" customHeight="1">
      <c r="D973" s="62"/>
    </row>
    <row r="974" ht="15.75" customHeight="1">
      <c r="D974" s="62"/>
    </row>
    <row r="975" ht="15.75" customHeight="1">
      <c r="D975" s="62"/>
    </row>
    <row r="976" ht="15.75" customHeight="1">
      <c r="D976" s="62"/>
    </row>
    <row r="977" ht="15.75" customHeight="1">
      <c r="D977" s="62"/>
    </row>
    <row r="978" ht="15.75" customHeight="1">
      <c r="D978" s="62"/>
    </row>
    <row r="979" ht="15.75" customHeight="1">
      <c r="D979" s="62"/>
    </row>
    <row r="980" ht="15.75" customHeight="1">
      <c r="D980" s="62"/>
    </row>
    <row r="981" ht="15.75" customHeight="1">
      <c r="D981" s="62"/>
    </row>
    <row r="982" ht="15.75" customHeight="1">
      <c r="D982" s="62"/>
    </row>
    <row r="983" ht="15.75" customHeight="1">
      <c r="D983" s="62"/>
    </row>
    <row r="984" ht="15.75" customHeight="1">
      <c r="D984" s="62"/>
    </row>
    <row r="985" ht="15.75" customHeight="1">
      <c r="D985" s="62"/>
    </row>
    <row r="986" ht="15.75" customHeight="1">
      <c r="D986" s="62"/>
    </row>
    <row r="987" ht="15.75" customHeight="1">
      <c r="D987" s="62"/>
    </row>
    <row r="988" ht="15.75" customHeight="1">
      <c r="D988" s="62"/>
    </row>
    <row r="989" ht="15.75" customHeight="1">
      <c r="D989" s="62"/>
    </row>
    <row r="990" ht="15.75" customHeight="1">
      <c r="D990" s="62"/>
    </row>
    <row r="991" ht="15.75" customHeight="1">
      <c r="D991" s="62"/>
    </row>
    <row r="992" ht="15.75" customHeight="1">
      <c r="D992" s="62"/>
    </row>
    <row r="993" ht="15.75" customHeight="1">
      <c r="D993" s="62"/>
    </row>
    <row r="994" ht="15.75" customHeight="1">
      <c r="D994" s="62"/>
    </row>
    <row r="995" ht="15.75" customHeight="1">
      <c r="D995" s="62"/>
    </row>
    <row r="996" ht="15.75" customHeight="1">
      <c r="D996" s="62"/>
    </row>
    <row r="997" ht="15.75" customHeight="1">
      <c r="D997" s="62"/>
    </row>
    <row r="998" ht="15.75" customHeight="1">
      <c r="D998" s="62"/>
    </row>
    <row r="999" ht="15.75" customHeight="1">
      <c r="D999" s="62"/>
    </row>
    <row r="1000" ht="15.75" customHeight="1">
      <c r="D1000" s="62"/>
    </row>
  </sheetData>
  <mergeCells count="146">
    <mergeCell ref="H21:I21"/>
    <mergeCell ref="J21:L21"/>
    <mergeCell ref="B19:I19"/>
    <mergeCell ref="J19:L19"/>
    <mergeCell ref="A20:I20"/>
    <mergeCell ref="J20:L20"/>
    <mergeCell ref="D21:E21"/>
    <mergeCell ref="F21:G21"/>
    <mergeCell ref="A22:L22"/>
    <mergeCell ref="F25:H25"/>
    <mergeCell ref="I25:L25"/>
    <mergeCell ref="A21:C21"/>
    <mergeCell ref="A23:E24"/>
    <mergeCell ref="F23:H23"/>
    <mergeCell ref="I23:L23"/>
    <mergeCell ref="F24:H24"/>
    <mergeCell ref="I24:L24"/>
    <mergeCell ref="A25:E25"/>
    <mergeCell ref="F28:H28"/>
    <mergeCell ref="I28:L28"/>
    <mergeCell ref="A26:E26"/>
    <mergeCell ref="F26:H26"/>
    <mergeCell ref="I26:L26"/>
    <mergeCell ref="A27:E27"/>
    <mergeCell ref="F27:H27"/>
    <mergeCell ref="I27:L27"/>
    <mergeCell ref="A28:E28"/>
    <mergeCell ref="E43:L43"/>
    <mergeCell ref="F44:H44"/>
    <mergeCell ref="A29:E29"/>
    <mergeCell ref="F29:H29"/>
    <mergeCell ref="I29:L29"/>
    <mergeCell ref="A30:E30"/>
    <mergeCell ref="F30:H30"/>
    <mergeCell ref="I30:L30"/>
    <mergeCell ref="E42:L42"/>
    <mergeCell ref="A42:D42"/>
    <mergeCell ref="A43:D43"/>
    <mergeCell ref="D44:D48"/>
    <mergeCell ref="E44:E48"/>
    <mergeCell ref="A45:A48"/>
    <mergeCell ref="B45:B48"/>
    <mergeCell ref="C45:C48"/>
    <mergeCell ref="A44:C44"/>
    <mergeCell ref="F45:H45"/>
    <mergeCell ref="F46:I46"/>
    <mergeCell ref="F47:I47"/>
    <mergeCell ref="K47:L47"/>
    <mergeCell ref="F48:G48"/>
    <mergeCell ref="H48:I48"/>
    <mergeCell ref="J55:K55"/>
    <mergeCell ref="J56:K56"/>
    <mergeCell ref="J57:K57"/>
    <mergeCell ref="J58:K58"/>
    <mergeCell ref="J59:K59"/>
    <mergeCell ref="J60:K60"/>
    <mergeCell ref="J61:K61"/>
    <mergeCell ref="J62:K62"/>
    <mergeCell ref="J63:K63"/>
    <mergeCell ref="J64:K64"/>
    <mergeCell ref="J65:K65"/>
    <mergeCell ref="J66:K66"/>
    <mergeCell ref="J67:K67"/>
    <mergeCell ref="J68:K68"/>
    <mergeCell ref="J69:K69"/>
    <mergeCell ref="J70:K70"/>
    <mergeCell ref="J71:K71"/>
    <mergeCell ref="J72:K72"/>
    <mergeCell ref="J73:K73"/>
    <mergeCell ref="J74:K74"/>
    <mergeCell ref="J75:K75"/>
    <mergeCell ref="J76:K76"/>
    <mergeCell ref="J77:K77"/>
    <mergeCell ref="J78:K78"/>
    <mergeCell ref="J79:K79"/>
    <mergeCell ref="J80:K80"/>
    <mergeCell ref="J81:K81"/>
    <mergeCell ref="J82:K82"/>
    <mergeCell ref="J83:K83"/>
    <mergeCell ref="J84:K84"/>
    <mergeCell ref="J85:K85"/>
    <mergeCell ref="J86:K86"/>
    <mergeCell ref="J87:K87"/>
    <mergeCell ref="J88:K88"/>
    <mergeCell ref="J89:K89"/>
    <mergeCell ref="J90:K90"/>
    <mergeCell ref="J91:K91"/>
    <mergeCell ref="J92:K92"/>
    <mergeCell ref="J93:K93"/>
    <mergeCell ref="J94:K94"/>
    <mergeCell ref="J95:K95"/>
    <mergeCell ref="J96:K96"/>
    <mergeCell ref="J104:K104"/>
    <mergeCell ref="C107:D107"/>
    <mergeCell ref="E107:F107"/>
    <mergeCell ref="J97:K97"/>
    <mergeCell ref="J98:K98"/>
    <mergeCell ref="J99:K99"/>
    <mergeCell ref="J100:K100"/>
    <mergeCell ref="J101:K101"/>
    <mergeCell ref="J102:K102"/>
    <mergeCell ref="J103:K103"/>
    <mergeCell ref="H6:I6"/>
    <mergeCell ref="J6:L6"/>
    <mergeCell ref="E1:I1"/>
    <mergeCell ref="E2:I2"/>
    <mergeCell ref="E3:I3"/>
    <mergeCell ref="E4:I4"/>
    <mergeCell ref="E5:I5"/>
    <mergeCell ref="A6:C6"/>
    <mergeCell ref="E6:F6"/>
    <mergeCell ref="A7:C7"/>
    <mergeCell ref="D7:G7"/>
    <mergeCell ref="H7:I7"/>
    <mergeCell ref="J7:L7"/>
    <mergeCell ref="A8:C8"/>
    <mergeCell ref="H8:I8"/>
    <mergeCell ref="J8:L8"/>
    <mergeCell ref="D8:G8"/>
    <mergeCell ref="A9:I9"/>
    <mergeCell ref="J9:L9"/>
    <mergeCell ref="B10:I10"/>
    <mergeCell ref="J10:L10"/>
    <mergeCell ref="B11:I11"/>
    <mergeCell ref="J11:L11"/>
    <mergeCell ref="B12:I12"/>
    <mergeCell ref="J12:L12"/>
    <mergeCell ref="B13:I13"/>
    <mergeCell ref="J13:L13"/>
    <mergeCell ref="B14:I14"/>
    <mergeCell ref="J14:L14"/>
    <mergeCell ref="J15:L15"/>
    <mergeCell ref="B15:I15"/>
    <mergeCell ref="B16:I16"/>
    <mergeCell ref="J16:L16"/>
    <mergeCell ref="B17:I17"/>
    <mergeCell ref="J17:L17"/>
    <mergeCell ref="B18:I18"/>
    <mergeCell ref="J18:L18"/>
    <mergeCell ref="J48:L48"/>
    <mergeCell ref="J49:K49"/>
    <mergeCell ref="J50:K50"/>
    <mergeCell ref="J51:K51"/>
    <mergeCell ref="J52:K52"/>
    <mergeCell ref="J53:K53"/>
    <mergeCell ref="J54:K54"/>
  </mergeCells>
  <conditionalFormatting sqref="A49:H104">
    <cfRule type="expression" dxfId="2" priority="1">
      <formula>$N49&lt;0</formula>
    </cfRule>
  </conditionalFormatting>
  <conditionalFormatting sqref="A49:L104">
    <cfRule type="expression" dxfId="0" priority="2">
      <formula>$H49=""</formula>
    </cfRule>
  </conditionalFormatting>
  <conditionalFormatting sqref="F49:G104">
    <cfRule type="expression" dxfId="1" priority="3">
      <formula>$N49&lt;0</formula>
    </cfRule>
  </conditionalFormatting>
  <conditionalFormatting sqref="I49:L104">
    <cfRule type="expression" dxfId="1" priority="4">
      <formula>$N49&lt;0</formula>
    </cfRule>
  </conditionalFormatting>
  <printOptions/>
  <pageMargins bottom="0.39375" footer="0.0" header="0.0" left="0.7875" right="0.39375" top="0.39375"/>
  <pageSetup fitToHeight="0" paperSize="9" orientation="portrait"/>
  <headerFooter>
    <oddFooter>&amp;C_x000D_#0000FF Classificação: Interna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9.71"/>
    <col customWidth="1" min="3" max="3" width="8.71"/>
    <col customWidth="1" min="4" max="5" width="10.71"/>
    <col customWidth="1" min="6" max="8" width="11.43"/>
    <col customWidth="1" min="9" max="9" width="10.0"/>
    <col customWidth="1" min="10" max="12" width="11.43"/>
    <col customWidth="1" min="13" max="13" width="11.57"/>
    <col customWidth="1" min="14" max="14" width="8.86"/>
    <col customWidth="1" min="15" max="15" width="9.43"/>
    <col customWidth="1" min="16" max="16" width="11.57"/>
    <col customWidth="1" min="17" max="17" width="8.71"/>
    <col customWidth="1" hidden="1" min="18" max="21" width="9.14"/>
    <col customWidth="1" hidden="1" min="22" max="22" width="12.71"/>
    <col customWidth="1" hidden="1" min="23" max="24" width="9.14"/>
    <col customWidth="1" hidden="1" min="25" max="25" width="11.57"/>
    <col customWidth="1" hidden="1" min="26" max="29" width="9.14"/>
  </cols>
  <sheetData>
    <row r="1">
      <c r="D1" s="245"/>
    </row>
    <row r="2">
      <c r="D2" s="245"/>
      <c r="K2" s="246" t="s">
        <v>178</v>
      </c>
      <c r="P2" s="247"/>
      <c r="Q2" s="247"/>
      <c r="V2" s="248" t="s">
        <v>179</v>
      </c>
    </row>
    <row r="3">
      <c r="D3" s="245"/>
    </row>
    <row r="4">
      <c r="D4" s="245"/>
      <c r="K4" s="246" t="s">
        <v>180</v>
      </c>
      <c r="L4" s="248" t="s">
        <v>181</v>
      </c>
      <c r="M4" s="248" t="s">
        <v>182</v>
      </c>
      <c r="N4" s="270" t="s">
        <v>138</v>
      </c>
      <c r="O4" s="118"/>
      <c r="P4" s="248"/>
      <c r="U4" s="248" t="s">
        <v>183</v>
      </c>
      <c r="Y4" s="248" t="s">
        <v>184</v>
      </c>
      <c r="AB4" s="248" t="s">
        <v>180</v>
      </c>
    </row>
    <row r="5">
      <c r="D5" s="245"/>
      <c r="K5" s="271"/>
      <c r="L5" s="272" t="s">
        <v>185</v>
      </c>
      <c r="M5" s="273" t="s">
        <v>186</v>
      </c>
      <c r="N5" s="274" t="s">
        <v>149</v>
      </c>
      <c r="O5" s="275" t="str">
        <f>'C321 Rack 1-C'!C120</f>
        <v>#DIV/0!</v>
      </c>
      <c r="R5" s="64" t="s">
        <v>187</v>
      </c>
      <c r="S5" s="254" t="str">
        <f t="shared" ref="S5:S12" si="1">1/(2*PI()*60*O5*0.000001)</f>
        <v>#DIV/0!</v>
      </c>
      <c r="U5" s="64" t="s">
        <v>188</v>
      </c>
      <c r="V5" s="64" t="s">
        <v>189</v>
      </c>
      <c r="W5" s="254" t="str">
        <f>S5*S6/(S5+S6)</f>
        <v>#DIV/0!</v>
      </c>
      <c r="X5" s="254"/>
      <c r="Y5" s="254" t="s">
        <v>190</v>
      </c>
      <c r="Z5" s="254" t="str">
        <f>W5*W7/(W5+W7)</f>
        <v>#DIV/0!</v>
      </c>
      <c r="AB5" s="64" t="s">
        <v>191</v>
      </c>
      <c r="AC5" s="254" t="str">
        <f>Z5+Z9</f>
        <v>#DIV/0!</v>
      </c>
    </row>
    <row r="6">
      <c r="D6" s="245"/>
      <c r="K6" s="276"/>
      <c r="L6" s="256" t="str">
        <f>M6+M8</f>
        <v>#DIV/0!</v>
      </c>
      <c r="M6" s="257" t="str">
        <f>O5+O6</f>
        <v>#DIV/0!</v>
      </c>
      <c r="N6" s="274" t="s">
        <v>150</v>
      </c>
      <c r="O6" s="275" t="str">
        <f>'C321 Rack 1-C'!C121</f>
        <v>#DIV/0!</v>
      </c>
      <c r="R6" s="64" t="s">
        <v>192</v>
      </c>
      <c r="S6" s="254" t="str">
        <f t="shared" si="1"/>
        <v>#DIV/0!</v>
      </c>
      <c r="W6" s="254"/>
      <c r="X6" s="254"/>
    </row>
    <row r="7">
      <c r="D7" s="245"/>
      <c r="K7" s="276"/>
      <c r="L7" s="277"/>
      <c r="M7" s="273" t="s">
        <v>193</v>
      </c>
      <c r="N7" s="274" t="s">
        <v>152</v>
      </c>
      <c r="O7" s="275" t="str">
        <f>'C321 Rack 1-C'!C122</f>
        <v>#DIV/0!</v>
      </c>
      <c r="R7" s="64" t="s">
        <v>194</v>
      </c>
      <c r="S7" s="254" t="str">
        <f t="shared" si="1"/>
        <v>#DIV/0!</v>
      </c>
      <c r="U7" s="64" t="s">
        <v>195</v>
      </c>
      <c r="V7" s="64" t="s">
        <v>196</v>
      </c>
      <c r="W7" s="254" t="str">
        <f>S7*S8/(S7+S8)</f>
        <v>#DIV/0!</v>
      </c>
      <c r="AB7" s="64" t="s">
        <v>197</v>
      </c>
      <c r="AC7" s="254" t="str">
        <f>(M27*1000/SQRT(3))/AC5</f>
        <v>#DIV/0!</v>
      </c>
    </row>
    <row r="8">
      <c r="D8" s="245"/>
      <c r="K8" s="278" t="s">
        <v>27</v>
      </c>
      <c r="L8" s="279"/>
      <c r="M8" s="257" t="str">
        <f>O7+O8</f>
        <v>#DIV/0!</v>
      </c>
      <c r="N8" s="274" t="s">
        <v>151</v>
      </c>
      <c r="O8" s="275" t="str">
        <f>'C321 Rack 1-C'!C123</f>
        <v>#DIV/0!</v>
      </c>
      <c r="R8" s="64" t="s">
        <v>198</v>
      </c>
      <c r="S8" s="254" t="str">
        <f t="shared" si="1"/>
        <v>#DIV/0!</v>
      </c>
    </row>
    <row r="9">
      <c r="D9" s="245"/>
      <c r="K9" s="256" t="str">
        <f>1/(1/(M6+M8)+1/(M10+M12))</f>
        <v>#DIV/0!</v>
      </c>
      <c r="L9" s="272" t="s">
        <v>199</v>
      </c>
      <c r="M9" s="273" t="s">
        <v>200</v>
      </c>
      <c r="N9" s="274" t="s">
        <v>170</v>
      </c>
      <c r="O9" s="275" t="str">
        <f>'C321 Rack 2-C'!C112</f>
        <v>#DIV/0!</v>
      </c>
      <c r="R9" s="64" t="s">
        <v>201</v>
      </c>
      <c r="S9" s="254" t="str">
        <f t="shared" si="1"/>
        <v>#DIV/0!</v>
      </c>
      <c r="U9" s="64" t="s">
        <v>202</v>
      </c>
      <c r="V9" s="64" t="s">
        <v>189</v>
      </c>
      <c r="W9" s="254" t="str">
        <f>S9*S10/(S9+S10)</f>
        <v>#DIV/0!</v>
      </c>
      <c r="Y9" s="254" t="s">
        <v>203</v>
      </c>
      <c r="Z9" s="254" t="str">
        <f>W9*W11/(W9+W11)</f>
        <v>#DIV/0!</v>
      </c>
    </row>
    <row r="10">
      <c r="D10" s="245"/>
      <c r="K10" s="276"/>
      <c r="L10" s="256" t="str">
        <f>M10+M12</f>
        <v>#DIV/0!</v>
      </c>
      <c r="M10" s="257" t="str">
        <f>O9+O10</f>
        <v>#DIV/0!</v>
      </c>
      <c r="N10" s="274" t="s">
        <v>171</v>
      </c>
      <c r="O10" s="275" t="str">
        <f>'C321 Rack 2-C'!C113</f>
        <v>#DIV/0!</v>
      </c>
      <c r="R10" s="64" t="s">
        <v>204</v>
      </c>
      <c r="S10" s="254" t="str">
        <f t="shared" si="1"/>
        <v>#DIV/0!</v>
      </c>
      <c r="W10" s="254"/>
    </row>
    <row r="11">
      <c r="D11" s="245"/>
      <c r="K11" s="276"/>
      <c r="L11" s="277"/>
      <c r="M11" s="273" t="s">
        <v>205</v>
      </c>
      <c r="N11" s="274" t="s">
        <v>173</v>
      </c>
      <c r="O11" s="275" t="str">
        <f>'C321 Rack 2-C'!C114</f>
        <v>#DIV/0!</v>
      </c>
      <c r="R11" s="64" t="s">
        <v>206</v>
      </c>
      <c r="S11" s="254" t="str">
        <f t="shared" si="1"/>
        <v>#DIV/0!</v>
      </c>
      <c r="U11" s="64" t="s">
        <v>207</v>
      </c>
      <c r="V11" s="64" t="s">
        <v>196</v>
      </c>
      <c r="W11" s="254" t="str">
        <f>S11*S12/(S11+S12)</f>
        <v>#DIV/0!</v>
      </c>
    </row>
    <row r="12">
      <c r="D12" s="245"/>
      <c r="K12" s="279"/>
      <c r="L12" s="279"/>
      <c r="M12" s="257" t="str">
        <f>O11+O12</f>
        <v>#DIV/0!</v>
      </c>
      <c r="N12" s="274" t="s">
        <v>172</v>
      </c>
      <c r="O12" s="275" t="str">
        <f>'C321 Rack 2-C'!C115</f>
        <v>#DIV/0!</v>
      </c>
      <c r="R12" s="64" t="s">
        <v>208</v>
      </c>
      <c r="S12" s="254" t="str">
        <f t="shared" si="1"/>
        <v>#DIV/0!</v>
      </c>
    </row>
    <row r="13">
      <c r="D13" s="245"/>
    </row>
    <row r="14">
      <c r="D14" s="245"/>
      <c r="L14" s="260" t="s">
        <v>209</v>
      </c>
      <c r="M14" s="261"/>
      <c r="N14" s="261"/>
      <c r="O14" s="260" t="s">
        <v>210</v>
      </c>
      <c r="P14" s="261"/>
    </row>
    <row r="15">
      <c r="D15" s="245"/>
      <c r="L15" s="261" t="s">
        <v>211</v>
      </c>
      <c r="M15" s="262" t="str">
        <f>AC7*Z5</f>
        <v>#DIV/0!</v>
      </c>
      <c r="N15" s="261"/>
      <c r="O15" s="261" t="s">
        <v>212</v>
      </c>
      <c r="P15" s="262" t="str">
        <f>AC7*Z9</f>
        <v>#DIV/0!</v>
      </c>
      <c r="Q15" s="248"/>
      <c r="S15" s="64" t="s">
        <v>213</v>
      </c>
      <c r="T15" s="64">
        <f>3.24</f>
        <v>3.24</v>
      </c>
    </row>
    <row r="16">
      <c r="D16" s="245"/>
      <c r="L16" s="261" t="s">
        <v>214</v>
      </c>
      <c r="M16" s="263" t="str">
        <f>M15/W5</f>
        <v>#DIV/0!</v>
      </c>
      <c r="N16" s="261"/>
      <c r="O16" s="261" t="s">
        <v>215</v>
      </c>
      <c r="P16" s="263" t="str">
        <f>P15/W9</f>
        <v>#DIV/0!</v>
      </c>
      <c r="T16" s="64">
        <f>3.24*(1+5%)</f>
        <v>3.402</v>
      </c>
    </row>
    <row r="17">
      <c r="D17" s="245"/>
      <c r="L17" s="261" t="s">
        <v>216</v>
      </c>
      <c r="M17" s="263" t="str">
        <f>M15/W7</f>
        <v>#DIV/0!</v>
      </c>
      <c r="N17" s="261"/>
      <c r="O17" s="261" t="s">
        <v>217</v>
      </c>
      <c r="P17" s="263" t="str">
        <f>P15/W11</f>
        <v>#DIV/0!</v>
      </c>
    </row>
    <row r="18">
      <c r="D18" s="245"/>
      <c r="L18" s="261"/>
      <c r="M18" s="261"/>
      <c r="N18" s="261"/>
      <c r="O18" s="261"/>
      <c r="P18" s="261"/>
    </row>
    <row r="19">
      <c r="D19" s="245"/>
      <c r="L19" s="260"/>
      <c r="M19" s="264"/>
      <c r="N19" s="261"/>
      <c r="O19" s="260"/>
      <c r="P19" s="264"/>
    </row>
    <row r="20">
      <c r="D20" s="245"/>
      <c r="L20" s="261"/>
      <c r="M20" s="261"/>
      <c r="N20" s="261"/>
      <c r="O20" s="261"/>
      <c r="P20" s="261"/>
    </row>
    <row r="21" ht="15.75" customHeight="1">
      <c r="D21" s="245"/>
      <c r="L21" s="260" t="s">
        <v>218</v>
      </c>
      <c r="M21" s="261"/>
      <c r="N21" s="261"/>
      <c r="O21" s="260" t="s">
        <v>219</v>
      </c>
      <c r="P21" s="261"/>
    </row>
    <row r="22" ht="15.75" customHeight="1">
      <c r="D22" s="245"/>
      <c r="L22" s="261" t="s">
        <v>211</v>
      </c>
      <c r="M22" s="262" t="str">
        <f>AC7*Z5</f>
        <v>#DIV/0!</v>
      </c>
      <c r="N22" s="261"/>
      <c r="O22" s="261" t="s">
        <v>212</v>
      </c>
      <c r="P22" s="262" t="str">
        <f>AC7*Z9</f>
        <v>#DIV/0!</v>
      </c>
    </row>
    <row r="23" ht="15.75" customHeight="1">
      <c r="D23" s="245"/>
      <c r="L23" s="261" t="s">
        <v>216</v>
      </c>
      <c r="M23" s="263" t="str">
        <f>M15/W7</f>
        <v>#DIV/0!</v>
      </c>
      <c r="N23" s="261"/>
      <c r="O23" s="261" t="s">
        <v>217</v>
      </c>
      <c r="P23" s="263" t="str">
        <f>P15/W11</f>
        <v>#DIV/0!</v>
      </c>
    </row>
    <row r="24" ht="15.75" customHeight="1">
      <c r="D24" s="245"/>
      <c r="L24" s="261" t="s">
        <v>214</v>
      </c>
      <c r="M24" s="263" t="str">
        <f>M15/W5</f>
        <v>#DIV/0!</v>
      </c>
      <c r="N24" s="261"/>
      <c r="O24" s="261" t="s">
        <v>215</v>
      </c>
      <c r="P24" s="263" t="str">
        <f>P15/W9</f>
        <v>#DIV/0!</v>
      </c>
    </row>
    <row r="25" ht="15.75" customHeight="1">
      <c r="D25" s="248" t="s">
        <v>220</v>
      </c>
      <c r="E25" s="265" t="str">
        <f>IF(SUM(COUNTBLANK('C321 Rack 1-C'!H49:H112),COUNTBLANK('C321 Rack 2-C'!H49:H104))&gt;0,"",ABS(M24-P24))</f>
        <v/>
      </c>
    </row>
    <row r="26" ht="15.75" customHeight="1">
      <c r="D26" s="245"/>
      <c r="L26" s="248"/>
      <c r="M26" s="266"/>
      <c r="O26" s="248"/>
      <c r="P26" s="266"/>
    </row>
    <row r="27" ht="15.75" customHeight="1">
      <c r="D27" s="245"/>
      <c r="L27" s="248" t="s">
        <v>221</v>
      </c>
      <c r="M27" s="267">
        <v>500.0</v>
      </c>
      <c r="N27" s="268" t="s">
        <v>222</v>
      </c>
    </row>
    <row r="28" ht="15.75" customHeight="1">
      <c r="D28" s="245"/>
    </row>
    <row r="29" ht="15.75" customHeight="1">
      <c r="D29" s="245"/>
    </row>
    <row r="30" ht="15.75" customHeight="1">
      <c r="D30" s="245"/>
    </row>
    <row r="31" ht="15.75" customHeight="1">
      <c r="D31" s="245"/>
    </row>
    <row r="32" ht="15.75" customHeight="1">
      <c r="D32" s="245"/>
    </row>
    <row r="33" ht="15.75" customHeight="1">
      <c r="D33" s="245"/>
    </row>
    <row r="34" ht="15.75" customHeight="1">
      <c r="D34" s="245"/>
    </row>
    <row r="35" ht="15.75" customHeight="1">
      <c r="D35" s="245"/>
    </row>
    <row r="36" ht="15.75" customHeight="1">
      <c r="D36" s="245"/>
    </row>
    <row r="37" ht="15.75" customHeight="1">
      <c r="D37" s="245"/>
    </row>
    <row r="38" ht="15.75" customHeight="1">
      <c r="D38" s="245"/>
    </row>
    <row r="39" ht="15.75" customHeight="1">
      <c r="D39" s="245"/>
    </row>
    <row r="40" ht="15.75" customHeight="1">
      <c r="D40" s="245"/>
    </row>
    <row r="41" ht="15.75" customHeight="1">
      <c r="D41" s="245"/>
    </row>
    <row r="42" ht="15.75" customHeight="1">
      <c r="D42" s="245"/>
    </row>
    <row r="43" ht="15.75" customHeight="1">
      <c r="D43" s="245"/>
    </row>
    <row r="44" ht="15.75" customHeight="1">
      <c r="D44" s="245"/>
    </row>
    <row r="45" ht="15.75" customHeight="1">
      <c r="D45" s="245"/>
    </row>
    <row r="46" ht="15.75" customHeight="1">
      <c r="D46" s="245"/>
    </row>
    <row r="47" ht="15.75" customHeight="1">
      <c r="D47" s="245"/>
    </row>
    <row r="48" ht="15.75" customHeight="1">
      <c r="D48" s="245"/>
    </row>
    <row r="49" ht="15.75" customHeight="1">
      <c r="D49" s="245"/>
    </row>
    <row r="50" ht="15.75" customHeight="1">
      <c r="D50" s="245"/>
    </row>
    <row r="51" ht="15.75" customHeight="1">
      <c r="D51" s="245"/>
    </row>
    <row r="52" ht="15.75" customHeight="1">
      <c r="D52" s="245"/>
    </row>
    <row r="53" ht="15.75" customHeight="1">
      <c r="D53" s="245"/>
    </row>
    <row r="54" ht="15.75" customHeight="1">
      <c r="D54" s="245"/>
    </row>
    <row r="55" ht="15.75" customHeight="1">
      <c r="D55" s="245"/>
    </row>
    <row r="56" ht="15.75" customHeight="1">
      <c r="D56" s="245"/>
    </row>
    <row r="57" ht="15.75" customHeight="1">
      <c r="D57" s="245"/>
    </row>
    <row r="58" ht="15.75" customHeight="1">
      <c r="D58" s="245"/>
    </row>
    <row r="59" ht="15.75" customHeight="1">
      <c r="D59" s="245"/>
    </row>
    <row r="60" ht="15.75" customHeight="1">
      <c r="D60" s="245"/>
    </row>
    <row r="61" ht="15.75" customHeight="1">
      <c r="D61" s="245"/>
    </row>
    <row r="62" ht="15.75" customHeight="1">
      <c r="D62" s="245"/>
    </row>
    <row r="63" ht="15.75" customHeight="1">
      <c r="D63" s="245"/>
    </row>
    <row r="64" ht="15.75" customHeight="1">
      <c r="D64" s="245"/>
    </row>
    <row r="65" ht="15.75" customHeight="1">
      <c r="D65" s="245"/>
    </row>
    <row r="66" ht="15.75" customHeight="1">
      <c r="D66" s="245"/>
    </row>
    <row r="67" ht="15.75" customHeight="1">
      <c r="D67" s="245"/>
    </row>
    <row r="68" ht="15.75" customHeight="1">
      <c r="D68" s="245"/>
    </row>
    <row r="69" ht="15.75" customHeight="1">
      <c r="D69" s="245"/>
    </row>
    <row r="70" ht="15.75" customHeight="1">
      <c r="D70" s="245"/>
    </row>
    <row r="71" ht="15.75" customHeight="1">
      <c r="D71" s="245"/>
    </row>
    <row r="72" ht="15.75" customHeight="1">
      <c r="D72" s="245"/>
    </row>
    <row r="73" ht="15.75" customHeight="1">
      <c r="D73" s="245"/>
    </row>
    <row r="74" ht="15.75" customHeight="1">
      <c r="D74" s="245"/>
    </row>
    <row r="75" ht="15.75" customHeight="1">
      <c r="D75" s="245"/>
    </row>
    <row r="76" ht="15.75" customHeight="1">
      <c r="D76" s="245"/>
    </row>
    <row r="77" ht="15.75" customHeight="1">
      <c r="D77" s="245"/>
    </row>
    <row r="78" ht="15.75" customHeight="1">
      <c r="D78" s="245"/>
    </row>
    <row r="79" ht="15.75" customHeight="1">
      <c r="D79" s="245"/>
    </row>
    <row r="80" ht="15.75" customHeight="1">
      <c r="D80" s="245"/>
    </row>
    <row r="81" ht="15.75" customHeight="1">
      <c r="D81" s="245"/>
    </row>
    <row r="82" ht="15.75" customHeight="1">
      <c r="D82" s="245"/>
    </row>
    <row r="83" ht="15.75" customHeight="1">
      <c r="D83" s="245"/>
    </row>
    <row r="84" ht="15.75" customHeight="1">
      <c r="D84" s="245"/>
    </row>
    <row r="85" ht="15.75" customHeight="1">
      <c r="D85" s="245"/>
    </row>
    <row r="86" ht="15.75" customHeight="1">
      <c r="D86" s="245"/>
    </row>
    <row r="87" ht="15.75" customHeight="1">
      <c r="D87" s="245"/>
    </row>
    <row r="88" ht="15.75" customHeight="1">
      <c r="D88" s="245"/>
    </row>
    <row r="89" ht="15.75" customHeight="1">
      <c r="D89" s="245"/>
    </row>
    <row r="90" ht="15.75" customHeight="1">
      <c r="D90" s="245"/>
    </row>
    <row r="91" ht="15.75" customHeight="1">
      <c r="D91" s="245"/>
    </row>
    <row r="92" ht="15.75" customHeight="1">
      <c r="D92" s="245"/>
    </row>
    <row r="93" ht="15.75" customHeight="1">
      <c r="D93" s="245"/>
    </row>
    <row r="94" ht="15.75" customHeight="1">
      <c r="D94" s="245"/>
    </row>
    <row r="95" ht="15.75" customHeight="1">
      <c r="D95" s="245"/>
    </row>
    <row r="96" ht="15.75" customHeight="1">
      <c r="D96" s="245"/>
    </row>
    <row r="97" ht="15.75" customHeight="1">
      <c r="D97" s="245"/>
    </row>
    <row r="98" ht="15.75" customHeight="1">
      <c r="D98" s="245"/>
    </row>
    <row r="99" ht="15.75" customHeight="1">
      <c r="D99" s="245"/>
    </row>
    <row r="100" ht="15.75" customHeight="1">
      <c r="D100" s="245"/>
    </row>
    <row r="101" ht="15.75" customHeight="1">
      <c r="D101" s="245"/>
    </row>
    <row r="102" ht="15.75" customHeight="1">
      <c r="D102" s="245"/>
    </row>
    <row r="103" ht="15.75" customHeight="1">
      <c r="D103" s="245"/>
    </row>
    <row r="104" ht="15.75" customHeight="1">
      <c r="D104" s="245"/>
    </row>
    <row r="105" ht="15.75" customHeight="1">
      <c r="D105" s="245"/>
    </row>
    <row r="106" ht="15.75" customHeight="1">
      <c r="D106" s="245"/>
    </row>
    <row r="107" ht="15.75" customHeight="1">
      <c r="D107" s="245"/>
    </row>
    <row r="108" ht="15.75" customHeight="1">
      <c r="D108" s="245"/>
    </row>
    <row r="109" ht="15.75" customHeight="1">
      <c r="D109" s="245"/>
    </row>
    <row r="110" ht="15.75" customHeight="1">
      <c r="D110" s="245"/>
    </row>
    <row r="111" ht="15.75" customHeight="1">
      <c r="D111" s="245"/>
    </row>
    <row r="112" ht="15.75" customHeight="1">
      <c r="D112" s="245"/>
    </row>
    <row r="113" ht="15.75" customHeight="1">
      <c r="D113" s="245"/>
    </row>
    <row r="114" ht="15.75" customHeight="1">
      <c r="D114" s="245"/>
    </row>
    <row r="115" ht="15.75" customHeight="1">
      <c r="D115" s="245"/>
    </row>
    <row r="116" ht="15.75" customHeight="1">
      <c r="D116" s="245"/>
    </row>
    <row r="117" ht="15.75" customHeight="1">
      <c r="D117" s="245"/>
    </row>
    <row r="118" ht="15.75" customHeight="1">
      <c r="D118" s="245"/>
    </row>
    <row r="119" ht="15.75" customHeight="1">
      <c r="D119" s="245"/>
    </row>
    <row r="120" ht="15.75" customHeight="1">
      <c r="D120" s="245"/>
    </row>
    <row r="121" ht="15.75" customHeight="1">
      <c r="D121" s="245"/>
    </row>
    <row r="122" ht="15.75" customHeight="1">
      <c r="D122" s="245"/>
    </row>
    <row r="123" ht="15.75" customHeight="1">
      <c r="D123" s="245"/>
    </row>
    <row r="124" ht="15.75" customHeight="1">
      <c r="D124" s="245"/>
    </row>
    <row r="125" ht="15.75" customHeight="1">
      <c r="D125" s="245"/>
    </row>
    <row r="126" ht="15.75" customHeight="1">
      <c r="D126" s="245"/>
    </row>
    <row r="127" ht="15.75" customHeight="1">
      <c r="D127" s="245"/>
    </row>
    <row r="128" ht="15.75" customHeight="1">
      <c r="D128" s="245"/>
    </row>
    <row r="129" ht="15.75" customHeight="1">
      <c r="D129" s="245"/>
    </row>
    <row r="130" ht="15.75" customHeight="1">
      <c r="D130" s="245"/>
    </row>
    <row r="131" ht="15.75" customHeight="1">
      <c r="D131" s="245"/>
    </row>
    <row r="132" ht="15.75" customHeight="1">
      <c r="D132" s="245"/>
    </row>
    <row r="133" ht="15.75" customHeight="1">
      <c r="D133" s="245"/>
    </row>
    <row r="134" ht="15.75" customHeight="1">
      <c r="D134" s="245"/>
    </row>
    <row r="135" ht="15.75" customHeight="1">
      <c r="D135" s="245"/>
    </row>
    <row r="136" ht="15.75" customHeight="1">
      <c r="D136" s="245"/>
    </row>
    <row r="137" ht="15.75" customHeight="1">
      <c r="D137" s="245"/>
    </row>
    <row r="138" ht="15.75" customHeight="1">
      <c r="D138" s="245"/>
    </row>
    <row r="139" ht="15.75" customHeight="1">
      <c r="D139" s="245"/>
    </row>
    <row r="140" ht="15.75" customHeight="1">
      <c r="D140" s="245"/>
    </row>
    <row r="141" ht="15.75" customHeight="1">
      <c r="D141" s="245"/>
    </row>
    <row r="142" ht="15.75" customHeight="1">
      <c r="D142" s="245"/>
    </row>
    <row r="143" ht="15.75" customHeight="1">
      <c r="D143" s="245"/>
    </row>
    <row r="144" ht="15.75" customHeight="1">
      <c r="D144" s="245"/>
    </row>
    <row r="145" ht="15.75" customHeight="1">
      <c r="D145" s="245"/>
    </row>
    <row r="146" ht="15.75" customHeight="1">
      <c r="D146" s="245"/>
    </row>
    <row r="147" ht="15.75" customHeight="1">
      <c r="D147" s="245"/>
    </row>
    <row r="148" ht="15.75" customHeight="1">
      <c r="D148" s="245"/>
    </row>
    <row r="149" ht="15.75" customHeight="1">
      <c r="D149" s="245"/>
    </row>
    <row r="150" ht="15.75" customHeight="1">
      <c r="D150" s="245"/>
    </row>
    <row r="151" ht="15.75" customHeight="1">
      <c r="D151" s="245"/>
    </row>
    <row r="152" ht="15.75" customHeight="1">
      <c r="D152" s="245"/>
    </row>
    <row r="153" ht="15.75" customHeight="1">
      <c r="D153" s="245"/>
    </row>
    <row r="154" ht="15.75" customHeight="1">
      <c r="D154" s="245"/>
    </row>
    <row r="155" ht="15.75" customHeight="1">
      <c r="D155" s="245"/>
    </row>
    <row r="156" ht="15.75" customHeight="1">
      <c r="D156" s="245"/>
    </row>
    <row r="157" ht="15.75" customHeight="1">
      <c r="D157" s="245"/>
    </row>
    <row r="158" ht="15.75" customHeight="1">
      <c r="D158" s="245"/>
    </row>
    <row r="159" ht="15.75" customHeight="1">
      <c r="D159" s="245"/>
    </row>
    <row r="160" ht="15.75" customHeight="1">
      <c r="D160" s="245"/>
    </row>
    <row r="161" ht="15.75" customHeight="1">
      <c r="D161" s="245"/>
    </row>
    <row r="162" ht="15.75" customHeight="1">
      <c r="D162" s="245"/>
    </row>
    <row r="163" ht="15.75" customHeight="1">
      <c r="D163" s="245"/>
    </row>
    <row r="164" ht="15.75" customHeight="1">
      <c r="D164" s="245"/>
    </row>
    <row r="165" ht="15.75" customHeight="1">
      <c r="D165" s="245"/>
    </row>
    <row r="166" ht="15.75" customHeight="1">
      <c r="D166" s="245"/>
    </row>
    <row r="167" ht="15.75" customHeight="1">
      <c r="D167" s="245"/>
    </row>
    <row r="168" ht="15.75" customHeight="1">
      <c r="D168" s="245"/>
    </row>
    <row r="169" ht="15.75" customHeight="1">
      <c r="D169" s="245"/>
    </row>
    <row r="170" ht="15.75" customHeight="1">
      <c r="D170" s="245"/>
    </row>
    <row r="171" ht="15.75" customHeight="1">
      <c r="D171" s="245"/>
    </row>
    <row r="172" ht="15.75" customHeight="1">
      <c r="D172" s="245"/>
    </row>
    <row r="173" ht="15.75" customHeight="1">
      <c r="D173" s="245"/>
    </row>
    <row r="174" ht="15.75" customHeight="1">
      <c r="D174" s="245"/>
    </row>
    <row r="175" ht="15.75" customHeight="1">
      <c r="D175" s="245"/>
    </row>
    <row r="176" ht="15.75" customHeight="1">
      <c r="D176" s="245"/>
    </row>
    <row r="177" ht="15.75" customHeight="1">
      <c r="D177" s="245"/>
    </row>
    <row r="178" ht="15.75" customHeight="1">
      <c r="D178" s="245"/>
    </row>
    <row r="179" ht="15.75" customHeight="1">
      <c r="D179" s="245"/>
    </row>
    <row r="180" ht="15.75" customHeight="1">
      <c r="D180" s="245"/>
    </row>
    <row r="181" ht="15.75" customHeight="1">
      <c r="D181" s="245"/>
    </row>
    <row r="182" ht="15.75" customHeight="1">
      <c r="D182" s="245"/>
    </row>
    <row r="183" ht="15.75" customHeight="1">
      <c r="D183" s="245"/>
    </row>
    <row r="184" ht="15.75" customHeight="1">
      <c r="D184" s="245"/>
    </row>
    <row r="185" ht="15.75" customHeight="1">
      <c r="D185" s="245"/>
    </row>
    <row r="186" ht="15.75" customHeight="1">
      <c r="D186" s="245"/>
    </row>
    <row r="187" ht="15.75" customHeight="1">
      <c r="D187" s="245"/>
    </row>
    <row r="188" ht="15.75" customHeight="1">
      <c r="D188" s="245"/>
    </row>
    <row r="189" ht="15.75" customHeight="1">
      <c r="D189" s="245"/>
    </row>
    <row r="190" ht="15.75" customHeight="1">
      <c r="D190" s="245"/>
    </row>
    <row r="191" ht="15.75" customHeight="1">
      <c r="D191" s="245"/>
    </row>
    <row r="192" ht="15.75" customHeight="1">
      <c r="D192" s="245"/>
    </row>
    <row r="193" ht="15.75" customHeight="1">
      <c r="D193" s="245"/>
    </row>
    <row r="194" ht="15.75" customHeight="1">
      <c r="D194" s="245"/>
    </row>
    <row r="195" ht="15.75" customHeight="1">
      <c r="D195" s="245"/>
    </row>
    <row r="196" ht="15.75" customHeight="1">
      <c r="D196" s="245"/>
    </row>
    <row r="197" ht="15.75" customHeight="1">
      <c r="D197" s="245"/>
    </row>
    <row r="198" ht="15.75" customHeight="1">
      <c r="D198" s="245"/>
    </row>
    <row r="199" ht="15.75" customHeight="1">
      <c r="D199" s="245"/>
    </row>
    <row r="200" ht="15.75" customHeight="1">
      <c r="D200" s="245"/>
    </row>
    <row r="201" ht="15.75" customHeight="1">
      <c r="D201" s="245"/>
    </row>
    <row r="202" ht="15.75" customHeight="1">
      <c r="D202" s="245"/>
    </row>
    <row r="203" ht="15.75" customHeight="1">
      <c r="D203" s="245"/>
    </row>
    <row r="204" ht="15.75" customHeight="1">
      <c r="D204" s="245"/>
    </row>
    <row r="205" ht="15.75" customHeight="1">
      <c r="D205" s="245"/>
    </row>
    <row r="206" ht="15.75" customHeight="1">
      <c r="D206" s="245"/>
    </row>
    <row r="207" ht="15.75" customHeight="1">
      <c r="D207" s="245"/>
    </row>
    <row r="208" ht="15.75" customHeight="1">
      <c r="D208" s="245"/>
    </row>
    <row r="209" ht="15.75" customHeight="1">
      <c r="D209" s="245"/>
    </row>
    <row r="210" ht="15.75" customHeight="1">
      <c r="D210" s="245"/>
    </row>
    <row r="211" ht="15.75" customHeight="1">
      <c r="D211" s="245"/>
    </row>
    <row r="212" ht="15.75" customHeight="1">
      <c r="D212" s="245"/>
    </row>
    <row r="213" ht="15.75" customHeight="1">
      <c r="D213" s="245"/>
    </row>
    <row r="214" ht="15.75" customHeight="1">
      <c r="D214" s="245"/>
    </row>
    <row r="215" ht="15.75" customHeight="1">
      <c r="D215" s="245"/>
    </row>
    <row r="216" ht="15.75" customHeight="1">
      <c r="D216" s="245"/>
    </row>
    <row r="217" ht="15.75" customHeight="1">
      <c r="D217" s="245"/>
    </row>
    <row r="218" ht="15.75" customHeight="1">
      <c r="D218" s="245"/>
    </row>
    <row r="219" ht="15.75" customHeight="1">
      <c r="D219" s="245"/>
    </row>
    <row r="220" ht="15.75" customHeight="1">
      <c r="D220" s="245"/>
    </row>
    <row r="221" ht="15.75" customHeight="1">
      <c r="D221" s="245"/>
    </row>
    <row r="222" ht="15.75" customHeight="1">
      <c r="D222" s="245"/>
    </row>
    <row r="223" ht="15.75" customHeight="1">
      <c r="D223" s="245"/>
    </row>
    <row r="224" ht="15.75" customHeight="1">
      <c r="D224" s="245"/>
    </row>
    <row r="225" ht="15.75" customHeight="1">
      <c r="D225" s="245"/>
    </row>
    <row r="226" ht="15.75" customHeight="1">
      <c r="D226" s="245"/>
    </row>
    <row r="227" ht="15.75" customHeight="1">
      <c r="D227" s="245"/>
    </row>
    <row r="228" ht="15.75" customHeight="1">
      <c r="D228" s="245"/>
    </row>
    <row r="229" ht="15.75" customHeight="1">
      <c r="D229" s="245"/>
    </row>
    <row r="230" ht="15.75" customHeight="1">
      <c r="D230" s="245"/>
    </row>
    <row r="231" ht="15.75" customHeight="1">
      <c r="D231" s="245"/>
    </row>
    <row r="232" ht="15.75" customHeight="1">
      <c r="D232" s="245"/>
    </row>
    <row r="233" ht="15.75" customHeight="1">
      <c r="D233" s="245"/>
    </row>
    <row r="234" ht="15.75" customHeight="1">
      <c r="D234" s="245"/>
    </row>
    <row r="235" ht="15.75" customHeight="1">
      <c r="D235" s="245"/>
    </row>
    <row r="236" ht="15.75" customHeight="1">
      <c r="D236" s="245"/>
    </row>
    <row r="237" ht="15.75" customHeight="1">
      <c r="D237" s="245"/>
    </row>
    <row r="238" ht="15.75" customHeight="1">
      <c r="D238" s="245"/>
    </row>
    <row r="239" ht="15.75" customHeight="1">
      <c r="D239" s="245"/>
    </row>
    <row r="240" ht="15.75" customHeight="1">
      <c r="D240" s="245"/>
    </row>
    <row r="241" ht="15.75" customHeight="1">
      <c r="D241" s="245"/>
    </row>
    <row r="242" ht="15.75" customHeight="1">
      <c r="D242" s="245"/>
    </row>
    <row r="243" ht="15.75" customHeight="1">
      <c r="D243" s="245"/>
    </row>
    <row r="244" ht="15.75" customHeight="1">
      <c r="D244" s="245"/>
    </row>
    <row r="245" ht="15.75" customHeight="1">
      <c r="D245" s="245"/>
    </row>
    <row r="246" ht="15.75" customHeight="1">
      <c r="D246" s="245"/>
    </row>
    <row r="247" ht="15.75" customHeight="1">
      <c r="D247" s="245"/>
    </row>
    <row r="248" ht="15.75" customHeight="1">
      <c r="D248" s="245"/>
    </row>
    <row r="249" ht="15.75" customHeight="1">
      <c r="D249" s="245"/>
    </row>
    <row r="250" ht="15.75" customHeight="1">
      <c r="D250" s="245"/>
    </row>
    <row r="251" ht="15.75" customHeight="1">
      <c r="D251" s="245"/>
    </row>
    <row r="252" ht="15.75" customHeight="1">
      <c r="D252" s="245"/>
    </row>
    <row r="253" ht="15.75" customHeight="1">
      <c r="D253" s="245"/>
    </row>
    <row r="254" ht="15.75" customHeight="1">
      <c r="D254" s="245"/>
    </row>
    <row r="255" ht="15.75" customHeight="1">
      <c r="D255" s="245"/>
    </row>
    <row r="256" ht="15.75" customHeight="1">
      <c r="D256" s="245"/>
    </row>
    <row r="257" ht="15.75" customHeight="1">
      <c r="D257" s="245"/>
    </row>
    <row r="258" ht="15.75" customHeight="1">
      <c r="D258" s="245"/>
    </row>
    <row r="259" ht="15.75" customHeight="1">
      <c r="D259" s="245"/>
    </row>
    <row r="260" ht="15.75" customHeight="1">
      <c r="D260" s="245"/>
    </row>
    <row r="261" ht="15.75" customHeight="1">
      <c r="D261" s="245"/>
    </row>
    <row r="262" ht="15.75" customHeight="1">
      <c r="D262" s="245"/>
    </row>
    <row r="263" ht="15.75" customHeight="1">
      <c r="D263" s="245"/>
    </row>
    <row r="264" ht="15.75" customHeight="1">
      <c r="D264" s="245"/>
    </row>
    <row r="265" ht="15.75" customHeight="1">
      <c r="D265" s="245"/>
    </row>
    <row r="266" ht="15.75" customHeight="1">
      <c r="D266" s="245"/>
    </row>
    <row r="267" ht="15.75" customHeight="1">
      <c r="D267" s="245"/>
    </row>
    <row r="268" ht="15.75" customHeight="1">
      <c r="D268" s="245"/>
    </row>
    <row r="269" ht="15.75" customHeight="1">
      <c r="D269" s="245"/>
    </row>
    <row r="270" ht="15.75" customHeight="1">
      <c r="D270" s="245"/>
    </row>
    <row r="271" ht="15.75" customHeight="1">
      <c r="D271" s="245"/>
    </row>
    <row r="272" ht="15.75" customHeight="1">
      <c r="D272" s="245"/>
    </row>
    <row r="273" ht="15.75" customHeight="1">
      <c r="D273" s="245"/>
    </row>
    <row r="274" ht="15.75" customHeight="1">
      <c r="D274" s="245"/>
    </row>
    <row r="275" ht="15.75" customHeight="1">
      <c r="D275" s="245"/>
    </row>
    <row r="276" ht="15.75" customHeight="1">
      <c r="D276" s="245"/>
    </row>
    <row r="277" ht="15.75" customHeight="1">
      <c r="D277" s="245"/>
    </row>
    <row r="278" ht="15.75" customHeight="1">
      <c r="D278" s="245"/>
    </row>
    <row r="279" ht="15.75" customHeight="1">
      <c r="D279" s="245"/>
    </row>
    <row r="280" ht="15.75" customHeight="1">
      <c r="D280" s="245"/>
    </row>
    <row r="281" ht="15.75" customHeight="1">
      <c r="D281" s="245"/>
    </row>
    <row r="282" ht="15.75" customHeight="1">
      <c r="D282" s="245"/>
    </row>
    <row r="283" ht="15.75" customHeight="1">
      <c r="D283" s="245"/>
    </row>
    <row r="284" ht="15.75" customHeight="1">
      <c r="D284" s="245"/>
    </row>
    <row r="285" ht="15.75" customHeight="1">
      <c r="D285" s="245"/>
    </row>
    <row r="286" ht="15.75" customHeight="1">
      <c r="D286" s="245"/>
    </row>
    <row r="287" ht="15.75" customHeight="1">
      <c r="D287" s="245"/>
    </row>
    <row r="288" ht="15.75" customHeight="1">
      <c r="D288" s="245"/>
    </row>
    <row r="289" ht="15.75" customHeight="1">
      <c r="D289" s="245"/>
    </row>
    <row r="290" ht="15.75" customHeight="1">
      <c r="D290" s="245"/>
    </row>
    <row r="291" ht="15.75" customHeight="1">
      <c r="D291" s="245"/>
    </row>
    <row r="292" ht="15.75" customHeight="1">
      <c r="D292" s="245"/>
    </row>
    <row r="293" ht="15.75" customHeight="1">
      <c r="D293" s="245"/>
    </row>
    <row r="294" ht="15.75" customHeight="1">
      <c r="D294" s="245"/>
    </row>
    <row r="295" ht="15.75" customHeight="1">
      <c r="D295" s="245"/>
    </row>
    <row r="296" ht="15.75" customHeight="1">
      <c r="D296" s="245"/>
    </row>
    <row r="297" ht="15.75" customHeight="1">
      <c r="D297" s="245"/>
    </row>
    <row r="298" ht="15.75" customHeight="1">
      <c r="D298" s="245"/>
    </row>
    <row r="299" ht="15.75" customHeight="1">
      <c r="D299" s="245"/>
    </row>
    <row r="300" ht="15.75" customHeight="1">
      <c r="D300" s="245"/>
    </row>
    <row r="301" ht="15.75" customHeight="1">
      <c r="D301" s="245"/>
    </row>
    <row r="302" ht="15.75" customHeight="1">
      <c r="D302" s="245"/>
    </row>
    <row r="303" ht="15.75" customHeight="1">
      <c r="D303" s="245"/>
    </row>
    <row r="304" ht="15.75" customHeight="1">
      <c r="D304" s="245"/>
    </row>
    <row r="305" ht="15.75" customHeight="1">
      <c r="D305" s="245"/>
    </row>
    <row r="306" ht="15.75" customHeight="1">
      <c r="D306" s="245"/>
    </row>
    <row r="307" ht="15.75" customHeight="1">
      <c r="D307" s="245"/>
    </row>
    <row r="308" ht="15.75" customHeight="1">
      <c r="D308" s="245"/>
    </row>
    <row r="309" ht="15.75" customHeight="1">
      <c r="D309" s="245"/>
    </row>
    <row r="310" ht="15.75" customHeight="1">
      <c r="D310" s="245"/>
    </row>
    <row r="311" ht="15.75" customHeight="1">
      <c r="D311" s="245"/>
    </row>
    <row r="312" ht="15.75" customHeight="1">
      <c r="D312" s="245"/>
    </row>
    <row r="313" ht="15.75" customHeight="1">
      <c r="D313" s="245"/>
    </row>
    <row r="314" ht="15.75" customHeight="1">
      <c r="D314" s="245"/>
    </row>
    <row r="315" ht="15.75" customHeight="1">
      <c r="D315" s="245"/>
    </row>
    <row r="316" ht="15.75" customHeight="1">
      <c r="D316" s="245"/>
    </row>
    <row r="317" ht="15.75" customHeight="1">
      <c r="D317" s="245"/>
    </row>
    <row r="318" ht="15.75" customHeight="1">
      <c r="D318" s="245"/>
    </row>
    <row r="319" ht="15.75" customHeight="1">
      <c r="D319" s="245"/>
    </row>
    <row r="320" ht="15.75" customHeight="1">
      <c r="D320" s="245"/>
    </row>
    <row r="321" ht="15.75" customHeight="1">
      <c r="D321" s="245"/>
    </row>
    <row r="322" ht="15.75" customHeight="1">
      <c r="D322" s="245"/>
    </row>
    <row r="323" ht="15.75" customHeight="1">
      <c r="D323" s="245"/>
    </row>
    <row r="324" ht="15.75" customHeight="1">
      <c r="D324" s="245"/>
    </row>
    <row r="325" ht="15.75" customHeight="1">
      <c r="D325" s="245"/>
    </row>
    <row r="326" ht="15.75" customHeight="1">
      <c r="D326" s="245"/>
    </row>
    <row r="327" ht="15.75" customHeight="1">
      <c r="D327" s="245"/>
    </row>
    <row r="328" ht="15.75" customHeight="1">
      <c r="D328" s="245"/>
    </row>
    <row r="329" ht="15.75" customHeight="1">
      <c r="D329" s="245"/>
    </row>
    <row r="330" ht="15.75" customHeight="1">
      <c r="D330" s="245"/>
    </row>
    <row r="331" ht="15.75" customHeight="1">
      <c r="D331" s="245"/>
    </row>
    <row r="332" ht="15.75" customHeight="1">
      <c r="D332" s="245"/>
    </row>
    <row r="333" ht="15.75" customHeight="1">
      <c r="D333" s="245"/>
    </row>
    <row r="334" ht="15.75" customHeight="1">
      <c r="D334" s="245"/>
    </row>
    <row r="335" ht="15.75" customHeight="1">
      <c r="D335" s="245"/>
    </row>
    <row r="336" ht="15.75" customHeight="1">
      <c r="D336" s="245"/>
    </row>
    <row r="337" ht="15.75" customHeight="1">
      <c r="D337" s="245"/>
    </row>
    <row r="338" ht="15.75" customHeight="1">
      <c r="D338" s="245"/>
    </row>
    <row r="339" ht="15.75" customHeight="1">
      <c r="D339" s="245"/>
    </row>
    <row r="340" ht="15.75" customHeight="1">
      <c r="D340" s="245"/>
    </row>
    <row r="341" ht="15.75" customHeight="1">
      <c r="D341" s="245"/>
    </row>
    <row r="342" ht="15.75" customHeight="1">
      <c r="D342" s="245"/>
    </row>
    <row r="343" ht="15.75" customHeight="1">
      <c r="D343" s="245"/>
    </row>
    <row r="344" ht="15.75" customHeight="1">
      <c r="D344" s="245"/>
    </row>
    <row r="345" ht="15.75" customHeight="1">
      <c r="D345" s="245"/>
    </row>
    <row r="346" ht="15.75" customHeight="1">
      <c r="D346" s="245"/>
    </row>
    <row r="347" ht="15.75" customHeight="1">
      <c r="D347" s="245"/>
    </row>
    <row r="348" ht="15.75" customHeight="1">
      <c r="D348" s="245"/>
    </row>
    <row r="349" ht="15.75" customHeight="1">
      <c r="D349" s="245"/>
    </row>
    <row r="350" ht="15.75" customHeight="1">
      <c r="D350" s="245"/>
    </row>
    <row r="351" ht="15.75" customHeight="1">
      <c r="D351" s="245"/>
    </row>
    <row r="352" ht="15.75" customHeight="1">
      <c r="D352" s="245"/>
    </row>
    <row r="353" ht="15.75" customHeight="1">
      <c r="D353" s="245"/>
    </row>
    <row r="354" ht="15.75" customHeight="1">
      <c r="D354" s="245"/>
    </row>
    <row r="355" ht="15.75" customHeight="1">
      <c r="D355" s="245"/>
    </row>
    <row r="356" ht="15.75" customHeight="1">
      <c r="D356" s="245"/>
    </row>
    <row r="357" ht="15.75" customHeight="1">
      <c r="D357" s="245"/>
    </row>
    <row r="358" ht="15.75" customHeight="1">
      <c r="D358" s="245"/>
    </row>
    <row r="359" ht="15.75" customHeight="1">
      <c r="D359" s="245"/>
    </row>
    <row r="360" ht="15.75" customHeight="1">
      <c r="D360" s="245"/>
    </row>
    <row r="361" ht="15.75" customHeight="1">
      <c r="D361" s="245"/>
    </row>
    <row r="362" ht="15.75" customHeight="1">
      <c r="D362" s="245"/>
    </row>
    <row r="363" ht="15.75" customHeight="1">
      <c r="D363" s="245"/>
    </row>
    <row r="364" ht="15.75" customHeight="1">
      <c r="D364" s="245"/>
    </row>
    <row r="365" ht="15.75" customHeight="1">
      <c r="D365" s="245"/>
    </row>
    <row r="366" ht="15.75" customHeight="1">
      <c r="D366" s="245"/>
    </row>
    <row r="367" ht="15.75" customHeight="1">
      <c r="D367" s="245"/>
    </row>
    <row r="368" ht="15.75" customHeight="1">
      <c r="D368" s="245"/>
    </row>
    <row r="369" ht="15.75" customHeight="1">
      <c r="D369" s="245"/>
    </row>
    <row r="370" ht="15.75" customHeight="1">
      <c r="D370" s="245"/>
    </row>
    <row r="371" ht="15.75" customHeight="1">
      <c r="D371" s="245"/>
    </row>
    <row r="372" ht="15.75" customHeight="1">
      <c r="D372" s="245"/>
    </row>
    <row r="373" ht="15.75" customHeight="1">
      <c r="D373" s="245"/>
    </row>
    <row r="374" ht="15.75" customHeight="1">
      <c r="D374" s="245"/>
    </row>
    <row r="375" ht="15.75" customHeight="1">
      <c r="D375" s="245"/>
    </row>
    <row r="376" ht="15.75" customHeight="1">
      <c r="D376" s="245"/>
    </row>
    <row r="377" ht="15.75" customHeight="1">
      <c r="D377" s="245"/>
    </row>
    <row r="378" ht="15.75" customHeight="1">
      <c r="D378" s="245"/>
    </row>
    <row r="379" ht="15.75" customHeight="1">
      <c r="D379" s="245"/>
    </row>
    <row r="380" ht="15.75" customHeight="1">
      <c r="D380" s="245"/>
    </row>
    <row r="381" ht="15.75" customHeight="1">
      <c r="D381" s="245"/>
    </row>
    <row r="382" ht="15.75" customHeight="1">
      <c r="D382" s="245"/>
    </row>
    <row r="383" ht="15.75" customHeight="1">
      <c r="D383" s="245"/>
    </row>
    <row r="384" ht="15.75" customHeight="1">
      <c r="D384" s="245"/>
    </row>
    <row r="385" ht="15.75" customHeight="1">
      <c r="D385" s="245"/>
    </row>
    <row r="386" ht="15.75" customHeight="1">
      <c r="D386" s="245"/>
    </row>
    <row r="387" ht="15.75" customHeight="1">
      <c r="D387" s="245"/>
    </row>
    <row r="388" ht="15.75" customHeight="1">
      <c r="D388" s="245"/>
    </row>
    <row r="389" ht="15.75" customHeight="1">
      <c r="D389" s="245"/>
    </row>
    <row r="390" ht="15.75" customHeight="1">
      <c r="D390" s="245"/>
    </row>
    <row r="391" ht="15.75" customHeight="1">
      <c r="D391" s="245"/>
    </row>
    <row r="392" ht="15.75" customHeight="1">
      <c r="D392" s="245"/>
    </row>
    <row r="393" ht="15.75" customHeight="1">
      <c r="D393" s="245"/>
    </row>
    <row r="394" ht="15.75" customHeight="1">
      <c r="D394" s="245"/>
    </row>
    <row r="395" ht="15.75" customHeight="1">
      <c r="D395" s="245"/>
    </row>
    <row r="396" ht="15.75" customHeight="1">
      <c r="D396" s="245"/>
    </row>
    <row r="397" ht="15.75" customHeight="1">
      <c r="D397" s="245"/>
    </row>
    <row r="398" ht="15.75" customHeight="1">
      <c r="D398" s="245"/>
    </row>
    <row r="399" ht="15.75" customHeight="1">
      <c r="D399" s="245"/>
    </row>
    <row r="400" ht="15.75" customHeight="1">
      <c r="D400" s="245"/>
    </row>
    <row r="401" ht="15.75" customHeight="1">
      <c r="D401" s="245"/>
    </row>
    <row r="402" ht="15.75" customHeight="1">
      <c r="D402" s="245"/>
    </row>
    <row r="403" ht="15.75" customHeight="1">
      <c r="D403" s="245"/>
    </row>
    <row r="404" ht="15.75" customHeight="1">
      <c r="D404" s="245"/>
    </row>
    <row r="405" ht="15.75" customHeight="1">
      <c r="D405" s="245"/>
    </row>
    <row r="406" ht="15.75" customHeight="1">
      <c r="D406" s="245"/>
    </row>
    <row r="407" ht="15.75" customHeight="1">
      <c r="D407" s="245"/>
    </row>
    <row r="408" ht="15.75" customHeight="1">
      <c r="D408" s="245"/>
    </row>
    <row r="409" ht="15.75" customHeight="1">
      <c r="D409" s="245"/>
    </row>
    <row r="410" ht="15.75" customHeight="1">
      <c r="D410" s="245"/>
    </row>
    <row r="411" ht="15.75" customHeight="1">
      <c r="D411" s="245"/>
    </row>
    <row r="412" ht="15.75" customHeight="1">
      <c r="D412" s="245"/>
    </row>
    <row r="413" ht="15.75" customHeight="1">
      <c r="D413" s="245"/>
    </row>
    <row r="414" ht="15.75" customHeight="1">
      <c r="D414" s="245"/>
    </row>
    <row r="415" ht="15.75" customHeight="1">
      <c r="D415" s="245"/>
    </row>
    <row r="416" ht="15.75" customHeight="1">
      <c r="D416" s="245"/>
    </row>
    <row r="417" ht="15.75" customHeight="1">
      <c r="D417" s="245"/>
    </row>
    <row r="418" ht="15.75" customHeight="1">
      <c r="D418" s="245"/>
    </row>
    <row r="419" ht="15.75" customHeight="1">
      <c r="D419" s="245"/>
    </row>
    <row r="420" ht="15.75" customHeight="1">
      <c r="D420" s="245"/>
    </row>
    <row r="421" ht="15.75" customHeight="1">
      <c r="D421" s="245"/>
    </row>
    <row r="422" ht="15.75" customHeight="1">
      <c r="D422" s="245"/>
    </row>
    <row r="423" ht="15.75" customHeight="1">
      <c r="D423" s="245"/>
    </row>
    <row r="424" ht="15.75" customHeight="1">
      <c r="D424" s="245"/>
    </row>
    <row r="425" ht="15.75" customHeight="1">
      <c r="D425" s="245"/>
    </row>
    <row r="426" ht="15.75" customHeight="1">
      <c r="D426" s="245"/>
    </row>
    <row r="427" ht="15.75" customHeight="1">
      <c r="D427" s="245"/>
    </row>
    <row r="428" ht="15.75" customHeight="1">
      <c r="D428" s="245"/>
    </row>
    <row r="429" ht="15.75" customHeight="1">
      <c r="D429" s="245"/>
    </row>
    <row r="430" ht="15.75" customHeight="1">
      <c r="D430" s="245"/>
    </row>
    <row r="431" ht="15.75" customHeight="1">
      <c r="D431" s="245"/>
    </row>
    <row r="432" ht="15.75" customHeight="1">
      <c r="D432" s="245"/>
    </row>
    <row r="433" ht="15.75" customHeight="1">
      <c r="D433" s="245"/>
    </row>
    <row r="434" ht="15.75" customHeight="1">
      <c r="D434" s="245"/>
    </row>
    <row r="435" ht="15.75" customHeight="1">
      <c r="D435" s="245"/>
    </row>
    <row r="436" ht="15.75" customHeight="1">
      <c r="D436" s="245"/>
    </row>
    <row r="437" ht="15.75" customHeight="1">
      <c r="D437" s="245"/>
    </row>
    <row r="438" ht="15.75" customHeight="1">
      <c r="D438" s="245"/>
    </row>
    <row r="439" ht="15.75" customHeight="1">
      <c r="D439" s="245"/>
    </row>
    <row r="440" ht="15.75" customHeight="1">
      <c r="D440" s="245"/>
    </row>
    <row r="441" ht="15.75" customHeight="1">
      <c r="D441" s="245"/>
    </row>
    <row r="442" ht="15.75" customHeight="1">
      <c r="D442" s="245"/>
    </row>
    <row r="443" ht="15.75" customHeight="1">
      <c r="D443" s="245"/>
    </row>
    <row r="444" ht="15.75" customHeight="1">
      <c r="D444" s="245"/>
    </row>
    <row r="445" ht="15.75" customHeight="1">
      <c r="D445" s="245"/>
    </row>
    <row r="446" ht="15.75" customHeight="1">
      <c r="D446" s="245"/>
    </row>
    <row r="447" ht="15.75" customHeight="1">
      <c r="D447" s="245"/>
    </row>
    <row r="448" ht="15.75" customHeight="1">
      <c r="D448" s="245"/>
    </row>
    <row r="449" ht="15.75" customHeight="1">
      <c r="D449" s="245"/>
    </row>
    <row r="450" ht="15.75" customHeight="1">
      <c r="D450" s="245"/>
    </row>
    <row r="451" ht="15.75" customHeight="1">
      <c r="D451" s="245"/>
    </row>
    <row r="452" ht="15.75" customHeight="1">
      <c r="D452" s="245"/>
    </row>
    <row r="453" ht="15.75" customHeight="1">
      <c r="D453" s="245"/>
    </row>
    <row r="454" ht="15.75" customHeight="1">
      <c r="D454" s="245"/>
    </row>
    <row r="455" ht="15.75" customHeight="1">
      <c r="D455" s="245"/>
    </row>
    <row r="456" ht="15.75" customHeight="1">
      <c r="D456" s="245"/>
    </row>
    <row r="457" ht="15.75" customHeight="1">
      <c r="D457" s="245"/>
    </row>
    <row r="458" ht="15.75" customHeight="1">
      <c r="D458" s="245"/>
    </row>
    <row r="459" ht="15.75" customHeight="1">
      <c r="D459" s="245"/>
    </row>
    <row r="460" ht="15.75" customHeight="1">
      <c r="D460" s="245"/>
    </row>
    <row r="461" ht="15.75" customHeight="1">
      <c r="D461" s="245"/>
    </row>
    <row r="462" ht="15.75" customHeight="1">
      <c r="D462" s="245"/>
    </row>
    <row r="463" ht="15.75" customHeight="1">
      <c r="D463" s="245"/>
    </row>
    <row r="464" ht="15.75" customHeight="1">
      <c r="D464" s="245"/>
    </row>
    <row r="465" ht="15.75" customHeight="1">
      <c r="D465" s="245"/>
    </row>
    <row r="466" ht="15.75" customHeight="1">
      <c r="D466" s="245"/>
    </row>
    <row r="467" ht="15.75" customHeight="1">
      <c r="D467" s="245"/>
    </row>
    <row r="468" ht="15.75" customHeight="1">
      <c r="D468" s="245"/>
    </row>
    <row r="469" ht="15.75" customHeight="1">
      <c r="D469" s="245"/>
    </row>
    <row r="470" ht="15.75" customHeight="1">
      <c r="D470" s="245"/>
    </row>
    <row r="471" ht="15.75" customHeight="1">
      <c r="D471" s="245"/>
    </row>
    <row r="472" ht="15.75" customHeight="1">
      <c r="D472" s="245"/>
    </row>
    <row r="473" ht="15.75" customHeight="1">
      <c r="D473" s="245"/>
    </row>
    <row r="474" ht="15.75" customHeight="1">
      <c r="D474" s="245"/>
    </row>
    <row r="475" ht="15.75" customHeight="1">
      <c r="D475" s="245"/>
    </row>
    <row r="476" ht="15.75" customHeight="1">
      <c r="D476" s="245"/>
    </row>
    <row r="477" ht="15.75" customHeight="1">
      <c r="D477" s="245"/>
    </row>
    <row r="478" ht="15.75" customHeight="1">
      <c r="D478" s="245"/>
    </row>
    <row r="479" ht="15.75" customHeight="1">
      <c r="D479" s="245"/>
    </row>
    <row r="480" ht="15.75" customHeight="1">
      <c r="D480" s="245"/>
    </row>
    <row r="481" ht="15.75" customHeight="1">
      <c r="D481" s="245"/>
    </row>
    <row r="482" ht="15.75" customHeight="1">
      <c r="D482" s="245"/>
    </row>
    <row r="483" ht="15.75" customHeight="1">
      <c r="D483" s="245"/>
    </row>
    <row r="484" ht="15.75" customHeight="1">
      <c r="D484" s="245"/>
    </row>
    <row r="485" ht="15.75" customHeight="1">
      <c r="D485" s="245"/>
    </row>
    <row r="486" ht="15.75" customHeight="1">
      <c r="D486" s="245"/>
    </row>
    <row r="487" ht="15.75" customHeight="1">
      <c r="D487" s="245"/>
    </row>
    <row r="488" ht="15.75" customHeight="1">
      <c r="D488" s="245"/>
    </row>
    <row r="489" ht="15.75" customHeight="1">
      <c r="D489" s="245"/>
    </row>
    <row r="490" ht="15.75" customHeight="1">
      <c r="D490" s="245"/>
    </row>
    <row r="491" ht="15.75" customHeight="1">
      <c r="D491" s="245"/>
    </row>
    <row r="492" ht="15.75" customHeight="1">
      <c r="D492" s="245"/>
    </row>
    <row r="493" ht="15.75" customHeight="1">
      <c r="D493" s="245"/>
    </row>
    <row r="494" ht="15.75" customHeight="1">
      <c r="D494" s="245"/>
    </row>
    <row r="495" ht="15.75" customHeight="1">
      <c r="D495" s="245"/>
    </row>
    <row r="496" ht="15.75" customHeight="1">
      <c r="D496" s="245"/>
    </row>
    <row r="497" ht="15.75" customHeight="1">
      <c r="D497" s="245"/>
    </row>
    <row r="498" ht="15.75" customHeight="1">
      <c r="D498" s="245"/>
    </row>
    <row r="499" ht="15.75" customHeight="1">
      <c r="D499" s="245"/>
    </row>
    <row r="500" ht="15.75" customHeight="1">
      <c r="D500" s="245"/>
    </row>
    <row r="501" ht="15.75" customHeight="1">
      <c r="D501" s="245"/>
    </row>
    <row r="502" ht="15.75" customHeight="1">
      <c r="D502" s="245"/>
    </row>
    <row r="503" ht="15.75" customHeight="1">
      <c r="D503" s="245"/>
    </row>
    <row r="504" ht="15.75" customHeight="1">
      <c r="D504" s="245"/>
    </row>
    <row r="505" ht="15.75" customHeight="1">
      <c r="D505" s="245"/>
    </row>
    <row r="506" ht="15.75" customHeight="1">
      <c r="D506" s="245"/>
    </row>
    <row r="507" ht="15.75" customHeight="1">
      <c r="D507" s="245"/>
    </row>
    <row r="508" ht="15.75" customHeight="1">
      <c r="D508" s="245"/>
    </row>
    <row r="509" ht="15.75" customHeight="1">
      <c r="D509" s="245"/>
    </row>
    <row r="510" ht="15.75" customHeight="1">
      <c r="D510" s="245"/>
    </row>
    <row r="511" ht="15.75" customHeight="1">
      <c r="D511" s="245"/>
    </row>
    <row r="512" ht="15.75" customHeight="1">
      <c r="D512" s="245"/>
    </row>
    <row r="513" ht="15.75" customHeight="1">
      <c r="D513" s="245"/>
    </row>
    <row r="514" ht="15.75" customHeight="1">
      <c r="D514" s="245"/>
    </row>
    <row r="515" ht="15.75" customHeight="1">
      <c r="D515" s="245"/>
    </row>
    <row r="516" ht="15.75" customHeight="1">
      <c r="D516" s="245"/>
    </row>
    <row r="517" ht="15.75" customHeight="1">
      <c r="D517" s="245"/>
    </row>
    <row r="518" ht="15.75" customHeight="1">
      <c r="D518" s="245"/>
    </row>
    <row r="519" ht="15.75" customHeight="1">
      <c r="D519" s="245"/>
    </row>
    <row r="520" ht="15.75" customHeight="1">
      <c r="D520" s="245"/>
    </row>
    <row r="521" ht="15.75" customHeight="1">
      <c r="D521" s="245"/>
    </row>
    <row r="522" ht="15.75" customHeight="1">
      <c r="D522" s="245"/>
    </row>
    <row r="523" ht="15.75" customHeight="1">
      <c r="D523" s="245"/>
    </row>
    <row r="524" ht="15.75" customHeight="1">
      <c r="D524" s="245"/>
    </row>
    <row r="525" ht="15.75" customHeight="1">
      <c r="D525" s="245"/>
    </row>
    <row r="526" ht="15.75" customHeight="1">
      <c r="D526" s="245"/>
    </row>
    <row r="527" ht="15.75" customHeight="1">
      <c r="D527" s="245"/>
    </row>
    <row r="528" ht="15.75" customHeight="1">
      <c r="D528" s="245"/>
    </row>
    <row r="529" ht="15.75" customHeight="1">
      <c r="D529" s="245"/>
    </row>
    <row r="530" ht="15.75" customHeight="1">
      <c r="D530" s="245"/>
    </row>
    <row r="531" ht="15.75" customHeight="1">
      <c r="D531" s="245"/>
    </row>
    <row r="532" ht="15.75" customHeight="1">
      <c r="D532" s="245"/>
    </row>
    <row r="533" ht="15.75" customHeight="1">
      <c r="D533" s="245"/>
    </row>
    <row r="534" ht="15.75" customHeight="1">
      <c r="D534" s="245"/>
    </row>
    <row r="535" ht="15.75" customHeight="1">
      <c r="D535" s="245"/>
    </row>
    <row r="536" ht="15.75" customHeight="1">
      <c r="D536" s="245"/>
    </row>
    <row r="537" ht="15.75" customHeight="1">
      <c r="D537" s="245"/>
    </row>
    <row r="538" ht="15.75" customHeight="1">
      <c r="D538" s="245"/>
    </row>
    <row r="539" ht="15.75" customHeight="1">
      <c r="D539" s="245"/>
    </row>
    <row r="540" ht="15.75" customHeight="1">
      <c r="D540" s="245"/>
    </row>
    <row r="541" ht="15.75" customHeight="1">
      <c r="D541" s="245"/>
    </row>
    <row r="542" ht="15.75" customHeight="1">
      <c r="D542" s="245"/>
    </row>
    <row r="543" ht="15.75" customHeight="1">
      <c r="D543" s="245"/>
    </row>
    <row r="544" ht="15.75" customHeight="1">
      <c r="D544" s="245"/>
    </row>
    <row r="545" ht="15.75" customHeight="1">
      <c r="D545" s="245"/>
    </row>
    <row r="546" ht="15.75" customHeight="1">
      <c r="D546" s="245"/>
    </row>
    <row r="547" ht="15.75" customHeight="1">
      <c r="D547" s="245"/>
    </row>
    <row r="548" ht="15.75" customHeight="1">
      <c r="D548" s="245"/>
    </row>
    <row r="549" ht="15.75" customHeight="1">
      <c r="D549" s="245"/>
    </row>
    <row r="550" ht="15.75" customHeight="1">
      <c r="D550" s="245"/>
    </row>
    <row r="551" ht="15.75" customHeight="1">
      <c r="D551" s="245"/>
    </row>
    <row r="552" ht="15.75" customHeight="1">
      <c r="D552" s="245"/>
    </row>
    <row r="553" ht="15.75" customHeight="1">
      <c r="D553" s="245"/>
    </row>
    <row r="554" ht="15.75" customHeight="1">
      <c r="D554" s="245"/>
    </row>
    <row r="555" ht="15.75" customHeight="1">
      <c r="D555" s="245"/>
    </row>
    <row r="556" ht="15.75" customHeight="1">
      <c r="D556" s="245"/>
    </row>
    <row r="557" ht="15.75" customHeight="1">
      <c r="D557" s="245"/>
    </row>
    <row r="558" ht="15.75" customHeight="1">
      <c r="D558" s="245"/>
    </row>
    <row r="559" ht="15.75" customHeight="1">
      <c r="D559" s="245"/>
    </row>
    <row r="560" ht="15.75" customHeight="1">
      <c r="D560" s="245"/>
    </row>
    <row r="561" ht="15.75" customHeight="1">
      <c r="D561" s="245"/>
    </row>
    <row r="562" ht="15.75" customHeight="1">
      <c r="D562" s="245"/>
    </row>
    <row r="563" ht="15.75" customHeight="1">
      <c r="D563" s="245"/>
    </row>
    <row r="564" ht="15.75" customHeight="1">
      <c r="D564" s="245"/>
    </row>
    <row r="565" ht="15.75" customHeight="1">
      <c r="D565" s="245"/>
    </row>
    <row r="566" ht="15.75" customHeight="1">
      <c r="D566" s="245"/>
    </row>
    <row r="567" ht="15.75" customHeight="1">
      <c r="D567" s="245"/>
    </row>
    <row r="568" ht="15.75" customHeight="1">
      <c r="D568" s="245"/>
    </row>
    <row r="569" ht="15.75" customHeight="1">
      <c r="D569" s="245"/>
    </row>
    <row r="570" ht="15.75" customHeight="1">
      <c r="D570" s="245"/>
    </row>
    <row r="571" ht="15.75" customHeight="1">
      <c r="D571" s="245"/>
    </row>
    <row r="572" ht="15.75" customHeight="1">
      <c r="D572" s="245"/>
    </row>
    <row r="573" ht="15.75" customHeight="1">
      <c r="D573" s="245"/>
    </row>
    <row r="574" ht="15.75" customHeight="1">
      <c r="D574" s="245"/>
    </row>
    <row r="575" ht="15.75" customHeight="1">
      <c r="D575" s="245"/>
    </row>
    <row r="576" ht="15.75" customHeight="1">
      <c r="D576" s="245"/>
    </row>
    <row r="577" ht="15.75" customHeight="1">
      <c r="D577" s="245"/>
    </row>
    <row r="578" ht="15.75" customHeight="1">
      <c r="D578" s="245"/>
    </row>
    <row r="579" ht="15.75" customHeight="1">
      <c r="D579" s="245"/>
    </row>
    <row r="580" ht="15.75" customHeight="1">
      <c r="D580" s="245"/>
    </row>
    <row r="581" ht="15.75" customHeight="1">
      <c r="D581" s="245"/>
    </row>
    <row r="582" ht="15.75" customHeight="1">
      <c r="D582" s="245"/>
    </row>
    <row r="583" ht="15.75" customHeight="1">
      <c r="D583" s="245"/>
    </row>
    <row r="584" ht="15.75" customHeight="1">
      <c r="D584" s="245"/>
    </row>
    <row r="585" ht="15.75" customHeight="1">
      <c r="D585" s="245"/>
    </row>
    <row r="586" ht="15.75" customHeight="1">
      <c r="D586" s="245"/>
    </row>
    <row r="587" ht="15.75" customHeight="1">
      <c r="D587" s="245"/>
    </row>
    <row r="588" ht="15.75" customHeight="1">
      <c r="D588" s="245"/>
    </row>
    <row r="589" ht="15.75" customHeight="1">
      <c r="D589" s="245"/>
    </row>
    <row r="590" ht="15.75" customHeight="1">
      <c r="D590" s="245"/>
    </row>
    <row r="591" ht="15.75" customHeight="1">
      <c r="D591" s="245"/>
    </row>
    <row r="592" ht="15.75" customHeight="1">
      <c r="D592" s="245"/>
    </row>
    <row r="593" ht="15.75" customHeight="1">
      <c r="D593" s="245"/>
    </row>
    <row r="594" ht="15.75" customHeight="1">
      <c r="D594" s="245"/>
    </row>
    <row r="595" ht="15.75" customHeight="1">
      <c r="D595" s="245"/>
    </row>
    <row r="596" ht="15.75" customHeight="1">
      <c r="D596" s="245"/>
    </row>
    <row r="597" ht="15.75" customHeight="1">
      <c r="D597" s="245"/>
    </row>
    <row r="598" ht="15.75" customHeight="1">
      <c r="D598" s="245"/>
    </row>
    <row r="599" ht="15.75" customHeight="1">
      <c r="D599" s="245"/>
    </row>
    <row r="600" ht="15.75" customHeight="1">
      <c r="D600" s="245"/>
    </row>
    <row r="601" ht="15.75" customHeight="1">
      <c r="D601" s="245"/>
    </row>
    <row r="602" ht="15.75" customHeight="1">
      <c r="D602" s="245"/>
    </row>
    <row r="603" ht="15.75" customHeight="1">
      <c r="D603" s="245"/>
    </row>
    <row r="604" ht="15.75" customHeight="1">
      <c r="D604" s="245"/>
    </row>
    <row r="605" ht="15.75" customHeight="1">
      <c r="D605" s="245"/>
    </row>
    <row r="606" ht="15.75" customHeight="1">
      <c r="D606" s="245"/>
    </row>
    <row r="607" ht="15.75" customHeight="1">
      <c r="D607" s="245"/>
    </row>
    <row r="608" ht="15.75" customHeight="1">
      <c r="D608" s="245"/>
    </row>
    <row r="609" ht="15.75" customHeight="1">
      <c r="D609" s="245"/>
    </row>
    <row r="610" ht="15.75" customHeight="1">
      <c r="D610" s="245"/>
    </row>
    <row r="611" ht="15.75" customHeight="1">
      <c r="D611" s="245"/>
    </row>
    <row r="612" ht="15.75" customHeight="1">
      <c r="D612" s="245"/>
    </row>
    <row r="613" ht="15.75" customHeight="1">
      <c r="D613" s="245"/>
    </row>
    <row r="614" ht="15.75" customHeight="1">
      <c r="D614" s="245"/>
    </row>
    <row r="615" ht="15.75" customHeight="1">
      <c r="D615" s="245"/>
    </row>
    <row r="616" ht="15.75" customHeight="1">
      <c r="D616" s="245"/>
    </row>
    <row r="617" ht="15.75" customHeight="1">
      <c r="D617" s="245"/>
    </row>
    <row r="618" ht="15.75" customHeight="1">
      <c r="D618" s="245"/>
    </row>
    <row r="619" ht="15.75" customHeight="1">
      <c r="D619" s="245"/>
    </row>
    <row r="620" ht="15.75" customHeight="1">
      <c r="D620" s="245"/>
    </row>
    <row r="621" ht="15.75" customHeight="1">
      <c r="D621" s="245"/>
    </row>
    <row r="622" ht="15.75" customHeight="1">
      <c r="D622" s="245"/>
    </row>
    <row r="623" ht="15.75" customHeight="1">
      <c r="D623" s="245"/>
    </row>
    <row r="624" ht="15.75" customHeight="1">
      <c r="D624" s="245"/>
    </row>
    <row r="625" ht="15.75" customHeight="1">
      <c r="D625" s="245"/>
    </row>
    <row r="626" ht="15.75" customHeight="1">
      <c r="D626" s="245"/>
    </row>
    <row r="627" ht="15.75" customHeight="1">
      <c r="D627" s="245"/>
    </row>
    <row r="628" ht="15.75" customHeight="1">
      <c r="D628" s="245"/>
    </row>
    <row r="629" ht="15.75" customHeight="1">
      <c r="D629" s="245"/>
    </row>
    <row r="630" ht="15.75" customHeight="1">
      <c r="D630" s="245"/>
    </row>
    <row r="631" ht="15.75" customHeight="1">
      <c r="D631" s="245"/>
    </row>
    <row r="632" ht="15.75" customHeight="1">
      <c r="D632" s="245"/>
    </row>
    <row r="633" ht="15.75" customHeight="1">
      <c r="D633" s="245"/>
    </row>
    <row r="634" ht="15.75" customHeight="1">
      <c r="D634" s="245"/>
    </row>
    <row r="635" ht="15.75" customHeight="1">
      <c r="D635" s="245"/>
    </row>
    <row r="636" ht="15.75" customHeight="1">
      <c r="D636" s="245"/>
    </row>
    <row r="637" ht="15.75" customHeight="1">
      <c r="D637" s="245"/>
    </row>
    <row r="638" ht="15.75" customHeight="1">
      <c r="D638" s="245"/>
    </row>
    <row r="639" ht="15.75" customHeight="1">
      <c r="D639" s="245"/>
    </row>
    <row r="640" ht="15.75" customHeight="1">
      <c r="D640" s="245"/>
    </row>
    <row r="641" ht="15.75" customHeight="1">
      <c r="D641" s="245"/>
    </row>
    <row r="642" ht="15.75" customHeight="1">
      <c r="D642" s="245"/>
    </row>
    <row r="643" ht="15.75" customHeight="1">
      <c r="D643" s="245"/>
    </row>
    <row r="644" ht="15.75" customHeight="1">
      <c r="D644" s="245"/>
    </row>
    <row r="645" ht="15.75" customHeight="1">
      <c r="D645" s="245"/>
    </row>
    <row r="646" ht="15.75" customHeight="1">
      <c r="D646" s="245"/>
    </row>
    <row r="647" ht="15.75" customHeight="1">
      <c r="D647" s="245"/>
    </row>
    <row r="648" ht="15.75" customHeight="1">
      <c r="D648" s="245"/>
    </row>
    <row r="649" ht="15.75" customHeight="1">
      <c r="D649" s="245"/>
    </row>
    <row r="650" ht="15.75" customHeight="1">
      <c r="D650" s="245"/>
    </row>
    <row r="651" ht="15.75" customHeight="1">
      <c r="D651" s="245"/>
    </row>
    <row r="652" ht="15.75" customHeight="1">
      <c r="D652" s="245"/>
    </row>
    <row r="653" ht="15.75" customHeight="1">
      <c r="D653" s="245"/>
    </row>
    <row r="654" ht="15.75" customHeight="1">
      <c r="D654" s="245"/>
    </row>
    <row r="655" ht="15.75" customHeight="1">
      <c r="D655" s="245"/>
    </row>
    <row r="656" ht="15.75" customHeight="1">
      <c r="D656" s="245"/>
    </row>
    <row r="657" ht="15.75" customHeight="1">
      <c r="D657" s="245"/>
    </row>
    <row r="658" ht="15.75" customHeight="1">
      <c r="D658" s="245"/>
    </row>
    <row r="659" ht="15.75" customHeight="1">
      <c r="D659" s="245"/>
    </row>
    <row r="660" ht="15.75" customHeight="1">
      <c r="D660" s="245"/>
    </row>
    <row r="661" ht="15.75" customHeight="1">
      <c r="D661" s="245"/>
    </row>
    <row r="662" ht="15.75" customHeight="1">
      <c r="D662" s="245"/>
    </row>
    <row r="663" ht="15.75" customHeight="1">
      <c r="D663" s="245"/>
    </row>
    <row r="664" ht="15.75" customHeight="1">
      <c r="D664" s="245"/>
    </row>
    <row r="665" ht="15.75" customHeight="1">
      <c r="D665" s="245"/>
    </row>
    <row r="666" ht="15.75" customHeight="1">
      <c r="D666" s="245"/>
    </row>
    <row r="667" ht="15.75" customHeight="1">
      <c r="D667" s="245"/>
    </row>
    <row r="668" ht="15.75" customHeight="1">
      <c r="D668" s="245"/>
    </row>
    <row r="669" ht="15.75" customHeight="1">
      <c r="D669" s="245"/>
    </row>
    <row r="670" ht="15.75" customHeight="1">
      <c r="D670" s="245"/>
    </row>
    <row r="671" ht="15.75" customHeight="1">
      <c r="D671" s="245"/>
    </row>
    <row r="672" ht="15.75" customHeight="1">
      <c r="D672" s="245"/>
    </row>
    <row r="673" ht="15.75" customHeight="1">
      <c r="D673" s="245"/>
    </row>
    <row r="674" ht="15.75" customHeight="1">
      <c r="D674" s="245"/>
    </row>
    <row r="675" ht="15.75" customHeight="1">
      <c r="D675" s="245"/>
    </row>
    <row r="676" ht="15.75" customHeight="1">
      <c r="D676" s="245"/>
    </row>
    <row r="677" ht="15.75" customHeight="1">
      <c r="D677" s="245"/>
    </row>
    <row r="678" ht="15.75" customHeight="1">
      <c r="D678" s="245"/>
    </row>
    <row r="679" ht="15.75" customHeight="1">
      <c r="D679" s="245"/>
    </row>
    <row r="680" ht="15.75" customHeight="1">
      <c r="D680" s="245"/>
    </row>
    <row r="681" ht="15.75" customHeight="1">
      <c r="D681" s="245"/>
    </row>
    <row r="682" ht="15.75" customHeight="1">
      <c r="D682" s="245"/>
    </row>
    <row r="683" ht="15.75" customHeight="1">
      <c r="D683" s="245"/>
    </row>
    <row r="684" ht="15.75" customHeight="1">
      <c r="D684" s="245"/>
    </row>
    <row r="685" ht="15.75" customHeight="1">
      <c r="D685" s="245"/>
    </row>
    <row r="686" ht="15.75" customHeight="1">
      <c r="D686" s="245"/>
    </row>
    <row r="687" ht="15.75" customHeight="1">
      <c r="D687" s="245"/>
    </row>
    <row r="688" ht="15.75" customHeight="1">
      <c r="D688" s="245"/>
    </row>
    <row r="689" ht="15.75" customHeight="1">
      <c r="D689" s="245"/>
    </row>
    <row r="690" ht="15.75" customHeight="1">
      <c r="D690" s="245"/>
    </row>
    <row r="691" ht="15.75" customHeight="1">
      <c r="D691" s="245"/>
    </row>
    <row r="692" ht="15.75" customHeight="1">
      <c r="D692" s="245"/>
    </row>
    <row r="693" ht="15.75" customHeight="1">
      <c r="D693" s="245"/>
    </row>
    <row r="694" ht="15.75" customHeight="1">
      <c r="D694" s="245"/>
    </row>
    <row r="695" ht="15.75" customHeight="1">
      <c r="D695" s="245"/>
    </row>
    <row r="696" ht="15.75" customHeight="1">
      <c r="D696" s="245"/>
    </row>
    <row r="697" ht="15.75" customHeight="1">
      <c r="D697" s="245"/>
    </row>
    <row r="698" ht="15.75" customHeight="1">
      <c r="D698" s="245"/>
    </row>
    <row r="699" ht="15.75" customHeight="1">
      <c r="D699" s="245"/>
    </row>
    <row r="700" ht="15.75" customHeight="1">
      <c r="D700" s="245"/>
    </row>
    <row r="701" ht="15.75" customHeight="1">
      <c r="D701" s="245"/>
    </row>
    <row r="702" ht="15.75" customHeight="1">
      <c r="D702" s="245"/>
    </row>
    <row r="703" ht="15.75" customHeight="1">
      <c r="D703" s="245"/>
    </row>
    <row r="704" ht="15.75" customHeight="1">
      <c r="D704" s="245"/>
    </row>
    <row r="705" ht="15.75" customHeight="1">
      <c r="D705" s="245"/>
    </row>
    <row r="706" ht="15.75" customHeight="1">
      <c r="D706" s="245"/>
    </row>
    <row r="707" ht="15.75" customHeight="1">
      <c r="D707" s="245"/>
    </row>
    <row r="708" ht="15.75" customHeight="1">
      <c r="D708" s="245"/>
    </row>
    <row r="709" ht="15.75" customHeight="1">
      <c r="D709" s="245"/>
    </row>
    <row r="710" ht="15.75" customHeight="1">
      <c r="D710" s="245"/>
    </row>
    <row r="711" ht="15.75" customHeight="1">
      <c r="D711" s="245"/>
    </row>
    <row r="712" ht="15.75" customHeight="1">
      <c r="D712" s="245"/>
    </row>
    <row r="713" ht="15.75" customHeight="1">
      <c r="D713" s="245"/>
    </row>
    <row r="714" ht="15.75" customHeight="1">
      <c r="D714" s="245"/>
    </row>
    <row r="715" ht="15.75" customHeight="1">
      <c r="D715" s="245"/>
    </row>
    <row r="716" ht="15.75" customHeight="1">
      <c r="D716" s="245"/>
    </row>
    <row r="717" ht="15.75" customHeight="1">
      <c r="D717" s="245"/>
    </row>
    <row r="718" ht="15.75" customHeight="1">
      <c r="D718" s="245"/>
    </row>
    <row r="719" ht="15.75" customHeight="1">
      <c r="D719" s="245"/>
    </row>
    <row r="720" ht="15.75" customHeight="1">
      <c r="D720" s="245"/>
    </row>
    <row r="721" ht="15.75" customHeight="1">
      <c r="D721" s="245"/>
    </row>
    <row r="722" ht="15.75" customHeight="1">
      <c r="D722" s="245"/>
    </row>
    <row r="723" ht="15.75" customHeight="1">
      <c r="D723" s="245"/>
    </row>
    <row r="724" ht="15.75" customHeight="1">
      <c r="D724" s="245"/>
    </row>
    <row r="725" ht="15.75" customHeight="1">
      <c r="D725" s="245"/>
    </row>
    <row r="726" ht="15.75" customHeight="1">
      <c r="D726" s="245"/>
    </row>
    <row r="727" ht="15.75" customHeight="1">
      <c r="D727" s="245"/>
    </row>
    <row r="728" ht="15.75" customHeight="1">
      <c r="D728" s="245"/>
    </row>
    <row r="729" ht="15.75" customHeight="1">
      <c r="D729" s="245"/>
    </row>
    <row r="730" ht="15.75" customHeight="1">
      <c r="D730" s="245"/>
    </row>
    <row r="731" ht="15.75" customHeight="1">
      <c r="D731" s="245"/>
    </row>
    <row r="732" ht="15.75" customHeight="1">
      <c r="D732" s="245"/>
    </row>
    <row r="733" ht="15.75" customHeight="1">
      <c r="D733" s="245"/>
    </row>
    <row r="734" ht="15.75" customHeight="1">
      <c r="D734" s="245"/>
    </row>
    <row r="735" ht="15.75" customHeight="1">
      <c r="D735" s="245"/>
    </row>
    <row r="736" ht="15.75" customHeight="1">
      <c r="D736" s="245"/>
    </row>
    <row r="737" ht="15.75" customHeight="1">
      <c r="D737" s="245"/>
    </row>
    <row r="738" ht="15.75" customHeight="1">
      <c r="D738" s="245"/>
    </row>
    <row r="739" ht="15.75" customHeight="1">
      <c r="D739" s="245"/>
    </row>
    <row r="740" ht="15.75" customHeight="1">
      <c r="D740" s="245"/>
    </row>
    <row r="741" ht="15.75" customHeight="1">
      <c r="D741" s="245"/>
    </row>
    <row r="742" ht="15.75" customHeight="1">
      <c r="D742" s="245"/>
    </row>
    <row r="743" ht="15.75" customHeight="1">
      <c r="D743" s="245"/>
    </row>
    <row r="744" ht="15.75" customHeight="1">
      <c r="D744" s="245"/>
    </row>
    <row r="745" ht="15.75" customHeight="1">
      <c r="D745" s="245"/>
    </row>
    <row r="746" ht="15.75" customHeight="1">
      <c r="D746" s="245"/>
    </row>
    <row r="747" ht="15.75" customHeight="1">
      <c r="D747" s="245"/>
    </row>
    <row r="748" ht="15.75" customHeight="1">
      <c r="D748" s="245"/>
    </row>
    <row r="749" ht="15.75" customHeight="1">
      <c r="D749" s="245"/>
    </row>
    <row r="750" ht="15.75" customHeight="1">
      <c r="D750" s="245"/>
    </row>
    <row r="751" ht="15.75" customHeight="1">
      <c r="D751" s="245"/>
    </row>
    <row r="752" ht="15.75" customHeight="1">
      <c r="D752" s="245"/>
    </row>
    <row r="753" ht="15.75" customHeight="1">
      <c r="D753" s="245"/>
    </row>
    <row r="754" ht="15.75" customHeight="1">
      <c r="D754" s="245"/>
    </row>
    <row r="755" ht="15.75" customHeight="1">
      <c r="D755" s="245"/>
    </row>
    <row r="756" ht="15.75" customHeight="1">
      <c r="D756" s="245"/>
    </row>
    <row r="757" ht="15.75" customHeight="1">
      <c r="D757" s="245"/>
    </row>
    <row r="758" ht="15.75" customHeight="1">
      <c r="D758" s="245"/>
    </row>
    <row r="759" ht="15.75" customHeight="1">
      <c r="D759" s="245"/>
    </row>
    <row r="760" ht="15.75" customHeight="1">
      <c r="D760" s="245"/>
    </row>
    <row r="761" ht="15.75" customHeight="1">
      <c r="D761" s="245"/>
    </row>
    <row r="762" ht="15.75" customHeight="1">
      <c r="D762" s="245"/>
    </row>
    <row r="763" ht="15.75" customHeight="1">
      <c r="D763" s="245"/>
    </row>
    <row r="764" ht="15.75" customHeight="1">
      <c r="D764" s="245"/>
    </row>
    <row r="765" ht="15.75" customHeight="1">
      <c r="D765" s="245"/>
    </row>
    <row r="766" ht="15.75" customHeight="1">
      <c r="D766" s="245"/>
    </row>
    <row r="767" ht="15.75" customHeight="1">
      <c r="D767" s="245"/>
    </row>
    <row r="768" ht="15.75" customHeight="1">
      <c r="D768" s="245"/>
    </row>
    <row r="769" ht="15.75" customHeight="1">
      <c r="D769" s="245"/>
    </row>
    <row r="770" ht="15.75" customHeight="1">
      <c r="D770" s="245"/>
    </row>
    <row r="771" ht="15.75" customHeight="1">
      <c r="D771" s="245"/>
    </row>
    <row r="772" ht="15.75" customHeight="1">
      <c r="D772" s="245"/>
    </row>
    <row r="773" ht="15.75" customHeight="1">
      <c r="D773" s="245"/>
    </row>
    <row r="774" ht="15.75" customHeight="1">
      <c r="D774" s="245"/>
    </row>
    <row r="775" ht="15.75" customHeight="1">
      <c r="D775" s="245"/>
    </row>
    <row r="776" ht="15.75" customHeight="1">
      <c r="D776" s="245"/>
    </row>
    <row r="777" ht="15.75" customHeight="1">
      <c r="D777" s="245"/>
    </row>
    <row r="778" ht="15.75" customHeight="1">
      <c r="D778" s="245"/>
    </row>
    <row r="779" ht="15.75" customHeight="1">
      <c r="D779" s="245"/>
    </row>
    <row r="780" ht="15.75" customHeight="1">
      <c r="D780" s="245"/>
    </row>
    <row r="781" ht="15.75" customHeight="1">
      <c r="D781" s="245"/>
    </row>
    <row r="782" ht="15.75" customHeight="1">
      <c r="D782" s="245"/>
    </row>
    <row r="783" ht="15.75" customHeight="1">
      <c r="D783" s="245"/>
    </row>
    <row r="784" ht="15.75" customHeight="1">
      <c r="D784" s="245"/>
    </row>
    <row r="785" ht="15.75" customHeight="1">
      <c r="D785" s="245"/>
    </row>
    <row r="786" ht="15.75" customHeight="1">
      <c r="D786" s="245"/>
    </row>
    <row r="787" ht="15.75" customHeight="1">
      <c r="D787" s="245"/>
    </row>
    <row r="788" ht="15.75" customHeight="1">
      <c r="D788" s="245"/>
    </row>
    <row r="789" ht="15.75" customHeight="1">
      <c r="D789" s="245"/>
    </row>
    <row r="790" ht="15.75" customHeight="1">
      <c r="D790" s="245"/>
    </row>
    <row r="791" ht="15.75" customHeight="1">
      <c r="D791" s="245"/>
    </row>
    <row r="792" ht="15.75" customHeight="1">
      <c r="D792" s="245"/>
    </row>
    <row r="793" ht="15.75" customHeight="1">
      <c r="D793" s="245"/>
    </row>
    <row r="794" ht="15.75" customHeight="1">
      <c r="D794" s="245"/>
    </row>
    <row r="795" ht="15.75" customHeight="1">
      <c r="D795" s="245"/>
    </row>
    <row r="796" ht="15.75" customHeight="1">
      <c r="D796" s="245"/>
    </row>
    <row r="797" ht="15.75" customHeight="1">
      <c r="D797" s="245"/>
    </row>
    <row r="798" ht="15.75" customHeight="1">
      <c r="D798" s="245"/>
    </row>
    <row r="799" ht="15.75" customHeight="1">
      <c r="D799" s="245"/>
    </row>
    <row r="800" ht="15.75" customHeight="1">
      <c r="D800" s="245"/>
    </row>
    <row r="801" ht="15.75" customHeight="1">
      <c r="D801" s="245"/>
    </row>
    <row r="802" ht="15.75" customHeight="1">
      <c r="D802" s="245"/>
    </row>
    <row r="803" ht="15.75" customHeight="1">
      <c r="D803" s="245"/>
    </row>
    <row r="804" ht="15.75" customHeight="1">
      <c r="D804" s="245"/>
    </row>
    <row r="805" ht="15.75" customHeight="1">
      <c r="D805" s="245"/>
    </row>
    <row r="806" ht="15.75" customHeight="1">
      <c r="D806" s="245"/>
    </row>
    <row r="807" ht="15.75" customHeight="1">
      <c r="D807" s="245"/>
    </row>
    <row r="808" ht="15.75" customHeight="1">
      <c r="D808" s="245"/>
    </row>
    <row r="809" ht="15.75" customHeight="1">
      <c r="D809" s="245"/>
    </row>
    <row r="810" ht="15.75" customHeight="1">
      <c r="D810" s="245"/>
    </row>
    <row r="811" ht="15.75" customHeight="1">
      <c r="D811" s="245"/>
    </row>
    <row r="812" ht="15.75" customHeight="1">
      <c r="D812" s="245"/>
    </row>
    <row r="813" ht="15.75" customHeight="1">
      <c r="D813" s="245"/>
    </row>
    <row r="814" ht="15.75" customHeight="1">
      <c r="D814" s="245"/>
    </row>
    <row r="815" ht="15.75" customHeight="1">
      <c r="D815" s="245"/>
    </row>
    <row r="816" ht="15.75" customHeight="1">
      <c r="D816" s="245"/>
    </row>
    <row r="817" ht="15.75" customHeight="1">
      <c r="D817" s="245"/>
    </row>
    <row r="818" ht="15.75" customHeight="1">
      <c r="D818" s="245"/>
    </row>
    <row r="819" ht="15.75" customHeight="1">
      <c r="D819" s="245"/>
    </row>
    <row r="820" ht="15.75" customHeight="1">
      <c r="D820" s="245"/>
    </row>
    <row r="821" ht="15.75" customHeight="1">
      <c r="D821" s="245"/>
    </row>
    <row r="822" ht="15.75" customHeight="1">
      <c r="D822" s="245"/>
    </row>
    <row r="823" ht="15.75" customHeight="1">
      <c r="D823" s="245"/>
    </row>
    <row r="824" ht="15.75" customHeight="1">
      <c r="D824" s="245"/>
    </row>
    <row r="825" ht="15.75" customHeight="1">
      <c r="D825" s="245"/>
    </row>
    <row r="826" ht="15.75" customHeight="1">
      <c r="D826" s="245"/>
    </row>
    <row r="827" ht="15.75" customHeight="1">
      <c r="D827" s="245"/>
    </row>
    <row r="828" ht="15.75" customHeight="1">
      <c r="D828" s="245"/>
    </row>
    <row r="829" ht="15.75" customHeight="1">
      <c r="D829" s="245"/>
    </row>
    <row r="830" ht="15.75" customHeight="1">
      <c r="D830" s="245"/>
    </row>
    <row r="831" ht="15.75" customHeight="1">
      <c r="D831" s="245"/>
    </row>
    <row r="832" ht="15.75" customHeight="1">
      <c r="D832" s="245"/>
    </row>
    <row r="833" ht="15.75" customHeight="1">
      <c r="D833" s="245"/>
    </row>
    <row r="834" ht="15.75" customHeight="1">
      <c r="D834" s="245"/>
    </row>
    <row r="835" ht="15.75" customHeight="1">
      <c r="D835" s="245"/>
    </row>
    <row r="836" ht="15.75" customHeight="1">
      <c r="D836" s="245"/>
    </row>
    <row r="837" ht="15.75" customHeight="1">
      <c r="D837" s="245"/>
    </row>
    <row r="838" ht="15.75" customHeight="1">
      <c r="D838" s="245"/>
    </row>
    <row r="839" ht="15.75" customHeight="1">
      <c r="D839" s="245"/>
    </row>
    <row r="840" ht="15.75" customHeight="1">
      <c r="D840" s="245"/>
    </row>
    <row r="841" ht="15.75" customHeight="1">
      <c r="D841" s="245"/>
    </row>
    <row r="842" ht="15.75" customHeight="1">
      <c r="D842" s="245"/>
    </row>
    <row r="843" ht="15.75" customHeight="1">
      <c r="D843" s="245"/>
    </row>
    <row r="844" ht="15.75" customHeight="1">
      <c r="D844" s="245"/>
    </row>
    <row r="845" ht="15.75" customHeight="1">
      <c r="D845" s="245"/>
    </row>
    <row r="846" ht="15.75" customHeight="1">
      <c r="D846" s="245"/>
    </row>
    <row r="847" ht="15.75" customHeight="1">
      <c r="D847" s="245"/>
    </row>
    <row r="848" ht="15.75" customHeight="1">
      <c r="D848" s="245"/>
    </row>
    <row r="849" ht="15.75" customHeight="1">
      <c r="D849" s="245"/>
    </row>
    <row r="850" ht="15.75" customHeight="1">
      <c r="D850" s="245"/>
    </row>
    <row r="851" ht="15.75" customHeight="1">
      <c r="D851" s="245"/>
    </row>
    <row r="852" ht="15.75" customHeight="1">
      <c r="D852" s="245"/>
    </row>
    <row r="853" ht="15.75" customHeight="1">
      <c r="D853" s="245"/>
    </row>
    <row r="854" ht="15.75" customHeight="1">
      <c r="D854" s="245"/>
    </row>
    <row r="855" ht="15.75" customHeight="1">
      <c r="D855" s="245"/>
    </row>
    <row r="856" ht="15.75" customHeight="1">
      <c r="D856" s="245"/>
    </row>
    <row r="857" ht="15.75" customHeight="1">
      <c r="D857" s="245"/>
    </row>
    <row r="858" ht="15.75" customHeight="1">
      <c r="D858" s="245"/>
    </row>
    <row r="859" ht="15.75" customHeight="1">
      <c r="D859" s="245"/>
    </row>
    <row r="860" ht="15.75" customHeight="1">
      <c r="D860" s="245"/>
    </row>
    <row r="861" ht="15.75" customHeight="1">
      <c r="D861" s="245"/>
    </row>
    <row r="862" ht="15.75" customHeight="1">
      <c r="D862" s="245"/>
    </row>
    <row r="863" ht="15.75" customHeight="1">
      <c r="D863" s="245"/>
    </row>
    <row r="864" ht="15.75" customHeight="1">
      <c r="D864" s="245"/>
    </row>
    <row r="865" ht="15.75" customHeight="1">
      <c r="D865" s="245"/>
    </row>
    <row r="866" ht="15.75" customHeight="1">
      <c r="D866" s="245"/>
    </row>
    <row r="867" ht="15.75" customHeight="1">
      <c r="D867" s="245"/>
    </row>
    <row r="868" ht="15.75" customHeight="1">
      <c r="D868" s="245"/>
    </row>
    <row r="869" ht="15.75" customHeight="1">
      <c r="D869" s="245"/>
    </row>
    <row r="870" ht="15.75" customHeight="1">
      <c r="D870" s="245"/>
    </row>
    <row r="871" ht="15.75" customHeight="1">
      <c r="D871" s="245"/>
    </row>
    <row r="872" ht="15.75" customHeight="1">
      <c r="D872" s="245"/>
    </row>
    <row r="873" ht="15.75" customHeight="1">
      <c r="D873" s="245"/>
    </row>
    <row r="874" ht="15.75" customHeight="1">
      <c r="D874" s="245"/>
    </row>
    <row r="875" ht="15.75" customHeight="1">
      <c r="D875" s="245"/>
    </row>
    <row r="876" ht="15.75" customHeight="1">
      <c r="D876" s="245"/>
    </row>
    <row r="877" ht="15.75" customHeight="1">
      <c r="D877" s="245"/>
    </row>
    <row r="878" ht="15.75" customHeight="1">
      <c r="D878" s="245"/>
    </row>
    <row r="879" ht="15.75" customHeight="1">
      <c r="D879" s="245"/>
    </row>
    <row r="880" ht="15.75" customHeight="1">
      <c r="D880" s="245"/>
    </row>
    <row r="881" ht="15.75" customHeight="1">
      <c r="D881" s="245"/>
    </row>
    <row r="882" ht="15.75" customHeight="1">
      <c r="D882" s="245"/>
    </row>
    <row r="883" ht="15.75" customHeight="1">
      <c r="D883" s="245"/>
    </row>
    <row r="884" ht="15.75" customHeight="1">
      <c r="D884" s="245"/>
    </row>
    <row r="885" ht="15.75" customHeight="1">
      <c r="D885" s="245"/>
    </row>
    <row r="886" ht="15.75" customHeight="1">
      <c r="D886" s="245"/>
    </row>
    <row r="887" ht="15.75" customHeight="1">
      <c r="D887" s="245"/>
    </row>
    <row r="888" ht="15.75" customHeight="1">
      <c r="D888" s="245"/>
    </row>
    <row r="889" ht="15.75" customHeight="1">
      <c r="D889" s="245"/>
    </row>
    <row r="890" ht="15.75" customHeight="1">
      <c r="D890" s="245"/>
    </row>
    <row r="891" ht="15.75" customHeight="1">
      <c r="D891" s="245"/>
    </row>
    <row r="892" ht="15.75" customHeight="1">
      <c r="D892" s="245"/>
    </row>
    <row r="893" ht="15.75" customHeight="1">
      <c r="D893" s="245"/>
    </row>
    <row r="894" ht="15.75" customHeight="1">
      <c r="D894" s="245"/>
    </row>
    <row r="895" ht="15.75" customHeight="1">
      <c r="D895" s="245"/>
    </row>
    <row r="896" ht="15.75" customHeight="1">
      <c r="D896" s="245"/>
    </row>
    <row r="897" ht="15.75" customHeight="1">
      <c r="D897" s="245"/>
    </row>
    <row r="898" ht="15.75" customHeight="1">
      <c r="D898" s="245"/>
    </row>
    <row r="899" ht="15.75" customHeight="1">
      <c r="D899" s="245"/>
    </row>
    <row r="900" ht="15.75" customHeight="1">
      <c r="D900" s="245"/>
    </row>
    <row r="901" ht="15.75" customHeight="1">
      <c r="D901" s="245"/>
    </row>
    <row r="902" ht="15.75" customHeight="1">
      <c r="D902" s="245"/>
    </row>
    <row r="903" ht="15.75" customHeight="1">
      <c r="D903" s="245"/>
    </row>
    <row r="904" ht="15.75" customHeight="1">
      <c r="D904" s="245"/>
    </row>
    <row r="905" ht="15.75" customHeight="1">
      <c r="D905" s="245"/>
    </row>
    <row r="906" ht="15.75" customHeight="1">
      <c r="D906" s="245"/>
    </row>
    <row r="907" ht="15.75" customHeight="1">
      <c r="D907" s="245"/>
    </row>
    <row r="908" ht="15.75" customHeight="1">
      <c r="D908" s="245"/>
    </row>
    <row r="909" ht="15.75" customHeight="1">
      <c r="D909" s="245"/>
    </row>
    <row r="910" ht="15.75" customHeight="1">
      <c r="D910" s="245"/>
    </row>
    <row r="911" ht="15.75" customHeight="1">
      <c r="D911" s="245"/>
    </row>
    <row r="912" ht="15.75" customHeight="1">
      <c r="D912" s="245"/>
    </row>
    <row r="913" ht="15.75" customHeight="1">
      <c r="D913" s="245"/>
    </row>
    <row r="914" ht="15.75" customHeight="1">
      <c r="D914" s="245"/>
    </row>
    <row r="915" ht="15.75" customHeight="1">
      <c r="D915" s="245"/>
    </row>
    <row r="916" ht="15.75" customHeight="1">
      <c r="D916" s="245"/>
    </row>
    <row r="917" ht="15.75" customHeight="1">
      <c r="D917" s="245"/>
    </row>
    <row r="918" ht="15.75" customHeight="1">
      <c r="D918" s="245"/>
    </row>
    <row r="919" ht="15.75" customHeight="1">
      <c r="D919" s="245"/>
    </row>
    <row r="920" ht="15.75" customHeight="1">
      <c r="D920" s="245"/>
    </row>
    <row r="921" ht="15.75" customHeight="1">
      <c r="D921" s="245"/>
    </row>
    <row r="922" ht="15.75" customHeight="1">
      <c r="D922" s="245"/>
    </row>
    <row r="923" ht="15.75" customHeight="1">
      <c r="D923" s="245"/>
    </row>
    <row r="924" ht="15.75" customHeight="1">
      <c r="D924" s="245"/>
    </row>
    <row r="925" ht="15.75" customHeight="1">
      <c r="D925" s="245"/>
    </row>
    <row r="926" ht="15.75" customHeight="1">
      <c r="D926" s="245"/>
    </row>
    <row r="927" ht="15.75" customHeight="1">
      <c r="D927" s="245"/>
    </row>
    <row r="928" ht="15.75" customHeight="1">
      <c r="D928" s="245"/>
    </row>
    <row r="929" ht="15.75" customHeight="1">
      <c r="D929" s="245"/>
    </row>
    <row r="930" ht="15.75" customHeight="1">
      <c r="D930" s="245"/>
    </row>
    <row r="931" ht="15.75" customHeight="1">
      <c r="D931" s="245"/>
    </row>
    <row r="932" ht="15.75" customHeight="1">
      <c r="D932" s="245"/>
    </row>
    <row r="933" ht="15.75" customHeight="1">
      <c r="D933" s="245"/>
    </row>
    <row r="934" ht="15.75" customHeight="1">
      <c r="D934" s="245"/>
    </row>
    <row r="935" ht="15.75" customHeight="1">
      <c r="D935" s="245"/>
    </row>
    <row r="936" ht="15.75" customHeight="1">
      <c r="D936" s="245"/>
    </row>
    <row r="937" ht="15.75" customHeight="1">
      <c r="D937" s="245"/>
    </row>
    <row r="938" ht="15.75" customHeight="1">
      <c r="D938" s="245"/>
    </row>
    <row r="939" ht="15.75" customHeight="1">
      <c r="D939" s="245"/>
    </row>
    <row r="940" ht="15.75" customHeight="1">
      <c r="D940" s="245"/>
    </row>
    <row r="941" ht="15.75" customHeight="1">
      <c r="D941" s="245"/>
    </row>
    <row r="942" ht="15.75" customHeight="1">
      <c r="D942" s="245"/>
    </row>
    <row r="943" ht="15.75" customHeight="1">
      <c r="D943" s="245"/>
    </row>
    <row r="944" ht="15.75" customHeight="1">
      <c r="D944" s="245"/>
    </row>
    <row r="945" ht="15.75" customHeight="1">
      <c r="D945" s="245"/>
    </row>
    <row r="946" ht="15.75" customHeight="1">
      <c r="D946" s="245"/>
    </row>
    <row r="947" ht="15.75" customHeight="1">
      <c r="D947" s="245"/>
    </row>
    <row r="948" ht="15.75" customHeight="1">
      <c r="D948" s="245"/>
    </row>
    <row r="949" ht="15.75" customHeight="1">
      <c r="D949" s="245"/>
    </row>
    <row r="950" ht="15.75" customHeight="1">
      <c r="D950" s="245"/>
    </row>
    <row r="951" ht="15.75" customHeight="1">
      <c r="D951" s="245"/>
    </row>
    <row r="952" ht="15.75" customHeight="1">
      <c r="D952" s="245"/>
    </row>
    <row r="953" ht="15.75" customHeight="1">
      <c r="D953" s="245"/>
    </row>
    <row r="954" ht="15.75" customHeight="1">
      <c r="D954" s="245"/>
    </row>
    <row r="955" ht="15.75" customHeight="1">
      <c r="D955" s="245"/>
    </row>
    <row r="956" ht="15.75" customHeight="1">
      <c r="D956" s="245"/>
    </row>
    <row r="957" ht="15.75" customHeight="1">
      <c r="D957" s="245"/>
    </row>
    <row r="958" ht="15.75" customHeight="1">
      <c r="D958" s="245"/>
    </row>
    <row r="959" ht="15.75" customHeight="1">
      <c r="D959" s="245"/>
    </row>
    <row r="960" ht="15.75" customHeight="1">
      <c r="D960" s="245"/>
    </row>
    <row r="961" ht="15.75" customHeight="1">
      <c r="D961" s="245"/>
    </row>
    <row r="962" ht="15.75" customHeight="1">
      <c r="D962" s="245"/>
    </row>
    <row r="963" ht="15.75" customHeight="1">
      <c r="D963" s="245"/>
    </row>
    <row r="964" ht="15.75" customHeight="1">
      <c r="D964" s="245"/>
    </row>
    <row r="965" ht="15.75" customHeight="1">
      <c r="D965" s="245"/>
    </row>
    <row r="966" ht="15.75" customHeight="1">
      <c r="D966" s="245"/>
    </row>
    <row r="967" ht="15.75" customHeight="1">
      <c r="D967" s="245"/>
    </row>
    <row r="968" ht="15.75" customHeight="1">
      <c r="D968" s="245"/>
    </row>
    <row r="969" ht="15.75" customHeight="1">
      <c r="D969" s="245"/>
    </row>
    <row r="970" ht="15.75" customHeight="1">
      <c r="D970" s="245"/>
    </row>
    <row r="971" ht="15.75" customHeight="1">
      <c r="D971" s="245"/>
    </row>
    <row r="972" ht="15.75" customHeight="1">
      <c r="D972" s="245"/>
    </row>
    <row r="973" ht="15.75" customHeight="1">
      <c r="D973" s="245"/>
    </row>
    <row r="974" ht="15.75" customHeight="1">
      <c r="D974" s="245"/>
    </row>
    <row r="975" ht="15.75" customHeight="1">
      <c r="D975" s="245"/>
    </row>
    <row r="976" ht="15.75" customHeight="1">
      <c r="D976" s="245"/>
    </row>
    <row r="977" ht="15.75" customHeight="1">
      <c r="D977" s="245"/>
    </row>
    <row r="978" ht="15.75" customHeight="1">
      <c r="D978" s="245"/>
    </row>
    <row r="979" ht="15.75" customHeight="1">
      <c r="D979" s="245"/>
    </row>
    <row r="980" ht="15.75" customHeight="1">
      <c r="D980" s="245"/>
    </row>
    <row r="981" ht="15.75" customHeight="1">
      <c r="D981" s="245"/>
    </row>
    <row r="982" ht="15.75" customHeight="1">
      <c r="D982" s="245"/>
    </row>
    <row r="983" ht="15.75" customHeight="1">
      <c r="D983" s="245"/>
    </row>
    <row r="984" ht="15.75" customHeight="1">
      <c r="D984" s="245"/>
    </row>
    <row r="985" ht="15.75" customHeight="1">
      <c r="D985" s="245"/>
    </row>
    <row r="986" ht="15.75" customHeight="1">
      <c r="D986" s="245"/>
    </row>
    <row r="987" ht="15.75" customHeight="1">
      <c r="D987" s="245"/>
    </row>
    <row r="988" ht="15.75" customHeight="1">
      <c r="D988" s="245"/>
    </row>
    <row r="989" ht="15.75" customHeight="1">
      <c r="D989" s="245"/>
    </row>
    <row r="990" ht="15.75" customHeight="1">
      <c r="D990" s="245"/>
    </row>
    <row r="991" ht="15.75" customHeight="1">
      <c r="D991" s="245"/>
    </row>
    <row r="992" ht="15.75" customHeight="1">
      <c r="D992" s="245"/>
    </row>
    <row r="993" ht="15.75" customHeight="1">
      <c r="D993" s="245"/>
    </row>
    <row r="994" ht="15.75" customHeight="1">
      <c r="D994" s="245"/>
    </row>
    <row r="995" ht="15.75" customHeight="1">
      <c r="D995" s="245"/>
    </row>
    <row r="996" ht="15.75" customHeight="1">
      <c r="D996" s="245"/>
    </row>
    <row r="997" ht="15.75" customHeight="1">
      <c r="D997" s="245"/>
    </row>
    <row r="998" ht="15.75" customHeight="1">
      <c r="D998" s="245"/>
    </row>
    <row r="999" ht="15.75" customHeight="1">
      <c r="D999" s="245"/>
    </row>
    <row r="1000" ht="15.75" customHeight="1">
      <c r="D1000" s="245"/>
    </row>
  </sheetData>
  <mergeCells count="2">
    <mergeCell ref="K2:O2"/>
    <mergeCell ref="N4:O4"/>
  </mergeCells>
  <conditionalFormatting sqref="E25">
    <cfRule type="expression" dxfId="3" priority="1">
      <formula>$E$25&gt;0.56</formula>
    </cfRule>
  </conditionalFormatting>
  <conditionalFormatting sqref="E25">
    <cfRule type="expression" dxfId="1" priority="2">
      <formula>$E$25&gt;0.16</formula>
    </cfRule>
  </conditionalFormatting>
  <conditionalFormatting sqref="K9">
    <cfRule type="expression" dxfId="4" priority="3">
      <formula>$K$9&lt;$T$15</formula>
    </cfRule>
  </conditionalFormatting>
  <conditionalFormatting sqref="K9">
    <cfRule type="expression" dxfId="5" priority="4">
      <formula>$K$9&gt;$T$16</formula>
    </cfRule>
  </conditionalFormatting>
  <printOptions/>
  <pageMargins bottom="0.7875" footer="0.0" header="0.0" left="0.984027777777778" right="0.39375" top="0.7875"/>
  <pageSetup paperSize="9" orientation="landscape"/>
  <headerFooter>
    <oddFooter>&amp;C_x000D_#0000FF Classificação: Interna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17.71"/>
    <col customWidth="1" min="3" max="4" width="10.71"/>
    <col customWidth="1" min="5" max="5" width="11.43"/>
    <col customWidth="1" min="6" max="6" width="10.0"/>
    <col customWidth="1" min="7" max="7" width="11.43"/>
    <col customWidth="1" min="8" max="8" width="10.0"/>
    <col customWidth="1" min="9" max="9" width="8.86"/>
    <col customWidth="1" min="10" max="10" width="4.43"/>
    <col customWidth="1" min="11" max="11" width="8.86"/>
    <col customWidth="1" min="12" max="26" width="8.71"/>
  </cols>
  <sheetData>
    <row r="1" ht="15.0" customHeight="1">
      <c r="A1" s="73"/>
      <c r="B1" s="74"/>
      <c r="C1" s="75"/>
      <c r="D1" s="76"/>
      <c r="E1" s="77"/>
      <c r="F1" s="77"/>
      <c r="G1" s="77"/>
      <c r="H1" s="77"/>
      <c r="I1" s="74"/>
      <c r="J1" s="74"/>
      <c r="K1" s="78"/>
    </row>
    <row r="2" ht="15.0" customHeight="1">
      <c r="A2" s="30"/>
      <c r="C2" s="62"/>
      <c r="D2" s="79" t="s">
        <v>79</v>
      </c>
      <c r="K2" s="80"/>
    </row>
    <row r="3" ht="15.0" customHeight="1">
      <c r="A3" s="30"/>
      <c r="C3" s="62"/>
      <c r="D3" s="81" t="s">
        <v>241</v>
      </c>
      <c r="K3" s="80"/>
    </row>
    <row r="4" ht="15.0" customHeight="1">
      <c r="A4" s="30"/>
      <c r="C4" s="62"/>
      <c r="D4" s="79" t="s">
        <v>242</v>
      </c>
      <c r="K4" s="80"/>
    </row>
    <row r="5" ht="15.0" customHeight="1">
      <c r="A5" s="82"/>
      <c r="B5" s="83"/>
      <c r="C5" s="84"/>
      <c r="D5" s="280" t="s">
        <v>243</v>
      </c>
      <c r="E5" s="281"/>
      <c r="F5" s="281"/>
      <c r="G5" s="281"/>
      <c r="H5" s="281"/>
      <c r="I5" s="83"/>
      <c r="J5" s="83"/>
      <c r="K5" s="85"/>
    </row>
    <row r="6" ht="15.0" customHeight="1">
      <c r="A6" s="86" t="s">
        <v>83</v>
      </c>
      <c r="B6" s="88"/>
      <c r="C6" s="89"/>
      <c r="D6" s="90" t="s">
        <v>20</v>
      </c>
      <c r="E6" s="88"/>
      <c r="F6" s="91"/>
      <c r="G6" s="90" t="s">
        <v>84</v>
      </c>
      <c r="H6" s="88"/>
      <c r="I6" s="92"/>
      <c r="J6" s="87"/>
      <c r="K6" s="9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5.0" customHeight="1">
      <c r="A7" s="94" t="s">
        <v>85</v>
      </c>
      <c r="B7" s="49"/>
      <c r="C7" s="95" t="s">
        <v>244</v>
      </c>
      <c r="D7" s="46"/>
      <c r="E7" s="46"/>
      <c r="F7" s="49"/>
      <c r="G7" s="96" t="s">
        <v>87</v>
      </c>
      <c r="H7" s="49"/>
      <c r="I7" s="97"/>
      <c r="J7" s="46"/>
      <c r="K7" s="47"/>
    </row>
    <row r="8" ht="15.75" customHeight="1">
      <c r="A8" s="98" t="s">
        <v>88</v>
      </c>
      <c r="B8" s="59"/>
      <c r="C8" s="100" t="s">
        <v>89</v>
      </c>
      <c r="D8" s="99"/>
      <c r="E8" s="99"/>
      <c r="F8" s="59"/>
      <c r="G8" s="101" t="s">
        <v>90</v>
      </c>
      <c r="H8" s="59"/>
      <c r="I8" s="102"/>
      <c r="J8" s="99"/>
      <c r="K8" s="61"/>
    </row>
    <row r="9" ht="15.0" customHeight="1">
      <c r="A9" s="86" t="s">
        <v>245</v>
      </c>
      <c r="B9" s="87"/>
      <c r="C9" s="87"/>
      <c r="D9" s="87"/>
      <c r="E9" s="87"/>
      <c r="F9" s="87"/>
      <c r="G9" s="87"/>
      <c r="H9" s="103"/>
      <c r="I9" s="104" t="s">
        <v>93</v>
      </c>
      <c r="J9" s="87"/>
      <c r="K9" s="93"/>
    </row>
    <row r="10" ht="15.0" customHeight="1">
      <c r="A10" s="105" t="s">
        <v>94</v>
      </c>
      <c r="B10" s="106" t="s">
        <v>95</v>
      </c>
      <c r="C10" s="46"/>
      <c r="D10" s="46"/>
      <c r="E10" s="46"/>
      <c r="F10" s="46"/>
      <c r="G10" s="46"/>
      <c r="H10" s="49"/>
      <c r="I10" s="107" t="s">
        <v>27</v>
      </c>
      <c r="J10" s="46"/>
      <c r="K10" s="47"/>
    </row>
    <row r="11" ht="15.0" customHeight="1">
      <c r="A11" s="105" t="s">
        <v>96</v>
      </c>
      <c r="B11" s="106" t="s">
        <v>97</v>
      </c>
      <c r="C11" s="46"/>
      <c r="D11" s="46"/>
      <c r="E11" s="46"/>
      <c r="F11" s="46"/>
      <c r="G11" s="46"/>
      <c r="H11" s="49"/>
      <c r="I11" s="107" t="s">
        <v>27</v>
      </c>
      <c r="J11" s="46"/>
      <c r="K11" s="47"/>
    </row>
    <row r="12" ht="15.0" customHeight="1">
      <c r="A12" s="105" t="s">
        <v>98</v>
      </c>
      <c r="B12" s="106" t="s">
        <v>103</v>
      </c>
      <c r="C12" s="46"/>
      <c r="D12" s="46"/>
      <c r="E12" s="46"/>
      <c r="F12" s="46"/>
      <c r="G12" s="46"/>
      <c r="H12" s="49"/>
      <c r="I12" s="107" t="s">
        <v>27</v>
      </c>
      <c r="J12" s="46"/>
      <c r="K12" s="47"/>
    </row>
    <row r="13" ht="15.0" customHeight="1">
      <c r="A13" s="105" t="s">
        <v>100</v>
      </c>
      <c r="B13" s="106" t="s">
        <v>246</v>
      </c>
      <c r="C13" s="46"/>
      <c r="D13" s="46"/>
      <c r="E13" s="46"/>
      <c r="F13" s="46"/>
      <c r="G13" s="46"/>
      <c r="H13" s="49"/>
      <c r="I13" s="107" t="s">
        <v>27</v>
      </c>
      <c r="J13" s="46"/>
      <c r="K13" s="47"/>
    </row>
    <row r="14" ht="15.0" customHeight="1">
      <c r="A14" s="105" t="s">
        <v>102</v>
      </c>
      <c r="B14" s="106" t="s">
        <v>247</v>
      </c>
      <c r="C14" s="46"/>
      <c r="D14" s="46"/>
      <c r="E14" s="46"/>
      <c r="F14" s="46"/>
      <c r="G14" s="46"/>
      <c r="H14" s="49"/>
      <c r="I14" s="107" t="s">
        <v>27</v>
      </c>
      <c r="J14" s="46"/>
      <c r="K14" s="47"/>
    </row>
    <row r="15" ht="15.0" customHeight="1">
      <c r="A15" s="105" t="s">
        <v>104</v>
      </c>
      <c r="B15" s="106" t="s">
        <v>248</v>
      </c>
      <c r="C15" s="46"/>
      <c r="D15" s="46"/>
      <c r="E15" s="46"/>
      <c r="F15" s="46"/>
      <c r="G15" s="46"/>
      <c r="H15" s="49"/>
      <c r="I15" s="107" t="s">
        <v>27</v>
      </c>
      <c r="J15" s="46"/>
      <c r="K15" s="47"/>
    </row>
    <row r="16" ht="15.0" customHeight="1">
      <c r="A16" s="282" t="s">
        <v>106</v>
      </c>
      <c r="B16" s="283" t="s">
        <v>249</v>
      </c>
      <c r="C16" s="114"/>
      <c r="D16" s="114"/>
      <c r="E16" s="114"/>
      <c r="F16" s="114"/>
      <c r="G16" s="114"/>
      <c r="H16" s="115"/>
      <c r="I16" s="284" t="s">
        <v>27</v>
      </c>
      <c r="J16" s="114"/>
      <c r="K16" s="124"/>
    </row>
    <row r="17" ht="15.0" customHeight="1">
      <c r="A17" s="285"/>
      <c r="B17" s="286"/>
      <c r="C17" s="118"/>
      <c r="D17" s="118"/>
      <c r="E17" s="118"/>
      <c r="F17" s="118"/>
      <c r="G17" s="118"/>
      <c r="H17" s="119"/>
      <c r="I17" s="286"/>
      <c r="J17" s="118"/>
      <c r="K17" s="287"/>
    </row>
    <row r="18" ht="15.0" customHeight="1">
      <c r="A18" s="108" t="s">
        <v>108</v>
      </c>
      <c r="B18" s="106" t="s">
        <v>250</v>
      </c>
      <c r="C18" s="46"/>
      <c r="D18" s="46"/>
      <c r="E18" s="46"/>
      <c r="F18" s="46"/>
      <c r="G18" s="46"/>
      <c r="H18" s="46"/>
      <c r="I18" s="107" t="s">
        <v>27</v>
      </c>
      <c r="J18" s="46"/>
      <c r="K18" s="47"/>
    </row>
    <row r="19" ht="15.0" customHeight="1">
      <c r="A19" s="105" t="s">
        <v>251</v>
      </c>
      <c r="B19" s="106" t="s">
        <v>105</v>
      </c>
      <c r="C19" s="46"/>
      <c r="D19" s="46"/>
      <c r="E19" s="46"/>
      <c r="F19" s="46"/>
      <c r="G19" s="46"/>
      <c r="H19" s="46"/>
      <c r="I19" s="107" t="s">
        <v>27</v>
      </c>
      <c r="J19" s="46"/>
      <c r="K19" s="47"/>
    </row>
    <row r="20" ht="15.0" customHeight="1">
      <c r="A20" s="110" t="s">
        <v>110</v>
      </c>
      <c r="B20" s="46"/>
      <c r="C20" s="46"/>
      <c r="D20" s="46"/>
      <c r="E20" s="46"/>
      <c r="F20" s="46"/>
      <c r="G20" s="46"/>
      <c r="H20" s="49"/>
      <c r="I20" s="107"/>
      <c r="J20" s="46"/>
      <c r="K20" s="47"/>
    </row>
    <row r="21" ht="45.75" customHeight="1">
      <c r="A21" s="111" t="s">
        <v>111</v>
      </c>
      <c r="B21" s="49"/>
      <c r="C21" s="112" t="s">
        <v>112</v>
      </c>
      <c r="D21" s="49"/>
      <c r="E21" s="112" t="s">
        <v>113</v>
      </c>
      <c r="F21" s="49"/>
      <c r="G21" s="112" t="s">
        <v>114</v>
      </c>
      <c r="H21" s="49"/>
      <c r="I21" s="112" t="s">
        <v>115</v>
      </c>
      <c r="J21" s="46"/>
      <c r="K21" s="47"/>
    </row>
    <row r="22" ht="15.0" customHeight="1">
      <c r="A22" s="94" t="s">
        <v>116</v>
      </c>
      <c r="B22" s="46"/>
      <c r="C22" s="46"/>
      <c r="D22" s="46"/>
      <c r="E22" s="46"/>
      <c r="F22" s="46"/>
      <c r="G22" s="46"/>
      <c r="H22" s="46"/>
      <c r="I22" s="46"/>
      <c r="J22" s="46"/>
      <c r="K22" s="47"/>
    </row>
    <row r="23" ht="15.0" customHeight="1">
      <c r="A23" s="113" t="s">
        <v>117</v>
      </c>
      <c r="B23" s="114"/>
      <c r="C23" s="114"/>
      <c r="D23" s="115"/>
      <c r="E23" s="116" t="s">
        <v>118</v>
      </c>
      <c r="F23" s="46"/>
      <c r="G23" s="49"/>
      <c r="H23" s="116" t="s">
        <v>119</v>
      </c>
      <c r="I23" s="46"/>
      <c r="J23" s="46"/>
      <c r="K23" s="47"/>
    </row>
    <row r="24" ht="15.0" customHeight="1">
      <c r="A24" s="117"/>
      <c r="B24" s="118"/>
      <c r="C24" s="118"/>
      <c r="D24" s="119"/>
      <c r="E24" s="116" t="s">
        <v>120</v>
      </c>
      <c r="F24" s="46"/>
      <c r="G24" s="49"/>
      <c r="H24" s="116" t="s">
        <v>120</v>
      </c>
      <c r="I24" s="46"/>
      <c r="J24" s="46"/>
      <c r="K24" s="47"/>
    </row>
    <row r="25" ht="15.75" customHeight="1">
      <c r="A25" s="120"/>
      <c r="B25" s="46"/>
      <c r="C25" s="46"/>
      <c r="D25" s="49"/>
      <c r="E25" s="121"/>
      <c r="F25" s="46"/>
      <c r="G25" s="49"/>
      <c r="H25" s="121"/>
      <c r="I25" s="46"/>
      <c r="J25" s="46"/>
      <c r="K25" s="47"/>
    </row>
    <row r="26" ht="15.75" customHeight="1">
      <c r="A26" s="120"/>
      <c r="B26" s="46"/>
      <c r="C26" s="46"/>
      <c r="D26" s="49"/>
      <c r="E26" s="121"/>
      <c r="F26" s="46"/>
      <c r="G26" s="49"/>
      <c r="H26" s="121"/>
      <c r="I26" s="46"/>
      <c r="J26" s="46"/>
      <c r="K26" s="47"/>
    </row>
    <row r="27" ht="15.75" customHeight="1">
      <c r="A27" s="120"/>
      <c r="B27" s="46"/>
      <c r="C27" s="46"/>
      <c r="D27" s="49"/>
      <c r="E27" s="121"/>
      <c r="F27" s="46"/>
      <c r="G27" s="49"/>
      <c r="H27" s="121"/>
      <c r="I27" s="46"/>
      <c r="J27" s="46"/>
      <c r="K27" s="47"/>
    </row>
    <row r="28" ht="15.75" customHeight="1">
      <c r="A28" s="120"/>
      <c r="B28" s="46"/>
      <c r="C28" s="46"/>
      <c r="D28" s="49"/>
      <c r="E28" s="121"/>
      <c r="F28" s="46"/>
      <c r="G28" s="49"/>
      <c r="H28" s="121"/>
      <c r="I28" s="46"/>
      <c r="J28" s="46"/>
      <c r="K28" s="47"/>
    </row>
    <row r="29" ht="15.75" customHeight="1">
      <c r="A29" s="120"/>
      <c r="B29" s="46"/>
      <c r="C29" s="46"/>
      <c r="D29" s="49"/>
      <c r="E29" s="121"/>
      <c r="F29" s="46"/>
      <c r="G29" s="49"/>
      <c r="H29" s="121"/>
      <c r="I29" s="46"/>
      <c r="J29" s="46"/>
      <c r="K29" s="47"/>
    </row>
    <row r="30" ht="15.75" customHeight="1">
      <c r="A30" s="122"/>
      <c r="B30" s="114"/>
      <c r="C30" s="114"/>
      <c r="D30" s="115"/>
      <c r="E30" s="123"/>
      <c r="F30" s="114"/>
      <c r="G30" s="115"/>
      <c r="H30" s="123"/>
      <c r="I30" s="114"/>
      <c r="J30" s="114"/>
      <c r="K30" s="124"/>
    </row>
    <row r="31" ht="15.75" customHeight="1">
      <c r="A31" s="125" t="s">
        <v>127</v>
      </c>
      <c r="B31" s="127"/>
      <c r="C31" s="128"/>
      <c r="D31" s="127"/>
      <c r="E31" s="127"/>
      <c r="F31" s="127"/>
      <c r="G31" s="127"/>
      <c r="H31" s="127"/>
      <c r="I31" s="127"/>
      <c r="J31" s="127"/>
      <c r="K31" s="129"/>
    </row>
    <row r="32" ht="15.75" customHeight="1">
      <c r="A32" s="130"/>
      <c r="B32" s="131"/>
      <c r="C32" s="132"/>
      <c r="D32" s="131"/>
      <c r="E32" s="131"/>
      <c r="F32" s="131"/>
      <c r="G32" s="131"/>
      <c r="H32" s="131"/>
      <c r="I32" s="131"/>
      <c r="J32" s="131"/>
      <c r="K32" s="133"/>
    </row>
    <row r="33" ht="15.75" customHeight="1">
      <c r="A33" s="134"/>
      <c r="B33" s="135"/>
      <c r="C33" s="136"/>
      <c r="D33" s="135"/>
      <c r="E33" s="135"/>
      <c r="F33" s="135"/>
      <c r="G33" s="135"/>
      <c r="H33" s="135"/>
      <c r="I33" s="135"/>
      <c r="J33" s="135"/>
      <c r="K33" s="137"/>
    </row>
    <row r="34" ht="15.75" customHeight="1">
      <c r="A34" s="134"/>
      <c r="B34" s="135"/>
      <c r="C34" s="136"/>
      <c r="D34" s="135"/>
      <c r="E34" s="135"/>
      <c r="F34" s="135"/>
      <c r="G34" s="135"/>
      <c r="H34" s="135"/>
      <c r="I34" s="135"/>
      <c r="J34" s="135"/>
      <c r="K34" s="137"/>
    </row>
    <row r="35" ht="15.75" customHeight="1">
      <c r="A35" s="134"/>
      <c r="B35" s="135"/>
      <c r="C35" s="136"/>
      <c r="D35" s="135"/>
      <c r="E35" s="135"/>
      <c r="F35" s="135"/>
      <c r="G35" s="135"/>
      <c r="H35" s="135"/>
      <c r="I35" s="135"/>
      <c r="J35" s="135"/>
      <c r="K35" s="137"/>
    </row>
    <row r="36" ht="15.75" customHeight="1">
      <c r="A36" s="134"/>
      <c r="B36" s="135"/>
      <c r="C36" s="136"/>
      <c r="D36" s="135"/>
      <c r="E36" s="135"/>
      <c r="F36" s="135"/>
      <c r="G36" s="135"/>
      <c r="H36" s="135"/>
      <c r="I36" s="135"/>
      <c r="J36" s="135"/>
      <c r="K36" s="137"/>
    </row>
    <row r="37" ht="15.75" customHeight="1">
      <c r="A37" s="125" t="s">
        <v>128</v>
      </c>
      <c r="B37" s="127"/>
      <c r="C37" s="128"/>
      <c r="D37" s="127"/>
      <c r="E37" s="127"/>
      <c r="F37" s="127"/>
      <c r="G37" s="127"/>
      <c r="H37" s="127"/>
      <c r="I37" s="127"/>
      <c r="J37" s="127"/>
      <c r="K37" s="129"/>
    </row>
    <row r="38" ht="15.75" customHeight="1">
      <c r="A38" s="134"/>
      <c r="B38" s="135"/>
      <c r="C38" s="136"/>
      <c r="D38" s="135"/>
      <c r="E38" s="135"/>
      <c r="F38" s="135"/>
      <c r="G38" s="135"/>
      <c r="H38" s="135"/>
      <c r="I38" s="135"/>
      <c r="J38" s="135"/>
      <c r="K38" s="137"/>
    </row>
    <row r="39" ht="15.75" customHeight="1">
      <c r="A39" s="134"/>
      <c r="B39" s="135"/>
      <c r="C39" s="136"/>
      <c r="D39" s="135"/>
      <c r="E39" s="135"/>
      <c r="F39" s="135"/>
      <c r="G39" s="135"/>
      <c r="H39" s="135"/>
      <c r="I39" s="135"/>
      <c r="J39" s="135"/>
      <c r="K39" s="137"/>
    </row>
    <row r="40" ht="15.75" customHeight="1">
      <c r="A40" s="130"/>
      <c r="B40" s="131"/>
      <c r="C40" s="132"/>
      <c r="D40" s="131"/>
      <c r="E40" s="131"/>
      <c r="F40" s="131"/>
      <c r="G40" s="131"/>
      <c r="H40" s="131"/>
      <c r="I40" s="131"/>
      <c r="J40" s="131"/>
      <c r="K40" s="133"/>
    </row>
    <row r="41" ht="15.75" customHeight="1">
      <c r="A41" s="134"/>
      <c r="B41" s="135"/>
      <c r="C41" s="136"/>
      <c r="D41" s="135"/>
      <c r="E41" s="135"/>
      <c r="F41" s="135"/>
      <c r="G41" s="135"/>
      <c r="H41" s="135"/>
      <c r="I41" s="135"/>
      <c r="J41" s="135"/>
      <c r="K41" s="137"/>
    </row>
    <row r="42" ht="15.75" customHeight="1">
      <c r="A42" s="139" t="s">
        <v>129</v>
      </c>
      <c r="B42" s="46"/>
      <c r="C42" s="140"/>
      <c r="D42" s="141" t="s">
        <v>252</v>
      </c>
      <c r="E42" s="46"/>
      <c r="F42" s="46"/>
      <c r="G42" s="46"/>
      <c r="H42" s="46"/>
      <c r="I42" s="46"/>
      <c r="J42" s="46"/>
      <c r="K42" s="47"/>
    </row>
    <row r="43" ht="15.75" customHeight="1">
      <c r="A43" s="288" t="s">
        <v>131</v>
      </c>
      <c r="B43" s="99"/>
      <c r="C43" s="289"/>
      <c r="D43" s="290" t="s">
        <v>132</v>
      </c>
      <c r="E43" s="99"/>
      <c r="F43" s="99"/>
      <c r="G43" s="99"/>
      <c r="H43" s="99"/>
      <c r="I43" s="99"/>
      <c r="J43" s="99"/>
      <c r="K43" s="61"/>
    </row>
    <row r="44" ht="15.0" customHeight="1">
      <c r="A44" s="291" t="s">
        <v>133</v>
      </c>
      <c r="B44" s="215"/>
      <c r="C44" s="292" t="s">
        <v>134</v>
      </c>
      <c r="D44" s="292" t="s">
        <v>135</v>
      </c>
      <c r="E44" s="149" t="s">
        <v>253</v>
      </c>
      <c r="F44" s="87"/>
      <c r="G44" s="87"/>
      <c r="H44" s="87"/>
      <c r="I44" s="103"/>
      <c r="J44" s="293">
        <v>0.0087</v>
      </c>
      <c r="K44" s="93"/>
    </row>
    <row r="45" ht="15.0" customHeight="1">
      <c r="A45" s="113" t="s">
        <v>254</v>
      </c>
      <c r="B45" s="115"/>
      <c r="C45" s="156"/>
      <c r="D45" s="156"/>
      <c r="E45" s="294" t="s">
        <v>255</v>
      </c>
      <c r="F45" s="46"/>
      <c r="G45" s="46"/>
      <c r="H45" s="49"/>
      <c r="I45" s="295">
        <v>19.0</v>
      </c>
      <c r="J45" s="296" t="s">
        <v>256</v>
      </c>
      <c r="K45" s="297">
        <v>75.0</v>
      </c>
    </row>
    <row r="46" ht="15.0" customHeight="1">
      <c r="A46" s="298"/>
      <c r="B46" s="299"/>
      <c r="C46" s="156"/>
      <c r="D46" s="156"/>
      <c r="E46" s="294" t="s">
        <v>257</v>
      </c>
      <c r="F46" s="46"/>
      <c r="G46" s="46"/>
      <c r="H46" s="46"/>
      <c r="I46" s="49"/>
      <c r="J46" s="300">
        <f>J44*(($K$45+225)/($I$45+225))</f>
        <v>0.01069672131</v>
      </c>
      <c r="K46" s="146"/>
    </row>
    <row r="47" ht="15.0" customHeight="1">
      <c r="A47" s="298"/>
      <c r="B47" s="299"/>
      <c r="C47" s="156"/>
      <c r="D47" s="156"/>
      <c r="E47" s="294" t="s">
        <v>258</v>
      </c>
      <c r="F47" s="46"/>
      <c r="G47" s="46"/>
      <c r="H47" s="49"/>
      <c r="I47" s="301">
        <f>J46*(1-0.1)</f>
        <v>0.00962704918</v>
      </c>
      <c r="J47" s="158" t="s">
        <v>137</v>
      </c>
      <c r="K47" s="302">
        <f>J46*(1+0.1)</f>
        <v>0.01176639344</v>
      </c>
    </row>
    <row r="48" ht="15.0" customHeight="1">
      <c r="A48" s="298"/>
      <c r="B48" s="299"/>
      <c r="C48" s="156"/>
      <c r="D48" s="156"/>
      <c r="E48" s="303" t="s">
        <v>259</v>
      </c>
      <c r="F48" s="46"/>
      <c r="G48" s="46"/>
      <c r="H48" s="46"/>
      <c r="I48" s="49"/>
      <c r="J48" s="304"/>
      <c r="K48" s="47"/>
    </row>
    <row r="49" ht="15.0" customHeight="1">
      <c r="A49" s="117"/>
      <c r="B49" s="119"/>
      <c r="C49" s="305"/>
      <c r="D49" s="305"/>
      <c r="E49" s="306" t="s">
        <v>260</v>
      </c>
      <c r="F49" s="307"/>
      <c r="G49" s="306" t="s">
        <v>261</v>
      </c>
      <c r="H49" s="307"/>
      <c r="I49" s="308" t="s">
        <v>148</v>
      </c>
      <c r="J49" s="9"/>
      <c r="K49" s="10"/>
    </row>
    <row r="50" ht="15.75" customHeight="1">
      <c r="A50" s="309">
        <v>1.0</v>
      </c>
      <c r="B50" s="196" t="s">
        <v>262</v>
      </c>
      <c r="C50" s="197"/>
      <c r="D50" s="197"/>
      <c r="E50" s="197"/>
      <c r="F50" s="310" t="str">
        <f>IF(E50="","",E50*(($K$45+225)/(31+225)))</f>
        <v/>
      </c>
      <c r="G50" s="197"/>
      <c r="H50" s="311" t="str">
        <f>IF(G50="","",G50*(($K$45+225)/($C$50+225)))</f>
        <v/>
      </c>
      <c r="I50" s="312" t="str">
        <f>IF(G50="","",(G50-$J$48)*(($K$45+225)/($C$50+225)))</f>
        <v/>
      </c>
      <c r="J50" s="59"/>
      <c r="K50" s="204" t="str">
        <f>IF(G50="","",IF(AND(I50&gt;I47,I50&lt;K47),"C","NC"))</f>
        <v/>
      </c>
    </row>
    <row r="51" ht="15.75" customHeight="1">
      <c r="C51" s="62"/>
    </row>
    <row r="52" ht="15.75" customHeight="1">
      <c r="C52" s="62"/>
    </row>
    <row r="53" ht="15.75" customHeight="1">
      <c r="C53" s="62"/>
    </row>
    <row r="54" ht="15.75" customHeight="1">
      <c r="C54" s="62"/>
    </row>
    <row r="55" ht="15.75" customHeight="1">
      <c r="C55" s="62"/>
    </row>
    <row r="56" ht="15.75" customHeight="1">
      <c r="C56" s="62"/>
    </row>
    <row r="57" ht="15.75" customHeight="1">
      <c r="C57" s="62"/>
    </row>
    <row r="58" ht="15.75" customHeight="1">
      <c r="C58" s="62"/>
    </row>
    <row r="59" ht="15.75" customHeight="1">
      <c r="C59" s="62"/>
    </row>
    <row r="60" ht="15.75" customHeight="1">
      <c r="C60" s="62"/>
    </row>
    <row r="61" ht="15.75" customHeight="1">
      <c r="C61" s="62"/>
    </row>
    <row r="62" ht="15.75" customHeight="1">
      <c r="C62" s="62"/>
    </row>
    <row r="63" ht="15.75" customHeight="1">
      <c r="C63" s="62"/>
    </row>
    <row r="64" ht="15.75" customHeight="1">
      <c r="C64" s="62"/>
    </row>
    <row r="65" ht="15.75" customHeight="1">
      <c r="C65" s="62"/>
    </row>
    <row r="66" ht="15.75" customHeight="1">
      <c r="C66" s="62"/>
    </row>
    <row r="67" ht="15.75" customHeight="1">
      <c r="C67" s="62"/>
    </row>
    <row r="68" ht="15.75" customHeight="1">
      <c r="C68" s="62"/>
    </row>
    <row r="69" ht="15.75" customHeight="1">
      <c r="C69" s="62"/>
    </row>
    <row r="70" ht="15.75" customHeight="1">
      <c r="C70" s="62"/>
    </row>
    <row r="71" ht="15.75" customHeight="1">
      <c r="C71" s="62"/>
    </row>
    <row r="72" ht="15.75" customHeight="1">
      <c r="C72" s="62"/>
    </row>
    <row r="73" ht="15.75" customHeight="1">
      <c r="C73" s="62"/>
    </row>
    <row r="74" ht="15.75" customHeight="1">
      <c r="C74" s="62"/>
    </row>
    <row r="75" ht="15.75" customHeight="1">
      <c r="C75" s="62"/>
    </row>
    <row r="76" ht="15.75" customHeight="1">
      <c r="C76" s="62"/>
    </row>
    <row r="77" ht="15.75" customHeight="1">
      <c r="C77" s="62"/>
    </row>
    <row r="78" ht="15.75" customHeight="1">
      <c r="C78" s="62"/>
    </row>
    <row r="79" ht="15.75" customHeight="1">
      <c r="C79" s="62"/>
    </row>
    <row r="80" ht="15.75" customHeight="1">
      <c r="C80" s="62"/>
    </row>
    <row r="81" ht="15.75" customHeight="1">
      <c r="C81" s="62"/>
    </row>
    <row r="82" ht="15.75" customHeight="1">
      <c r="C82" s="62"/>
    </row>
    <row r="83" ht="15.75" customHeight="1">
      <c r="C83" s="62"/>
    </row>
    <row r="84" ht="15.75" customHeight="1">
      <c r="C84" s="62"/>
    </row>
    <row r="85" ht="15.75" customHeight="1">
      <c r="C85" s="62"/>
    </row>
    <row r="86" ht="15.75" customHeight="1">
      <c r="C86" s="62"/>
    </row>
    <row r="87" ht="15.75" customHeight="1">
      <c r="C87" s="62"/>
    </row>
    <row r="88" ht="15.75" customHeight="1">
      <c r="C88" s="62"/>
    </row>
    <row r="89" ht="15.75" customHeight="1">
      <c r="C89" s="62"/>
    </row>
    <row r="90" ht="15.75" customHeight="1">
      <c r="C90" s="62"/>
    </row>
    <row r="91" ht="15.75" customHeight="1">
      <c r="C91" s="62"/>
    </row>
    <row r="92" ht="15.75" customHeight="1">
      <c r="C92" s="62"/>
    </row>
    <row r="93" ht="15.75" customHeight="1">
      <c r="C93" s="62"/>
    </row>
    <row r="94" ht="15.75" customHeight="1">
      <c r="C94" s="62"/>
    </row>
    <row r="95" ht="15.75" customHeight="1">
      <c r="C95" s="62"/>
    </row>
    <row r="96" ht="15.75" customHeight="1">
      <c r="C96" s="62"/>
    </row>
    <row r="97" ht="15.75" customHeight="1">
      <c r="C97" s="62"/>
    </row>
    <row r="98" ht="15.75" customHeight="1">
      <c r="C98" s="62"/>
    </row>
    <row r="99" ht="15.75" customHeight="1">
      <c r="C99" s="62"/>
    </row>
    <row r="100" ht="15.75" customHeight="1">
      <c r="C100" s="62"/>
    </row>
    <row r="101" ht="15.75" customHeight="1">
      <c r="C101" s="62"/>
    </row>
    <row r="102" ht="15.75" customHeight="1">
      <c r="C102" s="62"/>
    </row>
    <row r="103" ht="15.75" customHeight="1">
      <c r="C103" s="62"/>
    </row>
    <row r="104" ht="15.75" customHeight="1">
      <c r="C104" s="62"/>
    </row>
    <row r="105" ht="15.75" customHeight="1">
      <c r="C105" s="62"/>
    </row>
    <row r="106" ht="15.75" customHeight="1">
      <c r="C106" s="62"/>
    </row>
    <row r="107" ht="15.75" customHeight="1">
      <c r="C107" s="62"/>
    </row>
    <row r="108" ht="15.75" customHeight="1">
      <c r="C108" s="62"/>
    </row>
    <row r="109" ht="15.75" customHeight="1">
      <c r="C109" s="62"/>
    </row>
    <row r="110" ht="15.75" customHeight="1">
      <c r="C110" s="62"/>
    </row>
    <row r="111" ht="15.75" customHeight="1">
      <c r="C111" s="62"/>
    </row>
    <row r="112" ht="15.75" customHeight="1">
      <c r="C112" s="62"/>
    </row>
    <row r="113" ht="15.75" customHeight="1">
      <c r="C113" s="62"/>
    </row>
    <row r="114" ht="15.75" customHeight="1">
      <c r="C114" s="62"/>
    </row>
    <row r="115" ht="15.75" customHeight="1">
      <c r="C115" s="62"/>
    </row>
    <row r="116" ht="15.75" customHeight="1">
      <c r="C116" s="62"/>
    </row>
    <row r="117" ht="15.75" customHeight="1">
      <c r="C117" s="62"/>
    </row>
    <row r="118" ht="15.75" customHeight="1">
      <c r="C118" s="62"/>
    </row>
    <row r="119" ht="15.75" customHeight="1">
      <c r="C119" s="62"/>
    </row>
    <row r="120" ht="15.75" customHeight="1">
      <c r="C120" s="62"/>
    </row>
    <row r="121" ht="15.75" customHeight="1">
      <c r="C121" s="62"/>
    </row>
    <row r="122" ht="15.75" customHeight="1">
      <c r="C122" s="62"/>
    </row>
    <row r="123" ht="15.75" customHeight="1">
      <c r="C123" s="62"/>
    </row>
    <row r="124" ht="15.75" customHeight="1">
      <c r="C124" s="62"/>
    </row>
    <row r="125" ht="15.75" customHeight="1">
      <c r="C125" s="62"/>
    </row>
    <row r="126" ht="15.75" customHeight="1">
      <c r="C126" s="62"/>
    </row>
    <row r="127" ht="15.75" customHeight="1">
      <c r="C127" s="62"/>
    </row>
    <row r="128" ht="15.75" customHeight="1">
      <c r="C128" s="62"/>
    </row>
    <row r="129" ht="15.75" customHeight="1">
      <c r="C129" s="62"/>
    </row>
    <row r="130" ht="15.75" customHeight="1">
      <c r="C130" s="62"/>
    </row>
    <row r="131" ht="15.75" customHeight="1">
      <c r="C131" s="62"/>
    </row>
    <row r="132" ht="15.75" customHeight="1">
      <c r="C132" s="62"/>
    </row>
    <row r="133" ht="15.75" customHeight="1">
      <c r="C133" s="62"/>
    </row>
    <row r="134" ht="15.75" customHeight="1">
      <c r="C134" s="62"/>
    </row>
    <row r="135" ht="15.75" customHeight="1">
      <c r="C135" s="62"/>
    </row>
    <row r="136" ht="15.75" customHeight="1">
      <c r="C136" s="62"/>
    </row>
    <row r="137" ht="15.75" customHeight="1">
      <c r="C137" s="62"/>
    </row>
    <row r="138" ht="15.75" customHeight="1">
      <c r="C138" s="62"/>
    </row>
    <row r="139" ht="15.75" customHeight="1">
      <c r="C139" s="62"/>
    </row>
    <row r="140" ht="15.75" customHeight="1">
      <c r="C140" s="62"/>
    </row>
    <row r="141" ht="15.75" customHeight="1">
      <c r="C141" s="62"/>
    </row>
    <row r="142" ht="15.75" customHeight="1">
      <c r="C142" s="62"/>
    </row>
    <row r="143" ht="15.75" customHeight="1">
      <c r="C143" s="62"/>
    </row>
    <row r="144" ht="15.75" customHeight="1">
      <c r="C144" s="62"/>
    </row>
    <row r="145" ht="15.75" customHeight="1">
      <c r="C145" s="62"/>
    </row>
    <row r="146" ht="15.75" customHeight="1">
      <c r="C146" s="62"/>
    </row>
    <row r="147" ht="15.75" customHeight="1">
      <c r="C147" s="62"/>
    </row>
    <row r="148" ht="15.75" customHeight="1">
      <c r="C148" s="62"/>
    </row>
    <row r="149" ht="15.75" customHeight="1">
      <c r="C149" s="62"/>
    </row>
    <row r="150" ht="15.75" customHeight="1">
      <c r="C150" s="62"/>
    </row>
    <row r="151" ht="15.75" customHeight="1">
      <c r="C151" s="62"/>
    </row>
    <row r="152" ht="15.75" customHeight="1">
      <c r="C152" s="62"/>
    </row>
    <row r="153" ht="15.75" customHeight="1">
      <c r="C153" s="62"/>
    </row>
    <row r="154" ht="15.75" customHeight="1">
      <c r="C154" s="62"/>
    </row>
    <row r="155" ht="15.75" customHeight="1">
      <c r="C155" s="62"/>
    </row>
    <row r="156" ht="15.75" customHeight="1">
      <c r="C156" s="62"/>
    </row>
    <row r="157" ht="15.75" customHeight="1">
      <c r="C157" s="62"/>
    </row>
    <row r="158" ht="15.75" customHeight="1">
      <c r="C158" s="62"/>
    </row>
    <row r="159" ht="15.75" customHeight="1">
      <c r="C159" s="62"/>
    </row>
    <row r="160" ht="15.75" customHeight="1">
      <c r="C160" s="62"/>
    </row>
    <row r="161" ht="15.75" customHeight="1">
      <c r="C161" s="62"/>
    </row>
    <row r="162" ht="15.75" customHeight="1">
      <c r="C162" s="62"/>
    </row>
    <row r="163" ht="15.75" customHeight="1">
      <c r="C163" s="62"/>
    </row>
    <row r="164" ht="15.75" customHeight="1">
      <c r="C164" s="62"/>
    </row>
    <row r="165" ht="15.75" customHeight="1">
      <c r="C165" s="62"/>
    </row>
    <row r="166" ht="15.75" customHeight="1">
      <c r="C166" s="62"/>
    </row>
    <row r="167" ht="15.75" customHeight="1">
      <c r="C167" s="62"/>
    </row>
    <row r="168" ht="15.75" customHeight="1">
      <c r="C168" s="62"/>
    </row>
    <row r="169" ht="15.75" customHeight="1">
      <c r="C169" s="62"/>
    </row>
    <row r="170" ht="15.75" customHeight="1">
      <c r="C170" s="62"/>
    </row>
    <row r="171" ht="15.75" customHeight="1">
      <c r="C171" s="62"/>
    </row>
    <row r="172" ht="15.75" customHeight="1">
      <c r="C172" s="62"/>
    </row>
    <row r="173" ht="15.75" customHeight="1">
      <c r="C173" s="62"/>
    </row>
    <row r="174" ht="15.75" customHeight="1">
      <c r="C174" s="62"/>
    </row>
    <row r="175" ht="15.75" customHeight="1">
      <c r="C175" s="62"/>
    </row>
    <row r="176" ht="15.75" customHeight="1">
      <c r="C176" s="62"/>
    </row>
    <row r="177" ht="15.75" customHeight="1">
      <c r="C177" s="62"/>
    </row>
    <row r="178" ht="15.75" customHeight="1">
      <c r="C178" s="62"/>
    </row>
    <row r="179" ht="15.75" customHeight="1">
      <c r="C179" s="62"/>
    </row>
    <row r="180" ht="15.75" customHeight="1">
      <c r="C180" s="62"/>
    </row>
    <row r="181" ht="15.75" customHeight="1">
      <c r="C181" s="62"/>
    </row>
    <row r="182" ht="15.75" customHeight="1">
      <c r="C182" s="62"/>
    </row>
    <row r="183" ht="15.75" customHeight="1">
      <c r="C183" s="62"/>
    </row>
    <row r="184" ht="15.75" customHeight="1">
      <c r="C184" s="62"/>
    </row>
    <row r="185" ht="15.75" customHeight="1">
      <c r="C185" s="62"/>
    </row>
    <row r="186" ht="15.75" customHeight="1">
      <c r="C186" s="62"/>
    </row>
    <row r="187" ht="15.75" customHeight="1">
      <c r="C187" s="62"/>
    </row>
    <row r="188" ht="15.75" customHeight="1">
      <c r="C188" s="62"/>
    </row>
    <row r="189" ht="15.75" customHeight="1">
      <c r="C189" s="62"/>
    </row>
    <row r="190" ht="15.75" customHeight="1">
      <c r="C190" s="62"/>
    </row>
    <row r="191" ht="15.75" customHeight="1">
      <c r="C191" s="62"/>
    </row>
    <row r="192" ht="15.75" customHeight="1">
      <c r="C192" s="62"/>
    </row>
    <row r="193" ht="15.75" customHeight="1">
      <c r="C193" s="62"/>
    </row>
    <row r="194" ht="15.75" customHeight="1">
      <c r="C194" s="62"/>
    </row>
    <row r="195" ht="15.75" customHeight="1">
      <c r="C195" s="62"/>
    </row>
    <row r="196" ht="15.75" customHeight="1">
      <c r="C196" s="62"/>
    </row>
    <row r="197" ht="15.75" customHeight="1">
      <c r="C197" s="62"/>
    </row>
    <row r="198" ht="15.75" customHeight="1">
      <c r="C198" s="62"/>
    </row>
    <row r="199" ht="15.75" customHeight="1">
      <c r="C199" s="62"/>
    </row>
    <row r="200" ht="15.75" customHeight="1">
      <c r="C200" s="62"/>
    </row>
    <row r="201" ht="15.75" customHeight="1">
      <c r="C201" s="62"/>
    </row>
    <row r="202" ht="15.75" customHeight="1">
      <c r="C202" s="62"/>
    </row>
    <row r="203" ht="15.75" customHeight="1">
      <c r="C203" s="62"/>
    </row>
    <row r="204" ht="15.75" customHeight="1">
      <c r="C204" s="62"/>
    </row>
    <row r="205" ht="15.75" customHeight="1">
      <c r="C205" s="62"/>
    </row>
    <row r="206" ht="15.75" customHeight="1">
      <c r="C206" s="62"/>
    </row>
    <row r="207" ht="15.75" customHeight="1">
      <c r="C207" s="62"/>
    </row>
    <row r="208" ht="15.75" customHeight="1">
      <c r="C208" s="62"/>
    </row>
    <row r="209" ht="15.75" customHeight="1">
      <c r="C209" s="62"/>
    </row>
    <row r="210" ht="15.75" customHeight="1">
      <c r="C210" s="62"/>
    </row>
    <row r="211" ht="15.75" customHeight="1">
      <c r="C211" s="62"/>
    </row>
    <row r="212" ht="15.75" customHeight="1">
      <c r="C212" s="62"/>
    </row>
    <row r="213" ht="15.75" customHeight="1">
      <c r="C213" s="62"/>
    </row>
    <row r="214" ht="15.75" customHeight="1">
      <c r="C214" s="62"/>
    </row>
    <row r="215" ht="15.75" customHeight="1">
      <c r="C215" s="62"/>
    </row>
    <row r="216" ht="15.75" customHeight="1">
      <c r="C216" s="62"/>
    </row>
    <row r="217" ht="15.75" customHeight="1">
      <c r="C217" s="62"/>
    </row>
    <row r="218" ht="15.75" customHeight="1">
      <c r="C218" s="62"/>
    </row>
    <row r="219" ht="15.75" customHeight="1">
      <c r="C219" s="62"/>
    </row>
    <row r="220" ht="15.75" customHeight="1">
      <c r="C220" s="62"/>
    </row>
    <row r="221" ht="15.75" customHeight="1">
      <c r="C221" s="62"/>
    </row>
    <row r="222" ht="15.75" customHeight="1">
      <c r="C222" s="62"/>
    </row>
    <row r="223" ht="15.75" customHeight="1">
      <c r="C223" s="62"/>
    </row>
    <row r="224" ht="15.75" customHeight="1">
      <c r="C224" s="62"/>
    </row>
    <row r="225" ht="15.75" customHeight="1">
      <c r="C225" s="62"/>
    </row>
    <row r="226" ht="15.75" customHeight="1">
      <c r="C226" s="62"/>
    </row>
    <row r="227" ht="15.75" customHeight="1">
      <c r="C227" s="62"/>
    </row>
    <row r="228" ht="15.75" customHeight="1">
      <c r="C228" s="62"/>
    </row>
    <row r="229" ht="15.75" customHeight="1">
      <c r="C229" s="62"/>
    </row>
    <row r="230" ht="15.75" customHeight="1">
      <c r="C230" s="62"/>
    </row>
    <row r="231" ht="15.75" customHeight="1">
      <c r="C231" s="62"/>
    </row>
    <row r="232" ht="15.75" customHeight="1">
      <c r="C232" s="62"/>
    </row>
    <row r="233" ht="15.75" customHeight="1">
      <c r="C233" s="62"/>
    </row>
    <row r="234" ht="15.75" customHeight="1">
      <c r="C234" s="62"/>
    </row>
    <row r="235" ht="15.75" customHeight="1">
      <c r="C235" s="62"/>
    </row>
    <row r="236" ht="15.75" customHeight="1">
      <c r="C236" s="62"/>
    </row>
    <row r="237" ht="15.75" customHeight="1">
      <c r="C237" s="62"/>
    </row>
    <row r="238" ht="15.75" customHeight="1">
      <c r="C238" s="62"/>
    </row>
    <row r="239" ht="15.75" customHeight="1">
      <c r="C239" s="62"/>
    </row>
    <row r="240" ht="15.75" customHeight="1">
      <c r="C240" s="62"/>
    </row>
    <row r="241" ht="15.75" customHeight="1">
      <c r="C241" s="62"/>
    </row>
    <row r="242" ht="15.75" customHeight="1">
      <c r="C242" s="62"/>
    </row>
    <row r="243" ht="15.75" customHeight="1">
      <c r="C243" s="62"/>
    </row>
    <row r="244" ht="15.75" customHeight="1">
      <c r="C244" s="62"/>
    </row>
    <row r="245" ht="15.75" customHeight="1">
      <c r="C245" s="62"/>
    </row>
    <row r="246" ht="15.75" customHeight="1">
      <c r="C246" s="62"/>
    </row>
    <row r="247" ht="15.75" customHeight="1">
      <c r="C247" s="62"/>
    </row>
    <row r="248" ht="15.75" customHeight="1">
      <c r="C248" s="62"/>
    </row>
    <row r="249" ht="15.75" customHeight="1">
      <c r="C249" s="62"/>
    </row>
    <row r="250" ht="15.75" customHeight="1">
      <c r="C250" s="62"/>
    </row>
    <row r="251" ht="15.75" customHeight="1">
      <c r="C251" s="62"/>
    </row>
    <row r="252" ht="15.75" customHeight="1">
      <c r="C252" s="62"/>
    </row>
    <row r="253" ht="15.75" customHeight="1">
      <c r="C253" s="62"/>
    </row>
    <row r="254" ht="15.75" customHeight="1">
      <c r="C254" s="62"/>
    </row>
    <row r="255" ht="15.75" customHeight="1">
      <c r="C255" s="62"/>
    </row>
    <row r="256" ht="15.75" customHeight="1">
      <c r="C256" s="62"/>
    </row>
    <row r="257" ht="15.75" customHeight="1">
      <c r="C257" s="62"/>
    </row>
    <row r="258" ht="15.75" customHeight="1">
      <c r="C258" s="62"/>
    </row>
    <row r="259" ht="15.75" customHeight="1">
      <c r="C259" s="62"/>
    </row>
    <row r="260" ht="15.75" customHeight="1">
      <c r="C260" s="62"/>
    </row>
    <row r="261" ht="15.75" customHeight="1">
      <c r="C261" s="62"/>
    </row>
    <row r="262" ht="15.75" customHeight="1">
      <c r="C262" s="62"/>
    </row>
    <row r="263" ht="15.75" customHeight="1">
      <c r="C263" s="62"/>
    </row>
    <row r="264" ht="15.75" customHeight="1">
      <c r="C264" s="62"/>
    </row>
    <row r="265" ht="15.75" customHeight="1">
      <c r="C265" s="62"/>
    </row>
    <row r="266" ht="15.75" customHeight="1">
      <c r="C266" s="62"/>
    </row>
    <row r="267" ht="15.75" customHeight="1">
      <c r="C267" s="62"/>
    </row>
    <row r="268" ht="15.75" customHeight="1">
      <c r="C268" s="62"/>
    </row>
    <row r="269" ht="15.75" customHeight="1">
      <c r="C269" s="62"/>
    </row>
    <row r="270" ht="15.75" customHeight="1">
      <c r="C270" s="62"/>
    </row>
    <row r="271" ht="15.75" customHeight="1">
      <c r="C271" s="62"/>
    </row>
    <row r="272" ht="15.75" customHeight="1">
      <c r="C272" s="62"/>
    </row>
    <row r="273" ht="15.75" customHeight="1">
      <c r="C273" s="62"/>
    </row>
    <row r="274" ht="15.75" customHeight="1">
      <c r="C274" s="62"/>
    </row>
    <row r="275" ht="15.75" customHeight="1">
      <c r="C275" s="62"/>
    </row>
    <row r="276" ht="15.75" customHeight="1">
      <c r="C276" s="62"/>
    </row>
    <row r="277" ht="15.75" customHeight="1">
      <c r="C277" s="62"/>
    </row>
    <row r="278" ht="15.75" customHeight="1">
      <c r="C278" s="62"/>
    </row>
    <row r="279" ht="15.75" customHeight="1">
      <c r="C279" s="62"/>
    </row>
    <row r="280" ht="15.75" customHeight="1">
      <c r="C280" s="62"/>
    </row>
    <row r="281" ht="15.75" customHeight="1">
      <c r="C281" s="62"/>
    </row>
    <row r="282" ht="15.75" customHeight="1">
      <c r="C282" s="62"/>
    </row>
    <row r="283" ht="15.75" customHeight="1">
      <c r="C283" s="62"/>
    </row>
    <row r="284" ht="15.75" customHeight="1">
      <c r="C284" s="62"/>
    </row>
    <row r="285" ht="15.75" customHeight="1">
      <c r="C285" s="62"/>
    </row>
    <row r="286" ht="15.75" customHeight="1">
      <c r="C286" s="62"/>
    </row>
    <row r="287" ht="15.75" customHeight="1">
      <c r="C287" s="62"/>
    </row>
    <row r="288" ht="15.75" customHeight="1">
      <c r="C288" s="62"/>
    </row>
    <row r="289" ht="15.75" customHeight="1">
      <c r="C289" s="62"/>
    </row>
    <row r="290" ht="15.75" customHeight="1">
      <c r="C290" s="62"/>
    </row>
    <row r="291" ht="15.75" customHeight="1">
      <c r="C291" s="62"/>
    </row>
    <row r="292" ht="15.75" customHeight="1">
      <c r="C292" s="62"/>
    </row>
    <row r="293" ht="15.75" customHeight="1">
      <c r="C293" s="62"/>
    </row>
    <row r="294" ht="15.75" customHeight="1">
      <c r="C294" s="62"/>
    </row>
    <row r="295" ht="15.75" customHeight="1">
      <c r="C295" s="62"/>
    </row>
    <row r="296" ht="15.75" customHeight="1">
      <c r="C296" s="62"/>
    </row>
    <row r="297" ht="15.75" customHeight="1">
      <c r="C297" s="62"/>
    </row>
    <row r="298" ht="15.75" customHeight="1">
      <c r="C298" s="62"/>
    </row>
    <row r="299" ht="15.75" customHeight="1">
      <c r="C299" s="62"/>
    </row>
    <row r="300" ht="15.75" customHeight="1">
      <c r="C300" s="62"/>
    </row>
    <row r="301" ht="15.75" customHeight="1">
      <c r="C301" s="62"/>
    </row>
    <row r="302" ht="15.75" customHeight="1">
      <c r="C302" s="62"/>
    </row>
    <row r="303" ht="15.75" customHeight="1">
      <c r="C303" s="62"/>
    </row>
    <row r="304" ht="15.75" customHeight="1">
      <c r="C304" s="62"/>
    </row>
    <row r="305" ht="15.75" customHeight="1">
      <c r="C305" s="62"/>
    </row>
    <row r="306" ht="15.75" customHeight="1">
      <c r="C306" s="62"/>
    </row>
    <row r="307" ht="15.75" customHeight="1">
      <c r="C307" s="62"/>
    </row>
    <row r="308" ht="15.75" customHeight="1">
      <c r="C308" s="62"/>
    </row>
    <row r="309" ht="15.75" customHeight="1">
      <c r="C309" s="62"/>
    </row>
    <row r="310" ht="15.75" customHeight="1">
      <c r="C310" s="62"/>
    </row>
    <row r="311" ht="15.75" customHeight="1">
      <c r="C311" s="62"/>
    </row>
    <row r="312" ht="15.75" customHeight="1">
      <c r="C312" s="62"/>
    </row>
    <row r="313" ht="15.75" customHeight="1">
      <c r="C313" s="62"/>
    </row>
    <row r="314" ht="15.75" customHeight="1">
      <c r="C314" s="62"/>
    </row>
    <row r="315" ht="15.75" customHeight="1">
      <c r="C315" s="62"/>
    </row>
    <row r="316" ht="15.75" customHeight="1">
      <c r="C316" s="62"/>
    </row>
    <row r="317" ht="15.75" customHeight="1">
      <c r="C317" s="62"/>
    </row>
    <row r="318" ht="15.75" customHeight="1">
      <c r="C318" s="62"/>
    </row>
    <row r="319" ht="15.75" customHeight="1">
      <c r="C319" s="62"/>
    </row>
    <row r="320" ht="15.75" customHeight="1">
      <c r="C320" s="62"/>
    </row>
    <row r="321" ht="15.75" customHeight="1">
      <c r="C321" s="62"/>
    </row>
    <row r="322" ht="15.75" customHeight="1">
      <c r="C322" s="62"/>
    </row>
    <row r="323" ht="15.75" customHeight="1">
      <c r="C323" s="62"/>
    </row>
    <row r="324" ht="15.75" customHeight="1">
      <c r="C324" s="62"/>
    </row>
    <row r="325" ht="15.75" customHeight="1">
      <c r="C325" s="62"/>
    </row>
    <row r="326" ht="15.75" customHeight="1">
      <c r="C326" s="62"/>
    </row>
    <row r="327" ht="15.75" customHeight="1">
      <c r="C327" s="62"/>
    </row>
    <row r="328" ht="15.75" customHeight="1">
      <c r="C328" s="62"/>
    </row>
    <row r="329" ht="15.75" customHeight="1">
      <c r="C329" s="62"/>
    </row>
    <row r="330" ht="15.75" customHeight="1">
      <c r="C330" s="62"/>
    </row>
    <row r="331" ht="15.75" customHeight="1">
      <c r="C331" s="62"/>
    </row>
    <row r="332" ht="15.75" customHeight="1">
      <c r="C332" s="62"/>
    </row>
    <row r="333" ht="15.75" customHeight="1">
      <c r="C333" s="62"/>
    </row>
    <row r="334" ht="15.75" customHeight="1">
      <c r="C334" s="62"/>
    </row>
    <row r="335" ht="15.75" customHeight="1">
      <c r="C335" s="62"/>
    </row>
    <row r="336" ht="15.75" customHeight="1">
      <c r="C336" s="62"/>
    </row>
    <row r="337" ht="15.75" customHeight="1">
      <c r="C337" s="62"/>
    </row>
    <row r="338" ht="15.75" customHeight="1">
      <c r="C338" s="62"/>
    </row>
    <row r="339" ht="15.75" customHeight="1">
      <c r="C339" s="62"/>
    </row>
    <row r="340" ht="15.75" customHeight="1">
      <c r="C340" s="62"/>
    </row>
    <row r="341" ht="15.75" customHeight="1">
      <c r="C341" s="62"/>
    </row>
    <row r="342" ht="15.75" customHeight="1">
      <c r="C342" s="62"/>
    </row>
    <row r="343" ht="15.75" customHeight="1">
      <c r="C343" s="62"/>
    </row>
    <row r="344" ht="15.75" customHeight="1">
      <c r="C344" s="62"/>
    </row>
    <row r="345" ht="15.75" customHeight="1">
      <c r="C345" s="62"/>
    </row>
    <row r="346" ht="15.75" customHeight="1">
      <c r="C346" s="62"/>
    </row>
    <row r="347" ht="15.75" customHeight="1">
      <c r="C347" s="62"/>
    </row>
    <row r="348" ht="15.75" customHeight="1">
      <c r="C348" s="62"/>
    </row>
    <row r="349" ht="15.75" customHeight="1">
      <c r="C349" s="62"/>
    </row>
    <row r="350" ht="15.75" customHeight="1">
      <c r="C350" s="62"/>
    </row>
    <row r="351" ht="15.75" customHeight="1">
      <c r="C351" s="62"/>
    </row>
    <row r="352" ht="15.75" customHeight="1">
      <c r="C352" s="62"/>
    </row>
    <row r="353" ht="15.75" customHeight="1">
      <c r="C353" s="62"/>
    </row>
    <row r="354" ht="15.75" customHeight="1">
      <c r="C354" s="62"/>
    </row>
    <row r="355" ht="15.75" customHeight="1">
      <c r="C355" s="62"/>
    </row>
    <row r="356" ht="15.75" customHeight="1">
      <c r="C356" s="62"/>
    </row>
    <row r="357" ht="15.75" customHeight="1">
      <c r="C357" s="62"/>
    </row>
    <row r="358" ht="15.75" customHeight="1">
      <c r="C358" s="62"/>
    </row>
    <row r="359" ht="15.75" customHeight="1">
      <c r="C359" s="62"/>
    </row>
    <row r="360" ht="15.75" customHeight="1">
      <c r="C360" s="62"/>
    </row>
    <row r="361" ht="15.75" customHeight="1">
      <c r="C361" s="62"/>
    </row>
    <row r="362" ht="15.75" customHeight="1">
      <c r="C362" s="62"/>
    </row>
    <row r="363" ht="15.75" customHeight="1">
      <c r="C363" s="62"/>
    </row>
    <row r="364" ht="15.75" customHeight="1">
      <c r="C364" s="62"/>
    </row>
    <row r="365" ht="15.75" customHeight="1">
      <c r="C365" s="62"/>
    </row>
    <row r="366" ht="15.75" customHeight="1">
      <c r="C366" s="62"/>
    </row>
    <row r="367" ht="15.75" customHeight="1">
      <c r="C367" s="62"/>
    </row>
    <row r="368" ht="15.75" customHeight="1">
      <c r="C368" s="62"/>
    </row>
    <row r="369" ht="15.75" customHeight="1">
      <c r="C369" s="62"/>
    </row>
    <row r="370" ht="15.75" customHeight="1">
      <c r="C370" s="62"/>
    </row>
    <row r="371" ht="15.75" customHeight="1">
      <c r="C371" s="62"/>
    </row>
    <row r="372" ht="15.75" customHeight="1">
      <c r="C372" s="62"/>
    </row>
    <row r="373" ht="15.75" customHeight="1">
      <c r="C373" s="62"/>
    </row>
    <row r="374" ht="15.75" customHeight="1">
      <c r="C374" s="62"/>
    </row>
    <row r="375" ht="15.75" customHeight="1">
      <c r="C375" s="62"/>
    </row>
    <row r="376" ht="15.75" customHeight="1">
      <c r="C376" s="62"/>
    </row>
    <row r="377" ht="15.75" customHeight="1">
      <c r="C377" s="62"/>
    </row>
    <row r="378" ht="15.75" customHeight="1">
      <c r="C378" s="62"/>
    </row>
    <row r="379" ht="15.75" customHeight="1">
      <c r="C379" s="62"/>
    </row>
    <row r="380" ht="15.75" customHeight="1">
      <c r="C380" s="62"/>
    </row>
    <row r="381" ht="15.75" customHeight="1">
      <c r="C381" s="62"/>
    </row>
    <row r="382" ht="15.75" customHeight="1">
      <c r="C382" s="62"/>
    </row>
    <row r="383" ht="15.75" customHeight="1">
      <c r="C383" s="62"/>
    </row>
    <row r="384" ht="15.75" customHeight="1">
      <c r="C384" s="62"/>
    </row>
    <row r="385" ht="15.75" customHeight="1">
      <c r="C385" s="62"/>
    </row>
    <row r="386" ht="15.75" customHeight="1">
      <c r="C386" s="62"/>
    </row>
    <row r="387" ht="15.75" customHeight="1">
      <c r="C387" s="62"/>
    </row>
    <row r="388" ht="15.75" customHeight="1">
      <c r="C388" s="62"/>
    </row>
    <row r="389" ht="15.75" customHeight="1">
      <c r="C389" s="62"/>
    </row>
    <row r="390" ht="15.75" customHeight="1">
      <c r="C390" s="62"/>
    </row>
    <row r="391" ht="15.75" customHeight="1">
      <c r="C391" s="62"/>
    </row>
    <row r="392" ht="15.75" customHeight="1">
      <c r="C392" s="62"/>
    </row>
    <row r="393" ht="15.75" customHeight="1">
      <c r="C393" s="62"/>
    </row>
    <row r="394" ht="15.75" customHeight="1">
      <c r="C394" s="62"/>
    </row>
    <row r="395" ht="15.75" customHeight="1">
      <c r="C395" s="62"/>
    </row>
    <row r="396" ht="15.75" customHeight="1">
      <c r="C396" s="62"/>
    </row>
    <row r="397" ht="15.75" customHeight="1">
      <c r="C397" s="62"/>
    </row>
    <row r="398" ht="15.75" customHeight="1">
      <c r="C398" s="62"/>
    </row>
    <row r="399" ht="15.75" customHeight="1">
      <c r="C399" s="62"/>
    </row>
    <row r="400" ht="15.75" customHeight="1">
      <c r="C400" s="62"/>
    </row>
    <row r="401" ht="15.75" customHeight="1">
      <c r="C401" s="62"/>
    </row>
    <row r="402" ht="15.75" customHeight="1">
      <c r="C402" s="62"/>
    </row>
    <row r="403" ht="15.75" customHeight="1">
      <c r="C403" s="62"/>
    </row>
    <row r="404" ht="15.75" customHeight="1">
      <c r="C404" s="62"/>
    </row>
    <row r="405" ht="15.75" customHeight="1">
      <c r="C405" s="62"/>
    </row>
    <row r="406" ht="15.75" customHeight="1">
      <c r="C406" s="62"/>
    </row>
    <row r="407" ht="15.75" customHeight="1">
      <c r="C407" s="62"/>
    </row>
    <row r="408" ht="15.75" customHeight="1">
      <c r="C408" s="62"/>
    </row>
    <row r="409" ht="15.75" customHeight="1">
      <c r="C409" s="62"/>
    </row>
    <row r="410" ht="15.75" customHeight="1">
      <c r="C410" s="62"/>
    </row>
    <row r="411" ht="15.75" customHeight="1">
      <c r="C411" s="62"/>
    </row>
    <row r="412" ht="15.75" customHeight="1">
      <c r="C412" s="62"/>
    </row>
    <row r="413" ht="15.75" customHeight="1">
      <c r="C413" s="62"/>
    </row>
    <row r="414" ht="15.75" customHeight="1">
      <c r="C414" s="62"/>
    </row>
    <row r="415" ht="15.75" customHeight="1">
      <c r="C415" s="62"/>
    </row>
    <row r="416" ht="15.75" customHeight="1">
      <c r="C416" s="62"/>
    </row>
    <row r="417" ht="15.75" customHeight="1">
      <c r="C417" s="62"/>
    </row>
    <row r="418" ht="15.75" customHeight="1">
      <c r="C418" s="62"/>
    </row>
    <row r="419" ht="15.75" customHeight="1">
      <c r="C419" s="62"/>
    </row>
    <row r="420" ht="15.75" customHeight="1">
      <c r="C420" s="62"/>
    </row>
    <row r="421" ht="15.75" customHeight="1">
      <c r="C421" s="62"/>
    </row>
    <row r="422" ht="15.75" customHeight="1">
      <c r="C422" s="62"/>
    </row>
    <row r="423" ht="15.75" customHeight="1">
      <c r="C423" s="62"/>
    </row>
    <row r="424" ht="15.75" customHeight="1">
      <c r="C424" s="62"/>
    </row>
    <row r="425" ht="15.75" customHeight="1">
      <c r="C425" s="62"/>
    </row>
    <row r="426" ht="15.75" customHeight="1">
      <c r="C426" s="62"/>
    </row>
    <row r="427" ht="15.75" customHeight="1">
      <c r="C427" s="62"/>
    </row>
    <row r="428" ht="15.75" customHeight="1">
      <c r="C428" s="62"/>
    </row>
    <row r="429" ht="15.75" customHeight="1">
      <c r="C429" s="62"/>
    </row>
    <row r="430" ht="15.75" customHeight="1">
      <c r="C430" s="62"/>
    </row>
    <row r="431" ht="15.75" customHeight="1">
      <c r="C431" s="62"/>
    </row>
    <row r="432" ht="15.75" customHeight="1">
      <c r="C432" s="62"/>
    </row>
    <row r="433" ht="15.75" customHeight="1">
      <c r="C433" s="62"/>
    </row>
    <row r="434" ht="15.75" customHeight="1">
      <c r="C434" s="62"/>
    </row>
    <row r="435" ht="15.75" customHeight="1">
      <c r="C435" s="62"/>
    </row>
    <row r="436" ht="15.75" customHeight="1">
      <c r="C436" s="62"/>
    </row>
    <row r="437" ht="15.75" customHeight="1">
      <c r="C437" s="62"/>
    </row>
    <row r="438" ht="15.75" customHeight="1">
      <c r="C438" s="62"/>
    </row>
    <row r="439" ht="15.75" customHeight="1">
      <c r="C439" s="62"/>
    </row>
    <row r="440" ht="15.75" customHeight="1">
      <c r="C440" s="62"/>
    </row>
    <row r="441" ht="15.75" customHeight="1">
      <c r="C441" s="62"/>
    </row>
    <row r="442" ht="15.75" customHeight="1">
      <c r="C442" s="62"/>
    </row>
    <row r="443" ht="15.75" customHeight="1">
      <c r="C443" s="62"/>
    </row>
    <row r="444" ht="15.75" customHeight="1">
      <c r="C444" s="62"/>
    </row>
    <row r="445" ht="15.75" customHeight="1">
      <c r="C445" s="62"/>
    </row>
    <row r="446" ht="15.75" customHeight="1">
      <c r="C446" s="62"/>
    </row>
    <row r="447" ht="15.75" customHeight="1">
      <c r="C447" s="62"/>
    </row>
    <row r="448" ht="15.75" customHeight="1">
      <c r="C448" s="62"/>
    </row>
    <row r="449" ht="15.75" customHeight="1">
      <c r="C449" s="62"/>
    </row>
    <row r="450" ht="15.75" customHeight="1">
      <c r="C450" s="62"/>
    </row>
    <row r="451" ht="15.75" customHeight="1">
      <c r="C451" s="62"/>
    </row>
    <row r="452" ht="15.75" customHeight="1">
      <c r="C452" s="62"/>
    </row>
    <row r="453" ht="15.75" customHeight="1">
      <c r="C453" s="62"/>
    </row>
    <row r="454" ht="15.75" customHeight="1">
      <c r="C454" s="62"/>
    </row>
    <row r="455" ht="15.75" customHeight="1">
      <c r="C455" s="62"/>
    </row>
    <row r="456" ht="15.75" customHeight="1">
      <c r="C456" s="62"/>
    </row>
    <row r="457" ht="15.75" customHeight="1">
      <c r="C457" s="62"/>
    </row>
    <row r="458" ht="15.75" customHeight="1">
      <c r="C458" s="62"/>
    </row>
    <row r="459" ht="15.75" customHeight="1">
      <c r="C459" s="62"/>
    </row>
    <row r="460" ht="15.75" customHeight="1">
      <c r="C460" s="62"/>
    </row>
    <row r="461" ht="15.75" customHeight="1">
      <c r="C461" s="62"/>
    </row>
    <row r="462" ht="15.75" customHeight="1">
      <c r="C462" s="62"/>
    </row>
    <row r="463" ht="15.75" customHeight="1">
      <c r="C463" s="62"/>
    </row>
    <row r="464" ht="15.75" customHeight="1">
      <c r="C464" s="62"/>
    </row>
    <row r="465" ht="15.75" customHeight="1">
      <c r="C465" s="62"/>
    </row>
    <row r="466" ht="15.75" customHeight="1">
      <c r="C466" s="62"/>
    </row>
    <row r="467" ht="15.75" customHeight="1">
      <c r="C467" s="62"/>
    </row>
    <row r="468" ht="15.75" customHeight="1">
      <c r="C468" s="62"/>
    </row>
    <row r="469" ht="15.75" customHeight="1">
      <c r="C469" s="62"/>
    </row>
    <row r="470" ht="15.75" customHeight="1">
      <c r="C470" s="62"/>
    </row>
    <row r="471" ht="15.75" customHeight="1">
      <c r="C471" s="62"/>
    </row>
    <row r="472" ht="15.75" customHeight="1">
      <c r="C472" s="62"/>
    </row>
    <row r="473" ht="15.75" customHeight="1">
      <c r="C473" s="62"/>
    </row>
    <row r="474" ht="15.75" customHeight="1">
      <c r="C474" s="62"/>
    </row>
    <row r="475" ht="15.75" customHeight="1">
      <c r="C475" s="62"/>
    </row>
    <row r="476" ht="15.75" customHeight="1">
      <c r="C476" s="62"/>
    </row>
    <row r="477" ht="15.75" customHeight="1">
      <c r="C477" s="62"/>
    </row>
    <row r="478" ht="15.75" customHeight="1">
      <c r="C478" s="62"/>
    </row>
    <row r="479" ht="15.75" customHeight="1">
      <c r="C479" s="62"/>
    </row>
    <row r="480" ht="15.75" customHeight="1">
      <c r="C480" s="62"/>
    </row>
    <row r="481" ht="15.75" customHeight="1">
      <c r="C481" s="62"/>
    </row>
    <row r="482" ht="15.75" customHeight="1">
      <c r="C482" s="62"/>
    </row>
    <row r="483" ht="15.75" customHeight="1">
      <c r="C483" s="62"/>
    </row>
    <row r="484" ht="15.75" customHeight="1">
      <c r="C484" s="62"/>
    </row>
    <row r="485" ht="15.75" customHeight="1">
      <c r="C485" s="62"/>
    </row>
    <row r="486" ht="15.75" customHeight="1">
      <c r="C486" s="62"/>
    </row>
    <row r="487" ht="15.75" customHeight="1">
      <c r="C487" s="62"/>
    </row>
    <row r="488" ht="15.75" customHeight="1">
      <c r="C488" s="62"/>
    </row>
    <row r="489" ht="15.75" customHeight="1">
      <c r="C489" s="62"/>
    </row>
    <row r="490" ht="15.75" customHeight="1">
      <c r="C490" s="62"/>
    </row>
    <row r="491" ht="15.75" customHeight="1">
      <c r="C491" s="62"/>
    </row>
    <row r="492" ht="15.75" customHeight="1">
      <c r="C492" s="62"/>
    </row>
    <row r="493" ht="15.75" customHeight="1">
      <c r="C493" s="62"/>
    </row>
    <row r="494" ht="15.75" customHeight="1">
      <c r="C494" s="62"/>
    </row>
    <row r="495" ht="15.75" customHeight="1">
      <c r="C495" s="62"/>
    </row>
    <row r="496" ht="15.75" customHeight="1">
      <c r="C496" s="62"/>
    </row>
    <row r="497" ht="15.75" customHeight="1">
      <c r="C497" s="62"/>
    </row>
    <row r="498" ht="15.75" customHeight="1">
      <c r="C498" s="62"/>
    </row>
    <row r="499" ht="15.75" customHeight="1">
      <c r="C499" s="62"/>
    </row>
    <row r="500" ht="15.75" customHeight="1">
      <c r="C500" s="62"/>
    </row>
    <row r="501" ht="15.75" customHeight="1">
      <c r="C501" s="62"/>
    </row>
    <row r="502" ht="15.75" customHeight="1">
      <c r="C502" s="62"/>
    </row>
    <row r="503" ht="15.75" customHeight="1">
      <c r="C503" s="62"/>
    </row>
    <row r="504" ht="15.75" customHeight="1">
      <c r="C504" s="62"/>
    </row>
    <row r="505" ht="15.75" customHeight="1">
      <c r="C505" s="62"/>
    </row>
    <row r="506" ht="15.75" customHeight="1">
      <c r="C506" s="62"/>
    </row>
    <row r="507" ht="15.75" customHeight="1">
      <c r="C507" s="62"/>
    </row>
    <row r="508" ht="15.75" customHeight="1">
      <c r="C508" s="62"/>
    </row>
    <row r="509" ht="15.75" customHeight="1">
      <c r="C509" s="62"/>
    </row>
    <row r="510" ht="15.75" customHeight="1">
      <c r="C510" s="62"/>
    </row>
    <row r="511" ht="15.75" customHeight="1">
      <c r="C511" s="62"/>
    </row>
    <row r="512" ht="15.75" customHeight="1">
      <c r="C512" s="62"/>
    </row>
    <row r="513" ht="15.75" customHeight="1">
      <c r="C513" s="62"/>
    </row>
    <row r="514" ht="15.75" customHeight="1">
      <c r="C514" s="62"/>
    </row>
    <row r="515" ht="15.75" customHeight="1">
      <c r="C515" s="62"/>
    </row>
    <row r="516" ht="15.75" customHeight="1">
      <c r="C516" s="62"/>
    </row>
    <row r="517" ht="15.75" customHeight="1">
      <c r="C517" s="62"/>
    </row>
    <row r="518" ht="15.75" customHeight="1">
      <c r="C518" s="62"/>
    </row>
    <row r="519" ht="15.75" customHeight="1">
      <c r="C519" s="62"/>
    </row>
    <row r="520" ht="15.75" customHeight="1">
      <c r="C520" s="62"/>
    </row>
    <row r="521" ht="15.75" customHeight="1">
      <c r="C521" s="62"/>
    </row>
    <row r="522" ht="15.75" customHeight="1">
      <c r="C522" s="62"/>
    </row>
    <row r="523" ht="15.75" customHeight="1">
      <c r="C523" s="62"/>
    </row>
    <row r="524" ht="15.75" customHeight="1">
      <c r="C524" s="62"/>
    </row>
    <row r="525" ht="15.75" customHeight="1">
      <c r="C525" s="62"/>
    </row>
    <row r="526" ht="15.75" customHeight="1">
      <c r="C526" s="62"/>
    </row>
    <row r="527" ht="15.75" customHeight="1">
      <c r="C527" s="62"/>
    </row>
    <row r="528" ht="15.75" customHeight="1">
      <c r="C528" s="62"/>
    </row>
    <row r="529" ht="15.75" customHeight="1">
      <c r="C529" s="62"/>
    </row>
    <row r="530" ht="15.75" customHeight="1">
      <c r="C530" s="62"/>
    </row>
    <row r="531" ht="15.75" customHeight="1">
      <c r="C531" s="62"/>
    </row>
    <row r="532" ht="15.75" customHeight="1">
      <c r="C532" s="62"/>
    </row>
    <row r="533" ht="15.75" customHeight="1">
      <c r="C533" s="62"/>
    </row>
    <row r="534" ht="15.75" customHeight="1">
      <c r="C534" s="62"/>
    </row>
    <row r="535" ht="15.75" customHeight="1">
      <c r="C535" s="62"/>
    </row>
    <row r="536" ht="15.75" customHeight="1">
      <c r="C536" s="62"/>
    </row>
    <row r="537" ht="15.75" customHeight="1">
      <c r="C537" s="62"/>
    </row>
    <row r="538" ht="15.75" customHeight="1">
      <c r="C538" s="62"/>
    </row>
    <row r="539" ht="15.75" customHeight="1">
      <c r="C539" s="62"/>
    </row>
    <row r="540" ht="15.75" customHeight="1">
      <c r="C540" s="62"/>
    </row>
    <row r="541" ht="15.75" customHeight="1">
      <c r="C541" s="62"/>
    </row>
    <row r="542" ht="15.75" customHeight="1">
      <c r="C542" s="62"/>
    </row>
    <row r="543" ht="15.75" customHeight="1">
      <c r="C543" s="62"/>
    </row>
    <row r="544" ht="15.75" customHeight="1">
      <c r="C544" s="62"/>
    </row>
    <row r="545" ht="15.75" customHeight="1">
      <c r="C545" s="62"/>
    </row>
    <row r="546" ht="15.75" customHeight="1">
      <c r="C546" s="62"/>
    </row>
    <row r="547" ht="15.75" customHeight="1">
      <c r="C547" s="62"/>
    </row>
    <row r="548" ht="15.75" customHeight="1">
      <c r="C548" s="62"/>
    </row>
    <row r="549" ht="15.75" customHeight="1">
      <c r="C549" s="62"/>
    </row>
    <row r="550" ht="15.75" customHeight="1">
      <c r="C550" s="62"/>
    </row>
    <row r="551" ht="15.75" customHeight="1">
      <c r="C551" s="62"/>
    </row>
    <row r="552" ht="15.75" customHeight="1">
      <c r="C552" s="62"/>
    </row>
    <row r="553" ht="15.75" customHeight="1">
      <c r="C553" s="62"/>
    </row>
    <row r="554" ht="15.75" customHeight="1">
      <c r="C554" s="62"/>
    </row>
    <row r="555" ht="15.75" customHeight="1">
      <c r="C555" s="62"/>
    </row>
    <row r="556" ht="15.75" customHeight="1">
      <c r="C556" s="62"/>
    </row>
    <row r="557" ht="15.75" customHeight="1">
      <c r="C557" s="62"/>
    </row>
    <row r="558" ht="15.75" customHeight="1">
      <c r="C558" s="62"/>
    </row>
    <row r="559" ht="15.75" customHeight="1">
      <c r="C559" s="62"/>
    </row>
    <row r="560" ht="15.75" customHeight="1">
      <c r="C560" s="62"/>
    </row>
    <row r="561" ht="15.75" customHeight="1">
      <c r="C561" s="62"/>
    </row>
    <row r="562" ht="15.75" customHeight="1">
      <c r="C562" s="62"/>
    </row>
    <row r="563" ht="15.75" customHeight="1">
      <c r="C563" s="62"/>
    </row>
    <row r="564" ht="15.75" customHeight="1">
      <c r="C564" s="62"/>
    </row>
    <row r="565" ht="15.75" customHeight="1">
      <c r="C565" s="62"/>
    </row>
    <row r="566" ht="15.75" customHeight="1">
      <c r="C566" s="62"/>
    </row>
    <row r="567" ht="15.75" customHeight="1">
      <c r="C567" s="62"/>
    </row>
    <row r="568" ht="15.75" customHeight="1">
      <c r="C568" s="62"/>
    </row>
    <row r="569" ht="15.75" customHeight="1">
      <c r="C569" s="62"/>
    </row>
    <row r="570" ht="15.75" customHeight="1">
      <c r="C570" s="62"/>
    </row>
    <row r="571" ht="15.75" customHeight="1">
      <c r="C571" s="62"/>
    </row>
    <row r="572" ht="15.75" customHeight="1">
      <c r="C572" s="62"/>
    </row>
    <row r="573" ht="15.75" customHeight="1">
      <c r="C573" s="62"/>
    </row>
    <row r="574" ht="15.75" customHeight="1">
      <c r="C574" s="62"/>
    </row>
    <row r="575" ht="15.75" customHeight="1">
      <c r="C575" s="62"/>
    </row>
    <row r="576" ht="15.75" customHeight="1">
      <c r="C576" s="62"/>
    </row>
    <row r="577" ht="15.75" customHeight="1">
      <c r="C577" s="62"/>
    </row>
    <row r="578" ht="15.75" customHeight="1">
      <c r="C578" s="62"/>
    </row>
    <row r="579" ht="15.75" customHeight="1">
      <c r="C579" s="62"/>
    </row>
    <row r="580" ht="15.75" customHeight="1">
      <c r="C580" s="62"/>
    </row>
    <row r="581" ht="15.75" customHeight="1">
      <c r="C581" s="62"/>
    </row>
    <row r="582" ht="15.75" customHeight="1">
      <c r="C582" s="62"/>
    </row>
    <row r="583" ht="15.75" customHeight="1">
      <c r="C583" s="62"/>
    </row>
    <row r="584" ht="15.75" customHeight="1">
      <c r="C584" s="62"/>
    </row>
    <row r="585" ht="15.75" customHeight="1">
      <c r="C585" s="62"/>
    </row>
    <row r="586" ht="15.75" customHeight="1">
      <c r="C586" s="62"/>
    </row>
    <row r="587" ht="15.75" customHeight="1">
      <c r="C587" s="62"/>
    </row>
    <row r="588" ht="15.75" customHeight="1">
      <c r="C588" s="62"/>
    </row>
    <row r="589" ht="15.75" customHeight="1">
      <c r="C589" s="62"/>
    </row>
    <row r="590" ht="15.75" customHeight="1">
      <c r="C590" s="62"/>
    </row>
    <row r="591" ht="15.75" customHeight="1">
      <c r="C591" s="62"/>
    </row>
    <row r="592" ht="15.75" customHeight="1">
      <c r="C592" s="62"/>
    </row>
    <row r="593" ht="15.75" customHeight="1">
      <c r="C593" s="62"/>
    </row>
    <row r="594" ht="15.75" customHeight="1">
      <c r="C594" s="62"/>
    </row>
    <row r="595" ht="15.75" customHeight="1">
      <c r="C595" s="62"/>
    </row>
    <row r="596" ht="15.75" customHeight="1">
      <c r="C596" s="62"/>
    </row>
    <row r="597" ht="15.75" customHeight="1">
      <c r="C597" s="62"/>
    </row>
    <row r="598" ht="15.75" customHeight="1">
      <c r="C598" s="62"/>
    </row>
    <row r="599" ht="15.75" customHeight="1">
      <c r="C599" s="62"/>
    </row>
    <row r="600" ht="15.75" customHeight="1">
      <c r="C600" s="62"/>
    </row>
    <row r="601" ht="15.75" customHeight="1">
      <c r="C601" s="62"/>
    </row>
    <row r="602" ht="15.75" customHeight="1">
      <c r="C602" s="62"/>
    </row>
    <row r="603" ht="15.75" customHeight="1">
      <c r="C603" s="62"/>
    </row>
    <row r="604" ht="15.75" customHeight="1">
      <c r="C604" s="62"/>
    </row>
    <row r="605" ht="15.75" customHeight="1">
      <c r="C605" s="62"/>
    </row>
    <row r="606" ht="15.75" customHeight="1">
      <c r="C606" s="62"/>
    </row>
    <row r="607" ht="15.75" customHeight="1">
      <c r="C607" s="62"/>
    </row>
    <row r="608" ht="15.75" customHeight="1">
      <c r="C608" s="62"/>
    </row>
    <row r="609" ht="15.75" customHeight="1">
      <c r="C609" s="62"/>
    </row>
    <row r="610" ht="15.75" customHeight="1">
      <c r="C610" s="62"/>
    </row>
    <row r="611" ht="15.75" customHeight="1">
      <c r="C611" s="62"/>
    </row>
    <row r="612" ht="15.75" customHeight="1">
      <c r="C612" s="62"/>
    </row>
    <row r="613" ht="15.75" customHeight="1">
      <c r="C613" s="62"/>
    </row>
    <row r="614" ht="15.75" customHeight="1">
      <c r="C614" s="62"/>
    </row>
    <row r="615" ht="15.75" customHeight="1">
      <c r="C615" s="62"/>
    </row>
    <row r="616" ht="15.75" customHeight="1">
      <c r="C616" s="62"/>
    </row>
    <row r="617" ht="15.75" customHeight="1">
      <c r="C617" s="62"/>
    </row>
    <row r="618" ht="15.75" customHeight="1">
      <c r="C618" s="62"/>
    </row>
    <row r="619" ht="15.75" customHeight="1">
      <c r="C619" s="62"/>
    </row>
    <row r="620" ht="15.75" customHeight="1">
      <c r="C620" s="62"/>
    </row>
    <row r="621" ht="15.75" customHeight="1">
      <c r="C621" s="62"/>
    </row>
    <row r="622" ht="15.75" customHeight="1">
      <c r="C622" s="62"/>
    </row>
    <row r="623" ht="15.75" customHeight="1">
      <c r="C623" s="62"/>
    </row>
    <row r="624" ht="15.75" customHeight="1">
      <c r="C624" s="62"/>
    </row>
    <row r="625" ht="15.75" customHeight="1">
      <c r="C625" s="62"/>
    </row>
    <row r="626" ht="15.75" customHeight="1">
      <c r="C626" s="62"/>
    </row>
    <row r="627" ht="15.75" customHeight="1">
      <c r="C627" s="62"/>
    </row>
    <row r="628" ht="15.75" customHeight="1">
      <c r="C628" s="62"/>
    </row>
    <row r="629" ht="15.75" customHeight="1">
      <c r="C629" s="62"/>
    </row>
    <row r="630" ht="15.75" customHeight="1">
      <c r="C630" s="62"/>
    </row>
    <row r="631" ht="15.75" customHeight="1">
      <c r="C631" s="62"/>
    </row>
    <row r="632" ht="15.75" customHeight="1">
      <c r="C632" s="62"/>
    </row>
    <row r="633" ht="15.75" customHeight="1">
      <c r="C633" s="62"/>
    </row>
    <row r="634" ht="15.75" customHeight="1">
      <c r="C634" s="62"/>
    </row>
    <row r="635" ht="15.75" customHeight="1">
      <c r="C635" s="62"/>
    </row>
    <row r="636" ht="15.75" customHeight="1">
      <c r="C636" s="62"/>
    </row>
    <row r="637" ht="15.75" customHeight="1">
      <c r="C637" s="62"/>
    </row>
    <row r="638" ht="15.75" customHeight="1">
      <c r="C638" s="62"/>
    </row>
    <row r="639" ht="15.75" customHeight="1">
      <c r="C639" s="62"/>
    </row>
    <row r="640" ht="15.75" customHeight="1">
      <c r="C640" s="62"/>
    </row>
    <row r="641" ht="15.75" customHeight="1">
      <c r="C641" s="62"/>
    </row>
    <row r="642" ht="15.75" customHeight="1">
      <c r="C642" s="62"/>
    </row>
    <row r="643" ht="15.75" customHeight="1">
      <c r="C643" s="62"/>
    </row>
    <row r="644" ht="15.75" customHeight="1">
      <c r="C644" s="62"/>
    </row>
    <row r="645" ht="15.75" customHeight="1">
      <c r="C645" s="62"/>
    </row>
    <row r="646" ht="15.75" customHeight="1">
      <c r="C646" s="62"/>
    </row>
    <row r="647" ht="15.75" customHeight="1">
      <c r="C647" s="62"/>
    </row>
    <row r="648" ht="15.75" customHeight="1">
      <c r="C648" s="62"/>
    </row>
    <row r="649" ht="15.75" customHeight="1">
      <c r="C649" s="62"/>
    </row>
    <row r="650" ht="15.75" customHeight="1">
      <c r="C650" s="62"/>
    </row>
    <row r="651" ht="15.75" customHeight="1">
      <c r="C651" s="62"/>
    </row>
    <row r="652" ht="15.75" customHeight="1">
      <c r="C652" s="62"/>
    </row>
    <row r="653" ht="15.75" customHeight="1">
      <c r="C653" s="62"/>
    </row>
    <row r="654" ht="15.75" customHeight="1">
      <c r="C654" s="62"/>
    </row>
    <row r="655" ht="15.75" customHeight="1">
      <c r="C655" s="62"/>
    </row>
    <row r="656" ht="15.75" customHeight="1">
      <c r="C656" s="62"/>
    </row>
    <row r="657" ht="15.75" customHeight="1">
      <c r="C657" s="62"/>
    </row>
    <row r="658" ht="15.75" customHeight="1">
      <c r="C658" s="62"/>
    </row>
    <row r="659" ht="15.75" customHeight="1">
      <c r="C659" s="62"/>
    </row>
    <row r="660" ht="15.75" customHeight="1">
      <c r="C660" s="62"/>
    </row>
    <row r="661" ht="15.75" customHeight="1">
      <c r="C661" s="62"/>
    </row>
    <row r="662" ht="15.75" customHeight="1">
      <c r="C662" s="62"/>
    </row>
    <row r="663" ht="15.75" customHeight="1">
      <c r="C663" s="62"/>
    </row>
    <row r="664" ht="15.75" customHeight="1">
      <c r="C664" s="62"/>
    </row>
    <row r="665" ht="15.75" customHeight="1">
      <c r="C665" s="62"/>
    </row>
    <row r="666" ht="15.75" customHeight="1">
      <c r="C666" s="62"/>
    </row>
    <row r="667" ht="15.75" customHeight="1">
      <c r="C667" s="62"/>
    </row>
    <row r="668" ht="15.75" customHeight="1">
      <c r="C668" s="62"/>
    </row>
    <row r="669" ht="15.75" customHeight="1">
      <c r="C669" s="62"/>
    </row>
    <row r="670" ht="15.75" customHeight="1">
      <c r="C670" s="62"/>
    </row>
    <row r="671" ht="15.75" customHeight="1">
      <c r="C671" s="62"/>
    </row>
    <row r="672" ht="15.75" customHeight="1">
      <c r="C672" s="62"/>
    </row>
    <row r="673" ht="15.75" customHeight="1">
      <c r="C673" s="62"/>
    </row>
    <row r="674" ht="15.75" customHeight="1">
      <c r="C674" s="62"/>
    </row>
    <row r="675" ht="15.75" customHeight="1">
      <c r="C675" s="62"/>
    </row>
    <row r="676" ht="15.75" customHeight="1">
      <c r="C676" s="62"/>
    </row>
    <row r="677" ht="15.75" customHeight="1">
      <c r="C677" s="62"/>
    </row>
    <row r="678" ht="15.75" customHeight="1">
      <c r="C678" s="62"/>
    </row>
    <row r="679" ht="15.75" customHeight="1">
      <c r="C679" s="62"/>
    </row>
    <row r="680" ht="15.75" customHeight="1">
      <c r="C680" s="62"/>
    </row>
    <row r="681" ht="15.75" customHeight="1">
      <c r="C681" s="62"/>
    </row>
    <row r="682" ht="15.75" customHeight="1">
      <c r="C682" s="62"/>
    </row>
    <row r="683" ht="15.75" customHeight="1">
      <c r="C683" s="62"/>
    </row>
    <row r="684" ht="15.75" customHeight="1">
      <c r="C684" s="62"/>
    </row>
    <row r="685" ht="15.75" customHeight="1">
      <c r="C685" s="62"/>
    </row>
    <row r="686" ht="15.75" customHeight="1">
      <c r="C686" s="62"/>
    </row>
    <row r="687" ht="15.75" customHeight="1">
      <c r="C687" s="62"/>
    </row>
    <row r="688" ht="15.75" customHeight="1">
      <c r="C688" s="62"/>
    </row>
    <row r="689" ht="15.75" customHeight="1">
      <c r="C689" s="62"/>
    </row>
    <row r="690" ht="15.75" customHeight="1">
      <c r="C690" s="62"/>
    </row>
    <row r="691" ht="15.75" customHeight="1">
      <c r="C691" s="62"/>
    </row>
    <row r="692" ht="15.75" customHeight="1">
      <c r="C692" s="62"/>
    </row>
    <row r="693" ht="15.75" customHeight="1">
      <c r="C693" s="62"/>
    </row>
    <row r="694" ht="15.75" customHeight="1">
      <c r="C694" s="62"/>
    </row>
    <row r="695" ht="15.75" customHeight="1">
      <c r="C695" s="62"/>
    </row>
    <row r="696" ht="15.75" customHeight="1">
      <c r="C696" s="62"/>
    </row>
    <row r="697" ht="15.75" customHeight="1">
      <c r="C697" s="62"/>
    </row>
    <row r="698" ht="15.75" customHeight="1">
      <c r="C698" s="62"/>
    </row>
    <row r="699" ht="15.75" customHeight="1">
      <c r="C699" s="62"/>
    </row>
    <row r="700" ht="15.75" customHeight="1">
      <c r="C700" s="62"/>
    </row>
    <row r="701" ht="15.75" customHeight="1">
      <c r="C701" s="62"/>
    </row>
    <row r="702" ht="15.75" customHeight="1">
      <c r="C702" s="62"/>
    </row>
    <row r="703" ht="15.75" customHeight="1">
      <c r="C703" s="62"/>
    </row>
    <row r="704" ht="15.75" customHeight="1">
      <c r="C704" s="62"/>
    </row>
    <row r="705" ht="15.75" customHeight="1">
      <c r="C705" s="62"/>
    </row>
    <row r="706" ht="15.75" customHeight="1">
      <c r="C706" s="62"/>
    </row>
    <row r="707" ht="15.75" customHeight="1">
      <c r="C707" s="62"/>
    </row>
    <row r="708" ht="15.75" customHeight="1">
      <c r="C708" s="62"/>
    </row>
    <row r="709" ht="15.75" customHeight="1">
      <c r="C709" s="62"/>
    </row>
    <row r="710" ht="15.75" customHeight="1">
      <c r="C710" s="62"/>
    </row>
    <row r="711" ht="15.75" customHeight="1">
      <c r="C711" s="62"/>
    </row>
    <row r="712" ht="15.75" customHeight="1">
      <c r="C712" s="62"/>
    </row>
    <row r="713" ht="15.75" customHeight="1">
      <c r="C713" s="62"/>
    </row>
    <row r="714" ht="15.75" customHeight="1">
      <c r="C714" s="62"/>
    </row>
    <row r="715" ht="15.75" customHeight="1">
      <c r="C715" s="62"/>
    </row>
    <row r="716" ht="15.75" customHeight="1">
      <c r="C716" s="62"/>
    </row>
    <row r="717" ht="15.75" customHeight="1">
      <c r="C717" s="62"/>
    </row>
    <row r="718" ht="15.75" customHeight="1">
      <c r="C718" s="62"/>
    </row>
    <row r="719" ht="15.75" customHeight="1">
      <c r="C719" s="62"/>
    </row>
    <row r="720" ht="15.75" customHeight="1">
      <c r="C720" s="62"/>
    </row>
    <row r="721" ht="15.75" customHeight="1">
      <c r="C721" s="62"/>
    </row>
    <row r="722" ht="15.75" customHeight="1">
      <c r="C722" s="62"/>
    </row>
    <row r="723" ht="15.75" customHeight="1">
      <c r="C723" s="62"/>
    </row>
    <row r="724" ht="15.75" customHeight="1">
      <c r="C724" s="62"/>
    </row>
    <row r="725" ht="15.75" customHeight="1">
      <c r="C725" s="62"/>
    </row>
    <row r="726" ht="15.75" customHeight="1">
      <c r="C726" s="62"/>
    </row>
    <row r="727" ht="15.75" customHeight="1">
      <c r="C727" s="62"/>
    </row>
    <row r="728" ht="15.75" customHeight="1">
      <c r="C728" s="62"/>
    </row>
    <row r="729" ht="15.75" customHeight="1">
      <c r="C729" s="62"/>
    </row>
    <row r="730" ht="15.75" customHeight="1">
      <c r="C730" s="62"/>
    </row>
    <row r="731" ht="15.75" customHeight="1">
      <c r="C731" s="62"/>
    </row>
    <row r="732" ht="15.75" customHeight="1">
      <c r="C732" s="62"/>
    </row>
    <row r="733" ht="15.75" customHeight="1">
      <c r="C733" s="62"/>
    </row>
    <row r="734" ht="15.75" customHeight="1">
      <c r="C734" s="62"/>
    </row>
    <row r="735" ht="15.75" customHeight="1">
      <c r="C735" s="62"/>
    </row>
    <row r="736" ht="15.75" customHeight="1">
      <c r="C736" s="62"/>
    </row>
    <row r="737" ht="15.75" customHeight="1">
      <c r="C737" s="62"/>
    </row>
    <row r="738" ht="15.75" customHeight="1">
      <c r="C738" s="62"/>
    </row>
    <row r="739" ht="15.75" customHeight="1">
      <c r="C739" s="62"/>
    </row>
    <row r="740" ht="15.75" customHeight="1">
      <c r="C740" s="62"/>
    </row>
    <row r="741" ht="15.75" customHeight="1">
      <c r="C741" s="62"/>
    </row>
    <row r="742" ht="15.75" customHeight="1">
      <c r="C742" s="62"/>
    </row>
    <row r="743" ht="15.75" customHeight="1">
      <c r="C743" s="62"/>
    </row>
    <row r="744" ht="15.75" customHeight="1">
      <c r="C744" s="62"/>
    </row>
    <row r="745" ht="15.75" customHeight="1">
      <c r="C745" s="62"/>
    </row>
    <row r="746" ht="15.75" customHeight="1">
      <c r="C746" s="62"/>
    </row>
    <row r="747" ht="15.75" customHeight="1">
      <c r="C747" s="62"/>
    </row>
    <row r="748" ht="15.75" customHeight="1">
      <c r="C748" s="62"/>
    </row>
    <row r="749" ht="15.75" customHeight="1">
      <c r="C749" s="62"/>
    </row>
    <row r="750" ht="15.75" customHeight="1">
      <c r="C750" s="62"/>
    </row>
    <row r="751" ht="15.75" customHeight="1">
      <c r="C751" s="62"/>
    </row>
    <row r="752" ht="15.75" customHeight="1">
      <c r="C752" s="62"/>
    </row>
    <row r="753" ht="15.75" customHeight="1">
      <c r="C753" s="62"/>
    </row>
    <row r="754" ht="15.75" customHeight="1">
      <c r="C754" s="62"/>
    </row>
    <row r="755" ht="15.75" customHeight="1">
      <c r="C755" s="62"/>
    </row>
    <row r="756" ht="15.75" customHeight="1">
      <c r="C756" s="62"/>
    </row>
    <row r="757" ht="15.75" customHeight="1">
      <c r="C757" s="62"/>
    </row>
    <row r="758" ht="15.75" customHeight="1">
      <c r="C758" s="62"/>
    </row>
    <row r="759" ht="15.75" customHeight="1">
      <c r="C759" s="62"/>
    </row>
    <row r="760" ht="15.75" customHeight="1">
      <c r="C760" s="62"/>
    </row>
    <row r="761" ht="15.75" customHeight="1">
      <c r="C761" s="62"/>
    </row>
    <row r="762" ht="15.75" customHeight="1">
      <c r="C762" s="62"/>
    </row>
    <row r="763" ht="15.75" customHeight="1">
      <c r="C763" s="62"/>
    </row>
    <row r="764" ht="15.75" customHeight="1">
      <c r="C764" s="62"/>
    </row>
    <row r="765" ht="15.75" customHeight="1">
      <c r="C765" s="62"/>
    </row>
    <row r="766" ht="15.75" customHeight="1">
      <c r="C766" s="62"/>
    </row>
    <row r="767" ht="15.75" customHeight="1">
      <c r="C767" s="62"/>
    </row>
    <row r="768" ht="15.75" customHeight="1">
      <c r="C768" s="62"/>
    </row>
    <row r="769" ht="15.75" customHeight="1">
      <c r="C769" s="62"/>
    </row>
    <row r="770" ht="15.75" customHeight="1">
      <c r="C770" s="62"/>
    </row>
    <row r="771" ht="15.75" customHeight="1">
      <c r="C771" s="62"/>
    </row>
    <row r="772" ht="15.75" customHeight="1">
      <c r="C772" s="62"/>
    </row>
    <row r="773" ht="15.75" customHeight="1">
      <c r="C773" s="62"/>
    </row>
    <row r="774" ht="15.75" customHeight="1">
      <c r="C774" s="62"/>
    </row>
    <row r="775" ht="15.75" customHeight="1">
      <c r="C775" s="62"/>
    </row>
    <row r="776" ht="15.75" customHeight="1">
      <c r="C776" s="62"/>
    </row>
    <row r="777" ht="15.75" customHeight="1">
      <c r="C777" s="62"/>
    </row>
    <row r="778" ht="15.75" customHeight="1">
      <c r="C778" s="62"/>
    </row>
    <row r="779" ht="15.75" customHeight="1">
      <c r="C779" s="62"/>
    </row>
    <row r="780" ht="15.75" customHeight="1">
      <c r="C780" s="62"/>
    </row>
    <row r="781" ht="15.75" customHeight="1">
      <c r="C781" s="62"/>
    </row>
    <row r="782" ht="15.75" customHeight="1">
      <c r="C782" s="62"/>
    </row>
    <row r="783" ht="15.75" customHeight="1">
      <c r="C783" s="62"/>
    </row>
    <row r="784" ht="15.75" customHeight="1">
      <c r="C784" s="62"/>
    </row>
    <row r="785" ht="15.75" customHeight="1">
      <c r="C785" s="62"/>
    </row>
    <row r="786" ht="15.75" customHeight="1">
      <c r="C786" s="62"/>
    </row>
    <row r="787" ht="15.75" customHeight="1">
      <c r="C787" s="62"/>
    </row>
    <row r="788" ht="15.75" customHeight="1">
      <c r="C788" s="62"/>
    </row>
    <row r="789" ht="15.75" customHeight="1">
      <c r="C789" s="62"/>
    </row>
    <row r="790" ht="15.75" customHeight="1">
      <c r="C790" s="62"/>
    </row>
    <row r="791" ht="15.75" customHeight="1">
      <c r="C791" s="62"/>
    </row>
    <row r="792" ht="15.75" customHeight="1">
      <c r="C792" s="62"/>
    </row>
    <row r="793" ht="15.75" customHeight="1">
      <c r="C793" s="62"/>
    </row>
    <row r="794" ht="15.75" customHeight="1">
      <c r="C794" s="62"/>
    </row>
    <row r="795" ht="15.75" customHeight="1">
      <c r="C795" s="62"/>
    </row>
    <row r="796" ht="15.75" customHeight="1">
      <c r="C796" s="62"/>
    </row>
    <row r="797" ht="15.75" customHeight="1">
      <c r="C797" s="62"/>
    </row>
    <row r="798" ht="15.75" customHeight="1">
      <c r="C798" s="62"/>
    </row>
    <row r="799" ht="15.75" customHeight="1">
      <c r="C799" s="62"/>
    </row>
    <row r="800" ht="15.75" customHeight="1">
      <c r="C800" s="62"/>
    </row>
    <row r="801" ht="15.75" customHeight="1">
      <c r="C801" s="62"/>
    </row>
    <row r="802" ht="15.75" customHeight="1">
      <c r="C802" s="62"/>
    </row>
    <row r="803" ht="15.75" customHeight="1">
      <c r="C803" s="62"/>
    </row>
    <row r="804" ht="15.75" customHeight="1">
      <c r="C804" s="62"/>
    </row>
    <row r="805" ht="15.75" customHeight="1">
      <c r="C805" s="62"/>
    </row>
    <row r="806" ht="15.75" customHeight="1">
      <c r="C806" s="62"/>
    </row>
    <row r="807" ht="15.75" customHeight="1">
      <c r="C807" s="62"/>
    </row>
    <row r="808" ht="15.75" customHeight="1">
      <c r="C808" s="62"/>
    </row>
    <row r="809" ht="15.75" customHeight="1">
      <c r="C809" s="62"/>
    </row>
    <row r="810" ht="15.75" customHeight="1">
      <c r="C810" s="62"/>
    </row>
    <row r="811" ht="15.75" customHeight="1">
      <c r="C811" s="62"/>
    </row>
    <row r="812" ht="15.75" customHeight="1">
      <c r="C812" s="62"/>
    </row>
    <row r="813" ht="15.75" customHeight="1">
      <c r="C813" s="62"/>
    </row>
    <row r="814" ht="15.75" customHeight="1">
      <c r="C814" s="62"/>
    </row>
    <row r="815" ht="15.75" customHeight="1">
      <c r="C815" s="62"/>
    </row>
    <row r="816" ht="15.75" customHeight="1">
      <c r="C816" s="62"/>
    </row>
    <row r="817" ht="15.75" customHeight="1">
      <c r="C817" s="62"/>
    </row>
    <row r="818" ht="15.75" customHeight="1">
      <c r="C818" s="62"/>
    </row>
    <row r="819" ht="15.75" customHeight="1">
      <c r="C819" s="62"/>
    </row>
    <row r="820" ht="15.75" customHeight="1">
      <c r="C820" s="62"/>
    </row>
    <row r="821" ht="15.75" customHeight="1">
      <c r="C821" s="62"/>
    </row>
    <row r="822" ht="15.75" customHeight="1">
      <c r="C822" s="62"/>
    </row>
    <row r="823" ht="15.75" customHeight="1">
      <c r="C823" s="62"/>
    </row>
    <row r="824" ht="15.75" customHeight="1">
      <c r="C824" s="62"/>
    </row>
    <row r="825" ht="15.75" customHeight="1">
      <c r="C825" s="62"/>
    </row>
    <row r="826" ht="15.75" customHeight="1">
      <c r="C826" s="62"/>
    </row>
    <row r="827" ht="15.75" customHeight="1">
      <c r="C827" s="62"/>
    </row>
    <row r="828" ht="15.75" customHeight="1">
      <c r="C828" s="62"/>
    </row>
    <row r="829" ht="15.75" customHeight="1">
      <c r="C829" s="62"/>
    </row>
    <row r="830" ht="15.75" customHeight="1">
      <c r="C830" s="62"/>
    </row>
    <row r="831" ht="15.75" customHeight="1">
      <c r="C831" s="62"/>
    </row>
    <row r="832" ht="15.75" customHeight="1">
      <c r="C832" s="62"/>
    </row>
    <row r="833" ht="15.75" customHeight="1">
      <c r="C833" s="62"/>
    </row>
    <row r="834" ht="15.75" customHeight="1">
      <c r="C834" s="62"/>
    </row>
    <row r="835" ht="15.75" customHeight="1">
      <c r="C835" s="62"/>
    </row>
    <row r="836" ht="15.75" customHeight="1">
      <c r="C836" s="62"/>
    </row>
    <row r="837" ht="15.75" customHeight="1">
      <c r="C837" s="62"/>
    </row>
    <row r="838" ht="15.75" customHeight="1">
      <c r="C838" s="62"/>
    </row>
    <row r="839" ht="15.75" customHeight="1">
      <c r="C839" s="62"/>
    </row>
    <row r="840" ht="15.75" customHeight="1">
      <c r="C840" s="62"/>
    </row>
    <row r="841" ht="15.75" customHeight="1">
      <c r="C841" s="62"/>
    </row>
    <row r="842" ht="15.75" customHeight="1">
      <c r="C842" s="62"/>
    </row>
    <row r="843" ht="15.75" customHeight="1">
      <c r="C843" s="62"/>
    </row>
    <row r="844" ht="15.75" customHeight="1">
      <c r="C844" s="62"/>
    </row>
    <row r="845" ht="15.75" customHeight="1">
      <c r="C845" s="62"/>
    </row>
    <row r="846" ht="15.75" customHeight="1">
      <c r="C846" s="62"/>
    </row>
    <row r="847" ht="15.75" customHeight="1">
      <c r="C847" s="62"/>
    </row>
    <row r="848" ht="15.75" customHeight="1">
      <c r="C848" s="62"/>
    </row>
    <row r="849" ht="15.75" customHeight="1">
      <c r="C849" s="62"/>
    </row>
    <row r="850" ht="15.75" customHeight="1">
      <c r="C850" s="62"/>
    </row>
    <row r="851" ht="15.75" customHeight="1">
      <c r="C851" s="62"/>
    </row>
    <row r="852" ht="15.75" customHeight="1">
      <c r="C852" s="62"/>
    </row>
    <row r="853" ht="15.75" customHeight="1">
      <c r="C853" s="62"/>
    </row>
    <row r="854" ht="15.75" customHeight="1">
      <c r="C854" s="62"/>
    </row>
    <row r="855" ht="15.75" customHeight="1">
      <c r="C855" s="62"/>
    </row>
    <row r="856" ht="15.75" customHeight="1">
      <c r="C856" s="62"/>
    </row>
    <row r="857" ht="15.75" customHeight="1">
      <c r="C857" s="62"/>
    </row>
    <row r="858" ht="15.75" customHeight="1">
      <c r="C858" s="62"/>
    </row>
    <row r="859" ht="15.75" customHeight="1">
      <c r="C859" s="62"/>
    </row>
    <row r="860" ht="15.75" customHeight="1">
      <c r="C860" s="62"/>
    </row>
    <row r="861" ht="15.75" customHeight="1">
      <c r="C861" s="62"/>
    </row>
    <row r="862" ht="15.75" customHeight="1">
      <c r="C862" s="62"/>
    </row>
    <row r="863" ht="15.75" customHeight="1">
      <c r="C863" s="62"/>
    </row>
    <row r="864" ht="15.75" customHeight="1">
      <c r="C864" s="62"/>
    </row>
    <row r="865" ht="15.75" customHeight="1">
      <c r="C865" s="62"/>
    </row>
    <row r="866" ht="15.75" customHeight="1">
      <c r="C866" s="62"/>
    </row>
    <row r="867" ht="15.75" customHeight="1">
      <c r="C867" s="62"/>
    </row>
    <row r="868" ht="15.75" customHeight="1">
      <c r="C868" s="62"/>
    </row>
    <row r="869" ht="15.75" customHeight="1">
      <c r="C869" s="62"/>
    </row>
    <row r="870" ht="15.75" customHeight="1">
      <c r="C870" s="62"/>
    </row>
    <row r="871" ht="15.75" customHeight="1">
      <c r="C871" s="62"/>
    </row>
    <row r="872" ht="15.75" customHeight="1">
      <c r="C872" s="62"/>
    </row>
    <row r="873" ht="15.75" customHeight="1">
      <c r="C873" s="62"/>
    </row>
    <row r="874" ht="15.75" customHeight="1">
      <c r="C874" s="62"/>
    </row>
    <row r="875" ht="15.75" customHeight="1">
      <c r="C875" s="62"/>
    </row>
    <row r="876" ht="15.75" customHeight="1">
      <c r="C876" s="62"/>
    </row>
    <row r="877" ht="15.75" customHeight="1">
      <c r="C877" s="62"/>
    </row>
    <row r="878" ht="15.75" customHeight="1">
      <c r="C878" s="62"/>
    </row>
    <row r="879" ht="15.75" customHeight="1">
      <c r="C879" s="62"/>
    </row>
    <row r="880" ht="15.75" customHeight="1">
      <c r="C880" s="62"/>
    </row>
    <row r="881" ht="15.75" customHeight="1">
      <c r="C881" s="62"/>
    </row>
    <row r="882" ht="15.75" customHeight="1">
      <c r="C882" s="62"/>
    </row>
    <row r="883" ht="15.75" customHeight="1">
      <c r="C883" s="62"/>
    </row>
    <row r="884" ht="15.75" customHeight="1">
      <c r="C884" s="62"/>
    </row>
    <row r="885" ht="15.75" customHeight="1">
      <c r="C885" s="62"/>
    </row>
    <row r="886" ht="15.75" customHeight="1">
      <c r="C886" s="62"/>
    </row>
    <row r="887" ht="15.75" customHeight="1">
      <c r="C887" s="62"/>
    </row>
    <row r="888" ht="15.75" customHeight="1">
      <c r="C888" s="62"/>
    </row>
    <row r="889" ht="15.75" customHeight="1">
      <c r="C889" s="62"/>
    </row>
    <row r="890" ht="15.75" customHeight="1">
      <c r="C890" s="62"/>
    </row>
    <row r="891" ht="15.75" customHeight="1">
      <c r="C891" s="62"/>
    </row>
    <row r="892" ht="15.75" customHeight="1">
      <c r="C892" s="62"/>
    </row>
    <row r="893" ht="15.75" customHeight="1">
      <c r="C893" s="62"/>
    </row>
    <row r="894" ht="15.75" customHeight="1">
      <c r="C894" s="62"/>
    </row>
    <row r="895" ht="15.75" customHeight="1">
      <c r="C895" s="62"/>
    </row>
    <row r="896" ht="15.75" customHeight="1">
      <c r="C896" s="62"/>
    </row>
    <row r="897" ht="15.75" customHeight="1">
      <c r="C897" s="62"/>
    </row>
    <row r="898" ht="15.75" customHeight="1">
      <c r="C898" s="62"/>
    </row>
    <row r="899" ht="15.75" customHeight="1">
      <c r="C899" s="62"/>
    </row>
    <row r="900" ht="15.75" customHeight="1">
      <c r="C900" s="62"/>
    </row>
    <row r="901" ht="15.75" customHeight="1">
      <c r="C901" s="62"/>
    </row>
    <row r="902" ht="15.75" customHeight="1">
      <c r="C902" s="62"/>
    </row>
    <row r="903" ht="15.75" customHeight="1">
      <c r="C903" s="62"/>
    </row>
    <row r="904" ht="15.75" customHeight="1">
      <c r="C904" s="62"/>
    </row>
    <row r="905" ht="15.75" customHeight="1">
      <c r="C905" s="62"/>
    </row>
    <row r="906" ht="15.75" customHeight="1">
      <c r="C906" s="62"/>
    </row>
    <row r="907" ht="15.75" customHeight="1">
      <c r="C907" s="62"/>
    </row>
    <row r="908" ht="15.75" customHeight="1">
      <c r="C908" s="62"/>
    </row>
    <row r="909" ht="15.75" customHeight="1">
      <c r="C909" s="62"/>
    </row>
    <row r="910" ht="15.75" customHeight="1">
      <c r="C910" s="62"/>
    </row>
    <row r="911" ht="15.75" customHeight="1">
      <c r="C911" s="62"/>
    </row>
    <row r="912" ht="15.75" customHeight="1">
      <c r="C912" s="62"/>
    </row>
    <row r="913" ht="15.75" customHeight="1">
      <c r="C913" s="62"/>
    </row>
    <row r="914" ht="15.75" customHeight="1">
      <c r="C914" s="62"/>
    </row>
    <row r="915" ht="15.75" customHeight="1">
      <c r="C915" s="62"/>
    </row>
    <row r="916" ht="15.75" customHeight="1">
      <c r="C916" s="62"/>
    </row>
    <row r="917" ht="15.75" customHeight="1">
      <c r="C917" s="62"/>
    </row>
    <row r="918" ht="15.75" customHeight="1">
      <c r="C918" s="62"/>
    </row>
    <row r="919" ht="15.75" customHeight="1">
      <c r="C919" s="62"/>
    </row>
    <row r="920" ht="15.75" customHeight="1">
      <c r="C920" s="62"/>
    </row>
    <row r="921" ht="15.75" customHeight="1">
      <c r="C921" s="62"/>
    </row>
    <row r="922" ht="15.75" customHeight="1">
      <c r="C922" s="62"/>
    </row>
    <row r="923" ht="15.75" customHeight="1">
      <c r="C923" s="62"/>
    </row>
    <row r="924" ht="15.75" customHeight="1">
      <c r="C924" s="62"/>
    </row>
    <row r="925" ht="15.75" customHeight="1">
      <c r="C925" s="62"/>
    </row>
    <row r="926" ht="15.75" customHeight="1">
      <c r="C926" s="62"/>
    </row>
    <row r="927" ht="15.75" customHeight="1">
      <c r="C927" s="62"/>
    </row>
    <row r="928" ht="15.75" customHeight="1">
      <c r="C928" s="62"/>
    </row>
    <row r="929" ht="15.75" customHeight="1">
      <c r="C929" s="62"/>
    </row>
    <row r="930" ht="15.75" customHeight="1">
      <c r="C930" s="62"/>
    </row>
    <row r="931" ht="15.75" customHeight="1">
      <c r="C931" s="62"/>
    </row>
    <row r="932" ht="15.75" customHeight="1">
      <c r="C932" s="62"/>
    </row>
    <row r="933" ht="15.75" customHeight="1">
      <c r="C933" s="62"/>
    </row>
    <row r="934" ht="15.75" customHeight="1">
      <c r="C934" s="62"/>
    </row>
    <row r="935" ht="15.75" customHeight="1">
      <c r="C935" s="62"/>
    </row>
    <row r="936" ht="15.75" customHeight="1">
      <c r="C936" s="62"/>
    </row>
    <row r="937" ht="15.75" customHeight="1">
      <c r="C937" s="62"/>
    </row>
    <row r="938" ht="15.75" customHeight="1">
      <c r="C938" s="62"/>
    </row>
    <row r="939" ht="15.75" customHeight="1">
      <c r="C939" s="62"/>
    </row>
    <row r="940" ht="15.75" customHeight="1">
      <c r="C940" s="62"/>
    </row>
    <row r="941" ht="15.75" customHeight="1">
      <c r="C941" s="62"/>
    </row>
    <row r="942" ht="15.75" customHeight="1">
      <c r="C942" s="62"/>
    </row>
    <row r="943" ht="15.75" customHeight="1">
      <c r="C943" s="62"/>
    </row>
    <row r="944" ht="15.75" customHeight="1">
      <c r="C944" s="62"/>
    </row>
    <row r="945" ht="15.75" customHeight="1">
      <c r="C945" s="62"/>
    </row>
    <row r="946" ht="15.75" customHeight="1">
      <c r="C946" s="62"/>
    </row>
    <row r="947" ht="15.75" customHeight="1">
      <c r="C947" s="62"/>
    </row>
    <row r="948" ht="15.75" customHeight="1">
      <c r="C948" s="62"/>
    </row>
    <row r="949" ht="15.75" customHeight="1">
      <c r="C949" s="62"/>
    </row>
    <row r="950" ht="15.75" customHeight="1">
      <c r="C950" s="62"/>
    </row>
    <row r="951" ht="15.75" customHeight="1">
      <c r="C951" s="62"/>
    </row>
    <row r="952" ht="15.75" customHeight="1">
      <c r="C952" s="62"/>
    </row>
    <row r="953" ht="15.75" customHeight="1">
      <c r="C953" s="62"/>
    </row>
    <row r="954" ht="15.75" customHeight="1">
      <c r="C954" s="62"/>
    </row>
    <row r="955" ht="15.75" customHeight="1">
      <c r="C955" s="62"/>
    </row>
    <row r="956" ht="15.75" customHeight="1">
      <c r="C956" s="62"/>
    </row>
    <row r="957" ht="15.75" customHeight="1">
      <c r="C957" s="62"/>
    </row>
    <row r="958" ht="15.75" customHeight="1">
      <c r="C958" s="62"/>
    </row>
    <row r="959" ht="15.75" customHeight="1">
      <c r="C959" s="62"/>
    </row>
    <row r="960" ht="15.75" customHeight="1">
      <c r="C960" s="62"/>
    </row>
    <row r="961" ht="15.75" customHeight="1">
      <c r="C961" s="62"/>
    </row>
    <row r="962" ht="15.75" customHeight="1">
      <c r="C962" s="62"/>
    </row>
    <row r="963" ht="15.75" customHeight="1">
      <c r="C963" s="62"/>
    </row>
    <row r="964" ht="15.75" customHeight="1">
      <c r="C964" s="62"/>
    </row>
    <row r="965" ht="15.75" customHeight="1">
      <c r="C965" s="62"/>
    </row>
    <row r="966" ht="15.75" customHeight="1">
      <c r="C966" s="62"/>
    </row>
    <row r="967" ht="15.75" customHeight="1">
      <c r="C967" s="62"/>
    </row>
    <row r="968" ht="15.75" customHeight="1">
      <c r="C968" s="62"/>
    </row>
    <row r="969" ht="15.75" customHeight="1">
      <c r="C969" s="62"/>
    </row>
    <row r="970" ht="15.75" customHeight="1">
      <c r="C970" s="62"/>
    </row>
    <row r="971" ht="15.75" customHeight="1">
      <c r="C971" s="62"/>
    </row>
    <row r="972" ht="15.75" customHeight="1">
      <c r="C972" s="62"/>
    </row>
    <row r="973" ht="15.75" customHeight="1">
      <c r="C973" s="62"/>
    </row>
    <row r="974" ht="15.75" customHeight="1">
      <c r="C974" s="62"/>
    </row>
    <row r="975" ht="15.75" customHeight="1">
      <c r="C975" s="62"/>
    </row>
    <row r="976" ht="15.75" customHeight="1">
      <c r="C976" s="62"/>
    </row>
    <row r="977" ht="15.75" customHeight="1">
      <c r="C977" s="62"/>
    </row>
    <row r="978" ht="15.75" customHeight="1">
      <c r="C978" s="62"/>
    </row>
    <row r="979" ht="15.75" customHeight="1">
      <c r="C979" s="62"/>
    </row>
    <row r="980" ht="15.75" customHeight="1">
      <c r="C980" s="62"/>
    </row>
    <row r="981" ht="15.75" customHeight="1">
      <c r="C981" s="62"/>
    </row>
    <row r="982" ht="15.75" customHeight="1">
      <c r="C982" s="62"/>
    </row>
    <row r="983" ht="15.75" customHeight="1">
      <c r="C983" s="62"/>
    </row>
    <row r="984" ht="15.75" customHeight="1">
      <c r="C984" s="62"/>
    </row>
    <row r="985" ht="15.75" customHeight="1">
      <c r="C985" s="62"/>
    </row>
    <row r="986" ht="15.75" customHeight="1">
      <c r="C986" s="62"/>
    </row>
    <row r="987" ht="15.75" customHeight="1">
      <c r="C987" s="62"/>
    </row>
    <row r="988" ht="15.75" customHeight="1">
      <c r="C988" s="62"/>
    </row>
    <row r="989" ht="15.75" customHeight="1">
      <c r="C989" s="62"/>
    </row>
    <row r="990" ht="15.75" customHeight="1">
      <c r="C990" s="62"/>
    </row>
    <row r="991" ht="15.75" customHeight="1">
      <c r="C991" s="62"/>
    </row>
    <row r="992" ht="15.75" customHeight="1">
      <c r="C992" s="62"/>
    </row>
    <row r="993" ht="15.75" customHeight="1">
      <c r="C993" s="62"/>
    </row>
    <row r="994" ht="15.75" customHeight="1">
      <c r="C994" s="62"/>
    </row>
    <row r="995" ht="15.75" customHeight="1">
      <c r="C995" s="62"/>
    </row>
    <row r="996" ht="15.75" customHeight="1">
      <c r="C996" s="62"/>
    </row>
    <row r="997" ht="15.75" customHeight="1">
      <c r="C997" s="62"/>
    </row>
    <row r="998" ht="15.75" customHeight="1">
      <c r="C998" s="62"/>
    </row>
    <row r="999" ht="15.75" customHeight="1">
      <c r="C999" s="62"/>
    </row>
    <row r="1000" ht="15.75" customHeight="1">
      <c r="C1000" s="62"/>
    </row>
  </sheetData>
  <mergeCells count="89">
    <mergeCell ref="B19:H19"/>
    <mergeCell ref="A20:H20"/>
    <mergeCell ref="I20:K20"/>
    <mergeCell ref="A21:B21"/>
    <mergeCell ref="C21:D21"/>
    <mergeCell ref="E21:F21"/>
    <mergeCell ref="G21:H21"/>
    <mergeCell ref="I21:K21"/>
    <mergeCell ref="A22:K22"/>
    <mergeCell ref="A23:D24"/>
    <mergeCell ref="E23:G23"/>
    <mergeCell ref="H23:K23"/>
    <mergeCell ref="E24:G24"/>
    <mergeCell ref="H24:K24"/>
    <mergeCell ref="E27:G27"/>
    <mergeCell ref="H27:K27"/>
    <mergeCell ref="A25:D25"/>
    <mergeCell ref="E25:G25"/>
    <mergeCell ref="H25:K25"/>
    <mergeCell ref="A26:D26"/>
    <mergeCell ref="E26:G26"/>
    <mergeCell ref="H26:K26"/>
    <mergeCell ref="A27:D27"/>
    <mergeCell ref="E30:G30"/>
    <mergeCell ref="H30:K30"/>
    <mergeCell ref="A28:D28"/>
    <mergeCell ref="E28:G28"/>
    <mergeCell ref="H28:K28"/>
    <mergeCell ref="A29:D29"/>
    <mergeCell ref="E29:G29"/>
    <mergeCell ref="H29:K29"/>
    <mergeCell ref="A30:D30"/>
    <mergeCell ref="A44:B44"/>
    <mergeCell ref="E45:H45"/>
    <mergeCell ref="E46:I46"/>
    <mergeCell ref="J46:K46"/>
    <mergeCell ref="E47:H47"/>
    <mergeCell ref="E48:I48"/>
    <mergeCell ref="J48:K48"/>
    <mergeCell ref="E49:F49"/>
    <mergeCell ref="G49:H49"/>
    <mergeCell ref="I49:K49"/>
    <mergeCell ref="I50:J50"/>
    <mergeCell ref="A42:C42"/>
    <mergeCell ref="D42:K42"/>
    <mergeCell ref="A43:C43"/>
    <mergeCell ref="D43:K43"/>
    <mergeCell ref="C44:C49"/>
    <mergeCell ref="D44:D49"/>
    <mergeCell ref="A45:B49"/>
    <mergeCell ref="G6:H6"/>
    <mergeCell ref="I6:K6"/>
    <mergeCell ref="D1:H1"/>
    <mergeCell ref="D2:H2"/>
    <mergeCell ref="D3:H3"/>
    <mergeCell ref="D4:H4"/>
    <mergeCell ref="D5:H5"/>
    <mergeCell ref="A6:B6"/>
    <mergeCell ref="D6:E6"/>
    <mergeCell ref="A7:B7"/>
    <mergeCell ref="C7:F7"/>
    <mergeCell ref="G7:H7"/>
    <mergeCell ref="I7:K7"/>
    <mergeCell ref="A8:B8"/>
    <mergeCell ref="G8:H8"/>
    <mergeCell ref="I8:K8"/>
    <mergeCell ref="C8:F8"/>
    <mergeCell ref="A9:H9"/>
    <mergeCell ref="I9:K9"/>
    <mergeCell ref="B10:H10"/>
    <mergeCell ref="I10:K10"/>
    <mergeCell ref="B11:H11"/>
    <mergeCell ref="I11:K11"/>
    <mergeCell ref="B12:H12"/>
    <mergeCell ref="I12:K12"/>
    <mergeCell ref="B13:H13"/>
    <mergeCell ref="I13:K13"/>
    <mergeCell ref="B14:H14"/>
    <mergeCell ref="I14:K14"/>
    <mergeCell ref="I15:K15"/>
    <mergeCell ref="B15:H15"/>
    <mergeCell ref="A16:A17"/>
    <mergeCell ref="B16:H17"/>
    <mergeCell ref="I16:K17"/>
    <mergeCell ref="B18:H18"/>
    <mergeCell ref="I18:K18"/>
    <mergeCell ref="I19:K19"/>
    <mergeCell ref="E44:I44"/>
    <mergeCell ref="J44:K44"/>
  </mergeCells>
  <conditionalFormatting sqref="H50:K50">
    <cfRule type="expression" dxfId="0" priority="1">
      <formula>$H50=""</formula>
    </cfRule>
  </conditionalFormatting>
  <conditionalFormatting sqref="H50:K50">
    <cfRule type="expression" dxfId="1" priority="2">
      <formula>$N50&lt;0</formula>
    </cfRule>
  </conditionalFormatting>
  <printOptions/>
  <pageMargins bottom="0.984027777777778" footer="0.0" header="0.0" left="0.984027777777778" right="0.984027777777778" top="0.984027777777778"/>
  <pageSetup fitToHeight="0" paperSize="9" orientation="portrait"/>
  <headerFooter>
    <oddFooter>&amp;C_x000D_#0000FF Classificação: Interna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17.71"/>
    <col customWidth="1" min="3" max="4" width="10.71"/>
    <col customWidth="1" min="5" max="5" width="11.43"/>
    <col customWidth="1" min="6" max="6" width="10.0"/>
    <col customWidth="1" min="7" max="7" width="11.43"/>
    <col customWidth="1" min="8" max="8" width="10.0"/>
    <col customWidth="1" min="9" max="9" width="8.86"/>
    <col customWidth="1" min="10" max="10" width="4.43"/>
    <col customWidth="1" min="11" max="11" width="8.86"/>
    <col customWidth="1" min="12" max="26" width="8.71"/>
  </cols>
  <sheetData>
    <row r="1" ht="15.0" customHeight="1">
      <c r="A1" s="73"/>
      <c r="B1" s="74"/>
      <c r="C1" s="75"/>
      <c r="D1" s="76"/>
      <c r="E1" s="77"/>
      <c r="F1" s="77"/>
      <c r="G1" s="77"/>
      <c r="H1" s="77"/>
      <c r="I1" s="74"/>
      <c r="J1" s="74"/>
      <c r="K1" s="78"/>
    </row>
    <row r="2" ht="15.0" customHeight="1">
      <c r="A2" s="30"/>
      <c r="C2" s="62"/>
      <c r="D2" s="79" t="s">
        <v>79</v>
      </c>
      <c r="K2" s="80"/>
    </row>
    <row r="3" ht="15.0" customHeight="1">
      <c r="A3" s="30"/>
      <c r="C3" s="62"/>
      <c r="D3" s="81" t="s">
        <v>263</v>
      </c>
      <c r="K3" s="80"/>
    </row>
    <row r="4" ht="15.0" customHeight="1">
      <c r="A4" s="30"/>
      <c r="C4" s="62"/>
      <c r="D4" s="79" t="s">
        <v>242</v>
      </c>
      <c r="K4" s="80"/>
    </row>
    <row r="5" ht="15.0" customHeight="1">
      <c r="A5" s="82"/>
      <c r="B5" s="83"/>
      <c r="C5" s="84"/>
      <c r="D5" s="280" t="s">
        <v>243</v>
      </c>
      <c r="E5" s="281"/>
      <c r="F5" s="281"/>
      <c r="G5" s="281"/>
      <c r="H5" s="281"/>
      <c r="I5" s="83"/>
      <c r="J5" s="83"/>
      <c r="K5" s="85"/>
    </row>
    <row r="6" ht="15.0" customHeight="1">
      <c r="A6" s="86" t="s">
        <v>83</v>
      </c>
      <c r="B6" s="88"/>
      <c r="C6" s="89"/>
      <c r="D6" s="90" t="s">
        <v>20</v>
      </c>
      <c r="E6" s="88"/>
      <c r="F6" s="91"/>
      <c r="G6" s="90" t="s">
        <v>84</v>
      </c>
      <c r="H6" s="88"/>
      <c r="I6" s="92"/>
      <c r="J6" s="87"/>
      <c r="K6" s="9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5.0" customHeight="1">
      <c r="A7" s="94" t="s">
        <v>85</v>
      </c>
      <c r="B7" s="49"/>
      <c r="C7" s="95" t="s">
        <v>264</v>
      </c>
      <c r="D7" s="46"/>
      <c r="E7" s="46"/>
      <c r="F7" s="49"/>
      <c r="G7" s="96" t="s">
        <v>87</v>
      </c>
      <c r="H7" s="49"/>
      <c r="I7" s="97"/>
      <c r="J7" s="46"/>
      <c r="K7" s="47"/>
    </row>
    <row r="8" ht="15.75" customHeight="1">
      <c r="A8" s="98" t="s">
        <v>88</v>
      </c>
      <c r="B8" s="59"/>
      <c r="C8" s="100" t="s">
        <v>89</v>
      </c>
      <c r="D8" s="99"/>
      <c r="E8" s="99"/>
      <c r="F8" s="59"/>
      <c r="G8" s="101" t="s">
        <v>90</v>
      </c>
      <c r="H8" s="59"/>
      <c r="I8" s="102"/>
      <c r="J8" s="99"/>
      <c r="K8" s="61"/>
    </row>
    <row r="9" ht="15.0" customHeight="1">
      <c r="A9" s="86" t="s">
        <v>245</v>
      </c>
      <c r="B9" s="87"/>
      <c r="C9" s="87"/>
      <c r="D9" s="87"/>
      <c r="E9" s="87"/>
      <c r="F9" s="87"/>
      <c r="G9" s="87"/>
      <c r="H9" s="103"/>
      <c r="I9" s="104" t="s">
        <v>93</v>
      </c>
      <c r="J9" s="87"/>
      <c r="K9" s="93"/>
    </row>
    <row r="10" ht="15.0" customHeight="1">
      <c r="A10" s="105" t="s">
        <v>94</v>
      </c>
      <c r="B10" s="106" t="s">
        <v>95</v>
      </c>
      <c r="C10" s="46"/>
      <c r="D10" s="46"/>
      <c r="E10" s="46"/>
      <c r="F10" s="46"/>
      <c r="G10" s="46"/>
      <c r="H10" s="49"/>
      <c r="I10" s="107" t="s">
        <v>27</v>
      </c>
      <c r="J10" s="46"/>
      <c r="K10" s="47"/>
    </row>
    <row r="11" ht="15.0" customHeight="1">
      <c r="A11" s="105" t="s">
        <v>96</v>
      </c>
      <c r="B11" s="106" t="s">
        <v>97</v>
      </c>
      <c r="C11" s="46"/>
      <c r="D11" s="46"/>
      <c r="E11" s="46"/>
      <c r="F11" s="46"/>
      <c r="G11" s="46"/>
      <c r="H11" s="49"/>
      <c r="I11" s="107" t="s">
        <v>27</v>
      </c>
      <c r="J11" s="46"/>
      <c r="K11" s="47"/>
    </row>
    <row r="12" ht="15.0" customHeight="1">
      <c r="A12" s="105" t="s">
        <v>98</v>
      </c>
      <c r="B12" s="106" t="s">
        <v>103</v>
      </c>
      <c r="C12" s="46"/>
      <c r="D12" s="46"/>
      <c r="E12" s="46"/>
      <c r="F12" s="46"/>
      <c r="G12" s="46"/>
      <c r="H12" s="49"/>
      <c r="I12" s="107" t="s">
        <v>27</v>
      </c>
      <c r="J12" s="46"/>
      <c r="K12" s="47"/>
    </row>
    <row r="13" ht="15.0" customHeight="1">
      <c r="A13" s="105" t="s">
        <v>100</v>
      </c>
      <c r="B13" s="106" t="s">
        <v>246</v>
      </c>
      <c r="C13" s="46"/>
      <c r="D13" s="46"/>
      <c r="E13" s="46"/>
      <c r="F13" s="46"/>
      <c r="G13" s="46"/>
      <c r="H13" s="49"/>
      <c r="I13" s="107" t="s">
        <v>27</v>
      </c>
      <c r="J13" s="46"/>
      <c r="K13" s="47"/>
    </row>
    <row r="14" ht="15.0" customHeight="1">
      <c r="A14" s="105" t="s">
        <v>102</v>
      </c>
      <c r="B14" s="106" t="s">
        <v>247</v>
      </c>
      <c r="C14" s="46"/>
      <c r="D14" s="46"/>
      <c r="E14" s="46"/>
      <c r="F14" s="46"/>
      <c r="G14" s="46"/>
      <c r="H14" s="49"/>
      <c r="I14" s="107" t="s">
        <v>27</v>
      </c>
      <c r="J14" s="46"/>
      <c r="K14" s="47"/>
    </row>
    <row r="15" ht="15.0" customHeight="1">
      <c r="A15" s="105" t="s">
        <v>104</v>
      </c>
      <c r="B15" s="106" t="s">
        <v>248</v>
      </c>
      <c r="C15" s="46"/>
      <c r="D15" s="46"/>
      <c r="E15" s="46"/>
      <c r="F15" s="46"/>
      <c r="G15" s="46"/>
      <c r="H15" s="49"/>
      <c r="I15" s="107" t="s">
        <v>27</v>
      </c>
      <c r="J15" s="46"/>
      <c r="K15" s="47"/>
    </row>
    <row r="16" ht="15.0" customHeight="1">
      <c r="A16" s="282" t="s">
        <v>106</v>
      </c>
      <c r="B16" s="283" t="s">
        <v>249</v>
      </c>
      <c r="C16" s="114"/>
      <c r="D16" s="114"/>
      <c r="E16" s="114"/>
      <c r="F16" s="114"/>
      <c r="G16" s="114"/>
      <c r="H16" s="115"/>
      <c r="I16" s="284" t="s">
        <v>27</v>
      </c>
      <c r="J16" s="114"/>
      <c r="K16" s="124"/>
    </row>
    <row r="17" ht="15.0" customHeight="1">
      <c r="A17" s="285"/>
      <c r="B17" s="286"/>
      <c r="C17" s="118"/>
      <c r="D17" s="118"/>
      <c r="E17" s="118"/>
      <c r="F17" s="118"/>
      <c r="G17" s="118"/>
      <c r="H17" s="119"/>
      <c r="I17" s="286"/>
      <c r="J17" s="118"/>
      <c r="K17" s="287"/>
    </row>
    <row r="18" ht="15.0" customHeight="1">
      <c r="A18" s="108" t="s">
        <v>108</v>
      </c>
      <c r="B18" s="106" t="s">
        <v>250</v>
      </c>
      <c r="C18" s="46"/>
      <c r="D18" s="46"/>
      <c r="E18" s="46"/>
      <c r="F18" s="46"/>
      <c r="G18" s="46"/>
      <c r="H18" s="46"/>
      <c r="I18" s="107" t="s">
        <v>27</v>
      </c>
      <c r="J18" s="46"/>
      <c r="K18" s="47"/>
    </row>
    <row r="19" ht="15.0" customHeight="1">
      <c r="A19" s="105" t="s">
        <v>251</v>
      </c>
      <c r="B19" s="106" t="s">
        <v>105</v>
      </c>
      <c r="C19" s="46"/>
      <c r="D19" s="46"/>
      <c r="E19" s="46"/>
      <c r="F19" s="46"/>
      <c r="G19" s="46"/>
      <c r="H19" s="46"/>
      <c r="I19" s="107" t="s">
        <v>27</v>
      </c>
      <c r="J19" s="46"/>
      <c r="K19" s="47"/>
    </row>
    <row r="20" ht="15.0" customHeight="1">
      <c r="A20" s="110" t="s">
        <v>110</v>
      </c>
      <c r="B20" s="46"/>
      <c r="C20" s="46"/>
      <c r="D20" s="46"/>
      <c r="E20" s="46"/>
      <c r="F20" s="46"/>
      <c r="G20" s="46"/>
      <c r="H20" s="49"/>
      <c r="I20" s="107"/>
      <c r="J20" s="46"/>
      <c r="K20" s="47"/>
    </row>
    <row r="21" ht="45.75" customHeight="1">
      <c r="A21" s="111" t="s">
        <v>111</v>
      </c>
      <c r="B21" s="49"/>
      <c r="C21" s="112" t="s">
        <v>112</v>
      </c>
      <c r="D21" s="49"/>
      <c r="E21" s="112" t="s">
        <v>113</v>
      </c>
      <c r="F21" s="49"/>
      <c r="G21" s="112" t="s">
        <v>114</v>
      </c>
      <c r="H21" s="49"/>
      <c r="I21" s="112" t="s">
        <v>115</v>
      </c>
      <c r="J21" s="46"/>
      <c r="K21" s="47"/>
    </row>
    <row r="22" ht="15.0" customHeight="1">
      <c r="A22" s="94" t="s">
        <v>116</v>
      </c>
      <c r="B22" s="46"/>
      <c r="C22" s="46"/>
      <c r="D22" s="46"/>
      <c r="E22" s="46"/>
      <c r="F22" s="46"/>
      <c r="G22" s="46"/>
      <c r="H22" s="46"/>
      <c r="I22" s="46"/>
      <c r="J22" s="46"/>
      <c r="K22" s="47"/>
    </row>
    <row r="23" ht="15.0" customHeight="1">
      <c r="A23" s="113" t="s">
        <v>117</v>
      </c>
      <c r="B23" s="114"/>
      <c r="C23" s="114"/>
      <c r="D23" s="115"/>
      <c r="E23" s="116" t="s">
        <v>118</v>
      </c>
      <c r="F23" s="46"/>
      <c r="G23" s="49"/>
      <c r="H23" s="116" t="s">
        <v>119</v>
      </c>
      <c r="I23" s="46"/>
      <c r="J23" s="46"/>
      <c r="K23" s="47"/>
    </row>
    <row r="24" ht="15.0" customHeight="1">
      <c r="A24" s="117"/>
      <c r="B24" s="118"/>
      <c r="C24" s="118"/>
      <c r="D24" s="119"/>
      <c r="E24" s="116" t="s">
        <v>120</v>
      </c>
      <c r="F24" s="46"/>
      <c r="G24" s="49"/>
      <c r="H24" s="116" t="s">
        <v>120</v>
      </c>
      <c r="I24" s="46"/>
      <c r="J24" s="46"/>
      <c r="K24" s="47"/>
    </row>
    <row r="25" ht="15.75" customHeight="1">
      <c r="A25" s="120"/>
      <c r="B25" s="46"/>
      <c r="C25" s="46"/>
      <c r="D25" s="49"/>
      <c r="E25" s="121"/>
      <c r="F25" s="46"/>
      <c r="G25" s="49"/>
      <c r="H25" s="121"/>
      <c r="I25" s="46"/>
      <c r="J25" s="46"/>
      <c r="K25" s="47"/>
    </row>
    <row r="26" ht="15.75" customHeight="1">
      <c r="A26" s="120"/>
      <c r="B26" s="46"/>
      <c r="C26" s="46"/>
      <c r="D26" s="49"/>
      <c r="E26" s="121"/>
      <c r="F26" s="46"/>
      <c r="G26" s="49"/>
      <c r="H26" s="121"/>
      <c r="I26" s="46"/>
      <c r="J26" s="46"/>
      <c r="K26" s="47"/>
    </row>
    <row r="27" ht="15.75" customHeight="1">
      <c r="A27" s="120"/>
      <c r="B27" s="46"/>
      <c r="C27" s="46"/>
      <c r="D27" s="49"/>
      <c r="E27" s="121"/>
      <c r="F27" s="46"/>
      <c r="G27" s="49"/>
      <c r="H27" s="121"/>
      <c r="I27" s="46"/>
      <c r="J27" s="46"/>
      <c r="K27" s="47"/>
    </row>
    <row r="28" ht="15.75" customHeight="1">
      <c r="A28" s="120"/>
      <c r="B28" s="46"/>
      <c r="C28" s="46"/>
      <c r="D28" s="49"/>
      <c r="E28" s="121"/>
      <c r="F28" s="46"/>
      <c r="G28" s="49"/>
      <c r="H28" s="121"/>
      <c r="I28" s="46"/>
      <c r="J28" s="46"/>
      <c r="K28" s="47"/>
    </row>
    <row r="29" ht="15.75" customHeight="1">
      <c r="A29" s="120"/>
      <c r="B29" s="46"/>
      <c r="C29" s="46"/>
      <c r="D29" s="49"/>
      <c r="E29" s="121"/>
      <c r="F29" s="46"/>
      <c r="G29" s="49"/>
      <c r="H29" s="121"/>
      <c r="I29" s="46"/>
      <c r="J29" s="46"/>
      <c r="K29" s="47"/>
    </row>
    <row r="30" ht="15.75" customHeight="1">
      <c r="A30" s="122"/>
      <c r="B30" s="114"/>
      <c r="C30" s="114"/>
      <c r="D30" s="115"/>
      <c r="E30" s="123"/>
      <c r="F30" s="114"/>
      <c r="G30" s="115"/>
      <c r="H30" s="123"/>
      <c r="I30" s="114"/>
      <c r="J30" s="114"/>
      <c r="K30" s="124"/>
    </row>
    <row r="31" ht="15.75" customHeight="1">
      <c r="A31" s="125" t="s">
        <v>127</v>
      </c>
      <c r="B31" s="127"/>
      <c r="C31" s="128"/>
      <c r="D31" s="127"/>
      <c r="E31" s="127"/>
      <c r="F31" s="127"/>
      <c r="G31" s="127"/>
      <c r="H31" s="127"/>
      <c r="I31" s="127"/>
      <c r="J31" s="127"/>
      <c r="K31" s="129"/>
    </row>
    <row r="32" ht="15.75" customHeight="1">
      <c r="A32" s="130"/>
      <c r="B32" s="131"/>
      <c r="C32" s="132"/>
      <c r="D32" s="131"/>
      <c r="E32" s="131"/>
      <c r="F32" s="131"/>
      <c r="G32" s="131"/>
      <c r="H32" s="131"/>
      <c r="I32" s="131"/>
      <c r="J32" s="131"/>
      <c r="K32" s="133"/>
    </row>
    <row r="33" ht="15.75" customHeight="1">
      <c r="A33" s="134"/>
      <c r="B33" s="135"/>
      <c r="C33" s="136"/>
      <c r="D33" s="135"/>
      <c r="E33" s="135"/>
      <c r="F33" s="135"/>
      <c r="G33" s="135"/>
      <c r="H33" s="135"/>
      <c r="I33" s="135"/>
      <c r="J33" s="135"/>
      <c r="K33" s="137"/>
    </row>
    <row r="34" ht="15.75" customHeight="1">
      <c r="A34" s="134"/>
      <c r="B34" s="135"/>
      <c r="C34" s="136"/>
      <c r="D34" s="135"/>
      <c r="E34" s="135"/>
      <c r="F34" s="135"/>
      <c r="G34" s="135"/>
      <c r="H34" s="135"/>
      <c r="I34" s="135"/>
      <c r="J34" s="135"/>
      <c r="K34" s="137"/>
    </row>
    <row r="35" ht="15.75" customHeight="1">
      <c r="A35" s="134"/>
      <c r="B35" s="135"/>
      <c r="C35" s="136"/>
      <c r="D35" s="135"/>
      <c r="E35" s="135"/>
      <c r="F35" s="135"/>
      <c r="G35" s="135"/>
      <c r="H35" s="135"/>
      <c r="I35" s="135"/>
      <c r="J35" s="135"/>
      <c r="K35" s="137"/>
    </row>
    <row r="36" ht="15.75" customHeight="1">
      <c r="A36" s="134"/>
      <c r="B36" s="135"/>
      <c r="C36" s="136"/>
      <c r="D36" s="135"/>
      <c r="E36" s="135"/>
      <c r="F36" s="135"/>
      <c r="G36" s="135"/>
      <c r="H36" s="135"/>
      <c r="I36" s="135"/>
      <c r="J36" s="135"/>
      <c r="K36" s="137"/>
    </row>
    <row r="37" ht="15.75" customHeight="1">
      <c r="A37" s="125" t="s">
        <v>128</v>
      </c>
      <c r="B37" s="127"/>
      <c r="C37" s="128"/>
      <c r="D37" s="127"/>
      <c r="E37" s="127"/>
      <c r="F37" s="127"/>
      <c r="G37" s="127"/>
      <c r="H37" s="127"/>
      <c r="I37" s="127"/>
      <c r="J37" s="127"/>
      <c r="K37" s="129"/>
    </row>
    <row r="38" ht="15.75" customHeight="1">
      <c r="A38" s="134"/>
      <c r="B38" s="135"/>
      <c r="C38" s="136"/>
      <c r="D38" s="135"/>
      <c r="E38" s="135"/>
      <c r="F38" s="135"/>
      <c r="G38" s="135"/>
      <c r="H38" s="135"/>
      <c r="I38" s="135"/>
      <c r="J38" s="135"/>
      <c r="K38" s="137"/>
    </row>
    <row r="39" ht="15.75" customHeight="1">
      <c r="A39" s="130"/>
      <c r="B39" s="131"/>
      <c r="C39" s="132"/>
      <c r="D39" s="131"/>
      <c r="E39" s="131"/>
      <c r="F39" s="131"/>
      <c r="G39" s="131"/>
      <c r="H39" s="131"/>
      <c r="I39" s="131"/>
      <c r="J39" s="131"/>
      <c r="K39" s="133"/>
      <c r="P39" s="138"/>
    </row>
    <row r="40" ht="15.75" customHeight="1">
      <c r="A40" s="134"/>
      <c r="B40" s="135"/>
      <c r="C40" s="136"/>
      <c r="D40" s="135"/>
      <c r="E40" s="135"/>
      <c r="F40" s="135"/>
      <c r="G40" s="135"/>
      <c r="H40" s="135"/>
      <c r="I40" s="135"/>
      <c r="J40" s="135"/>
      <c r="K40" s="137"/>
    </row>
    <row r="41" ht="15.75" customHeight="1">
      <c r="A41" s="130"/>
      <c r="B41" s="131"/>
      <c r="C41" s="132"/>
      <c r="D41" s="131"/>
      <c r="E41" s="131"/>
      <c r="F41" s="131"/>
      <c r="G41" s="131"/>
      <c r="H41" s="131"/>
      <c r="I41" s="131"/>
      <c r="J41" s="131"/>
      <c r="K41" s="133"/>
    </row>
    <row r="42" ht="15.75" customHeight="1">
      <c r="A42" s="134"/>
      <c r="B42" s="135"/>
      <c r="C42" s="136"/>
      <c r="D42" s="135"/>
      <c r="E42" s="135"/>
      <c r="F42" s="135"/>
      <c r="G42" s="135"/>
      <c r="H42" s="135"/>
      <c r="I42" s="135"/>
      <c r="J42" s="135"/>
      <c r="K42" s="137"/>
    </row>
    <row r="43" ht="15.75" customHeight="1">
      <c r="A43" s="139" t="s">
        <v>129</v>
      </c>
      <c r="B43" s="46"/>
      <c r="C43" s="140"/>
      <c r="D43" s="141" t="s">
        <v>252</v>
      </c>
      <c r="E43" s="46"/>
      <c r="F43" s="46"/>
      <c r="G43" s="46"/>
      <c r="H43" s="46"/>
      <c r="I43" s="46"/>
      <c r="J43" s="46"/>
      <c r="K43" s="47"/>
    </row>
    <row r="44" ht="15.75" customHeight="1">
      <c r="A44" s="288" t="s">
        <v>131</v>
      </c>
      <c r="B44" s="99"/>
      <c r="C44" s="289"/>
      <c r="D44" s="290" t="s">
        <v>132</v>
      </c>
      <c r="E44" s="99"/>
      <c r="F44" s="99"/>
      <c r="G44" s="99"/>
      <c r="H44" s="99"/>
      <c r="I44" s="99"/>
      <c r="J44" s="99"/>
      <c r="K44" s="61"/>
    </row>
    <row r="45" ht="15.0" customHeight="1">
      <c r="A45" s="291" t="s">
        <v>133</v>
      </c>
      <c r="B45" s="215"/>
      <c r="C45" s="292" t="s">
        <v>134</v>
      </c>
      <c r="D45" s="292" t="s">
        <v>135</v>
      </c>
      <c r="E45" s="149" t="s">
        <v>253</v>
      </c>
      <c r="F45" s="87"/>
      <c r="G45" s="87"/>
      <c r="H45" s="87"/>
      <c r="I45" s="103"/>
      <c r="J45" s="293">
        <v>0.0087</v>
      </c>
      <c r="K45" s="93"/>
    </row>
    <row r="46" ht="15.0" customHeight="1">
      <c r="A46" s="113" t="s">
        <v>254</v>
      </c>
      <c r="B46" s="115"/>
      <c r="C46" s="156"/>
      <c r="D46" s="156"/>
      <c r="E46" s="294" t="s">
        <v>255</v>
      </c>
      <c r="F46" s="46"/>
      <c r="G46" s="46"/>
      <c r="H46" s="49"/>
      <c r="I46" s="295">
        <v>19.0</v>
      </c>
      <c r="J46" s="296" t="s">
        <v>256</v>
      </c>
      <c r="K46" s="297">
        <v>75.0</v>
      </c>
    </row>
    <row r="47" ht="15.0" customHeight="1">
      <c r="A47" s="298"/>
      <c r="B47" s="299"/>
      <c r="C47" s="156"/>
      <c r="D47" s="156"/>
      <c r="E47" s="294" t="s">
        <v>257</v>
      </c>
      <c r="F47" s="46"/>
      <c r="G47" s="46"/>
      <c r="H47" s="46"/>
      <c r="I47" s="49"/>
      <c r="J47" s="300">
        <f>J45*(($K$45+225)/($I$45+225))</f>
        <v>0.0087</v>
      </c>
      <c r="K47" s="146"/>
    </row>
    <row r="48" ht="15.0" customHeight="1">
      <c r="A48" s="298"/>
      <c r="B48" s="299"/>
      <c r="C48" s="156"/>
      <c r="D48" s="156"/>
      <c r="E48" s="294" t="s">
        <v>258</v>
      </c>
      <c r="F48" s="46"/>
      <c r="G48" s="46"/>
      <c r="H48" s="49"/>
      <c r="I48" s="301">
        <f>J47*(1-0.1)</f>
        <v>0.00783</v>
      </c>
      <c r="J48" s="158" t="s">
        <v>137</v>
      </c>
      <c r="K48" s="302">
        <f>J47*(1+0.1)</f>
        <v>0.00957</v>
      </c>
    </row>
    <row r="49" ht="15.0" customHeight="1">
      <c r="A49" s="298"/>
      <c r="B49" s="299"/>
      <c r="C49" s="156"/>
      <c r="D49" s="156"/>
      <c r="E49" s="303" t="s">
        <v>259</v>
      </c>
      <c r="F49" s="46"/>
      <c r="G49" s="46"/>
      <c r="H49" s="46"/>
      <c r="I49" s="49"/>
      <c r="J49" s="304"/>
      <c r="K49" s="47"/>
    </row>
    <row r="50" ht="15.0" customHeight="1">
      <c r="A50" s="117"/>
      <c r="B50" s="119"/>
      <c r="C50" s="305"/>
      <c r="D50" s="305"/>
      <c r="E50" s="306" t="s">
        <v>260</v>
      </c>
      <c r="F50" s="307"/>
      <c r="G50" s="306" t="s">
        <v>261</v>
      </c>
      <c r="H50" s="307"/>
      <c r="I50" s="308" t="s">
        <v>148</v>
      </c>
      <c r="J50" s="9"/>
      <c r="K50" s="10"/>
    </row>
    <row r="51" ht="15.75" customHeight="1">
      <c r="A51" s="309">
        <v>1.0</v>
      </c>
      <c r="B51" s="196" t="s">
        <v>262</v>
      </c>
      <c r="C51" s="197"/>
      <c r="D51" s="197"/>
      <c r="E51" s="197"/>
      <c r="F51" s="310" t="str">
        <f>IF(E51="","",E51*(($K$45+225)/(31+225)))</f>
        <v/>
      </c>
      <c r="G51" s="197"/>
      <c r="H51" s="311" t="str">
        <f>IF(G51="","",G51*(($K$45+225)/($C$50+225)))</f>
        <v/>
      </c>
      <c r="I51" s="312" t="str">
        <f>IF(G51="","",(G51-$J$48)*(($K$45+225)/($C$50+225)))</f>
        <v/>
      </c>
      <c r="J51" s="59"/>
      <c r="K51" s="204" t="str">
        <f>IF(G51="","",IF(AND(I51&gt;I48,I51&lt;K48),"C","NC"))</f>
        <v/>
      </c>
    </row>
    <row r="52" ht="15.75" customHeight="1">
      <c r="C52" s="62"/>
    </row>
    <row r="53" ht="15.75" customHeight="1">
      <c r="C53" s="62"/>
    </row>
    <row r="54" ht="15.75" customHeight="1">
      <c r="C54" s="62"/>
    </row>
    <row r="55" ht="15.75" customHeight="1">
      <c r="C55" s="62"/>
    </row>
    <row r="56" ht="15.75" customHeight="1">
      <c r="C56" s="62"/>
    </row>
    <row r="57" ht="15.75" customHeight="1">
      <c r="C57" s="62"/>
    </row>
    <row r="58" ht="15.75" customHeight="1">
      <c r="C58" s="62"/>
    </row>
    <row r="59" ht="15.75" customHeight="1">
      <c r="C59" s="62"/>
    </row>
    <row r="60" ht="15.75" customHeight="1">
      <c r="C60" s="62"/>
    </row>
    <row r="61" ht="15.75" customHeight="1">
      <c r="C61" s="62"/>
    </row>
    <row r="62" ht="15.75" customHeight="1">
      <c r="C62" s="62"/>
    </row>
    <row r="63" ht="15.75" customHeight="1">
      <c r="C63" s="62"/>
    </row>
    <row r="64" ht="15.75" customHeight="1">
      <c r="C64" s="62"/>
    </row>
    <row r="65" ht="15.75" customHeight="1">
      <c r="C65" s="62"/>
    </row>
    <row r="66" ht="15.75" customHeight="1">
      <c r="C66" s="62"/>
    </row>
    <row r="67" ht="15.75" customHeight="1">
      <c r="C67" s="62"/>
    </row>
    <row r="68" ht="15.75" customHeight="1">
      <c r="C68" s="62"/>
    </row>
    <row r="69" ht="15.75" customHeight="1">
      <c r="C69" s="62"/>
    </row>
    <row r="70" ht="15.75" customHeight="1">
      <c r="C70" s="62"/>
    </row>
    <row r="71" ht="15.75" customHeight="1">
      <c r="C71" s="62"/>
    </row>
    <row r="72" ht="15.75" customHeight="1">
      <c r="C72" s="62"/>
    </row>
    <row r="73" ht="15.75" customHeight="1">
      <c r="C73" s="62"/>
    </row>
    <row r="74" ht="15.75" customHeight="1">
      <c r="C74" s="62"/>
    </row>
    <row r="75" ht="15.75" customHeight="1">
      <c r="C75" s="62"/>
    </row>
    <row r="76" ht="15.75" customHeight="1">
      <c r="C76" s="62"/>
    </row>
    <row r="77" ht="15.75" customHeight="1">
      <c r="C77" s="62"/>
    </row>
    <row r="78" ht="15.75" customHeight="1">
      <c r="C78" s="62"/>
    </row>
    <row r="79" ht="15.75" customHeight="1">
      <c r="C79" s="62"/>
    </row>
    <row r="80" ht="15.75" customHeight="1">
      <c r="C80" s="62"/>
    </row>
    <row r="81" ht="15.75" customHeight="1">
      <c r="C81" s="62"/>
    </row>
    <row r="82" ht="15.75" customHeight="1">
      <c r="C82" s="62"/>
    </row>
    <row r="83" ht="15.75" customHeight="1">
      <c r="C83" s="62"/>
    </row>
    <row r="84" ht="15.75" customHeight="1">
      <c r="C84" s="62"/>
    </row>
    <row r="85" ht="15.75" customHeight="1">
      <c r="C85" s="62"/>
    </row>
    <row r="86" ht="15.75" customHeight="1">
      <c r="C86" s="62"/>
    </row>
    <row r="87" ht="15.75" customHeight="1">
      <c r="C87" s="62"/>
    </row>
    <row r="88" ht="15.75" customHeight="1">
      <c r="C88" s="62"/>
    </row>
    <row r="89" ht="15.75" customHeight="1">
      <c r="C89" s="62"/>
    </row>
    <row r="90" ht="15.75" customHeight="1">
      <c r="C90" s="62"/>
    </row>
    <row r="91" ht="15.75" customHeight="1">
      <c r="C91" s="62"/>
    </row>
    <row r="92" ht="15.75" customHeight="1">
      <c r="C92" s="62"/>
    </row>
    <row r="93" ht="15.75" customHeight="1">
      <c r="C93" s="62"/>
    </row>
    <row r="94" ht="15.75" customHeight="1">
      <c r="C94" s="62"/>
    </row>
    <row r="95" ht="15.75" customHeight="1">
      <c r="C95" s="62"/>
    </row>
    <row r="96" ht="15.75" customHeight="1">
      <c r="C96" s="62"/>
    </row>
    <row r="97" ht="15.75" customHeight="1">
      <c r="C97" s="62"/>
    </row>
    <row r="98" ht="15.75" customHeight="1">
      <c r="C98" s="62"/>
    </row>
    <row r="99" ht="15.75" customHeight="1">
      <c r="C99" s="62"/>
    </row>
    <row r="100" ht="15.75" customHeight="1">
      <c r="C100" s="62"/>
    </row>
    <row r="101" ht="15.75" customHeight="1">
      <c r="C101" s="62"/>
    </row>
    <row r="102" ht="15.75" customHeight="1">
      <c r="C102" s="62"/>
    </row>
    <row r="103" ht="15.75" customHeight="1">
      <c r="C103" s="62"/>
    </row>
    <row r="104" ht="15.75" customHeight="1">
      <c r="C104" s="62"/>
    </row>
    <row r="105" ht="15.75" customHeight="1">
      <c r="C105" s="62"/>
    </row>
    <row r="106" ht="15.75" customHeight="1">
      <c r="C106" s="62"/>
    </row>
    <row r="107" ht="15.75" customHeight="1">
      <c r="C107" s="62"/>
    </row>
    <row r="108" ht="15.75" customHeight="1">
      <c r="C108" s="62"/>
    </row>
    <row r="109" ht="15.75" customHeight="1">
      <c r="C109" s="62"/>
    </row>
    <row r="110" ht="15.75" customHeight="1">
      <c r="C110" s="62"/>
    </row>
    <row r="111" ht="15.75" customHeight="1">
      <c r="C111" s="62"/>
    </row>
    <row r="112" ht="15.75" customHeight="1">
      <c r="C112" s="62"/>
    </row>
    <row r="113" ht="15.75" customHeight="1">
      <c r="C113" s="62"/>
    </row>
    <row r="114" ht="15.75" customHeight="1">
      <c r="C114" s="62"/>
    </row>
    <row r="115" ht="15.75" customHeight="1">
      <c r="C115" s="62"/>
    </row>
    <row r="116" ht="15.75" customHeight="1">
      <c r="C116" s="62"/>
    </row>
    <row r="117" ht="15.75" customHeight="1">
      <c r="C117" s="62"/>
    </row>
    <row r="118" ht="15.75" customHeight="1">
      <c r="C118" s="62"/>
    </row>
    <row r="119" ht="15.75" customHeight="1">
      <c r="C119" s="62"/>
    </row>
    <row r="120" ht="15.75" customHeight="1">
      <c r="C120" s="62"/>
    </row>
    <row r="121" ht="15.75" customHeight="1">
      <c r="C121" s="62"/>
    </row>
    <row r="122" ht="15.75" customHeight="1">
      <c r="C122" s="62"/>
    </row>
    <row r="123" ht="15.75" customHeight="1">
      <c r="C123" s="62"/>
    </row>
    <row r="124" ht="15.75" customHeight="1">
      <c r="C124" s="62"/>
    </row>
    <row r="125" ht="15.75" customHeight="1">
      <c r="C125" s="62"/>
    </row>
    <row r="126" ht="15.75" customHeight="1">
      <c r="C126" s="62"/>
    </row>
    <row r="127" ht="15.75" customHeight="1">
      <c r="C127" s="62"/>
    </row>
    <row r="128" ht="15.75" customHeight="1">
      <c r="C128" s="62"/>
    </row>
    <row r="129" ht="15.75" customHeight="1">
      <c r="C129" s="62"/>
    </row>
    <row r="130" ht="15.75" customHeight="1">
      <c r="C130" s="62"/>
    </row>
    <row r="131" ht="15.75" customHeight="1">
      <c r="C131" s="62"/>
    </row>
    <row r="132" ht="15.75" customHeight="1">
      <c r="C132" s="62"/>
    </row>
    <row r="133" ht="15.75" customHeight="1">
      <c r="C133" s="62"/>
    </row>
    <row r="134" ht="15.75" customHeight="1">
      <c r="C134" s="62"/>
    </row>
    <row r="135" ht="15.75" customHeight="1">
      <c r="C135" s="62"/>
    </row>
    <row r="136" ht="15.75" customHeight="1">
      <c r="C136" s="62"/>
    </row>
    <row r="137" ht="15.75" customHeight="1">
      <c r="C137" s="62"/>
    </row>
    <row r="138" ht="15.75" customHeight="1">
      <c r="C138" s="62"/>
    </row>
    <row r="139" ht="15.75" customHeight="1">
      <c r="C139" s="62"/>
    </row>
    <row r="140" ht="15.75" customHeight="1">
      <c r="C140" s="62"/>
    </row>
    <row r="141" ht="15.75" customHeight="1">
      <c r="C141" s="62"/>
    </row>
    <row r="142" ht="15.75" customHeight="1">
      <c r="C142" s="62"/>
    </row>
    <row r="143" ht="15.75" customHeight="1">
      <c r="C143" s="62"/>
    </row>
    <row r="144" ht="15.75" customHeight="1">
      <c r="C144" s="62"/>
    </row>
    <row r="145" ht="15.75" customHeight="1">
      <c r="C145" s="62"/>
    </row>
    <row r="146" ht="15.75" customHeight="1">
      <c r="C146" s="62"/>
    </row>
    <row r="147" ht="15.75" customHeight="1">
      <c r="C147" s="62"/>
    </row>
    <row r="148" ht="15.75" customHeight="1">
      <c r="C148" s="62"/>
    </row>
    <row r="149" ht="15.75" customHeight="1">
      <c r="C149" s="62"/>
    </row>
    <row r="150" ht="15.75" customHeight="1">
      <c r="C150" s="62"/>
    </row>
    <row r="151" ht="15.75" customHeight="1">
      <c r="C151" s="62"/>
    </row>
    <row r="152" ht="15.75" customHeight="1">
      <c r="C152" s="62"/>
    </row>
    <row r="153" ht="15.75" customHeight="1">
      <c r="C153" s="62"/>
    </row>
    <row r="154" ht="15.75" customHeight="1">
      <c r="C154" s="62"/>
    </row>
    <row r="155" ht="15.75" customHeight="1">
      <c r="C155" s="62"/>
    </row>
    <row r="156" ht="15.75" customHeight="1">
      <c r="C156" s="62"/>
    </row>
    <row r="157" ht="15.75" customHeight="1">
      <c r="C157" s="62"/>
    </row>
    <row r="158" ht="15.75" customHeight="1">
      <c r="C158" s="62"/>
    </row>
    <row r="159" ht="15.75" customHeight="1">
      <c r="C159" s="62"/>
    </row>
    <row r="160" ht="15.75" customHeight="1">
      <c r="C160" s="62"/>
    </row>
    <row r="161" ht="15.75" customHeight="1">
      <c r="C161" s="62"/>
    </row>
    <row r="162" ht="15.75" customHeight="1">
      <c r="C162" s="62"/>
    </row>
    <row r="163" ht="15.75" customHeight="1">
      <c r="C163" s="62"/>
    </row>
    <row r="164" ht="15.75" customHeight="1">
      <c r="C164" s="62"/>
    </row>
    <row r="165" ht="15.75" customHeight="1">
      <c r="C165" s="62"/>
    </row>
    <row r="166" ht="15.75" customHeight="1">
      <c r="C166" s="62"/>
    </row>
    <row r="167" ht="15.75" customHeight="1">
      <c r="C167" s="62"/>
    </row>
    <row r="168" ht="15.75" customHeight="1">
      <c r="C168" s="62"/>
    </row>
    <row r="169" ht="15.75" customHeight="1">
      <c r="C169" s="62"/>
    </row>
    <row r="170" ht="15.75" customHeight="1">
      <c r="C170" s="62"/>
    </row>
    <row r="171" ht="15.75" customHeight="1">
      <c r="C171" s="62"/>
    </row>
    <row r="172" ht="15.75" customHeight="1">
      <c r="C172" s="62"/>
    </row>
    <row r="173" ht="15.75" customHeight="1">
      <c r="C173" s="62"/>
    </row>
    <row r="174" ht="15.75" customHeight="1">
      <c r="C174" s="62"/>
    </row>
    <row r="175" ht="15.75" customHeight="1">
      <c r="C175" s="62"/>
    </row>
    <row r="176" ht="15.75" customHeight="1">
      <c r="C176" s="62"/>
    </row>
    <row r="177" ht="15.75" customHeight="1">
      <c r="C177" s="62"/>
    </row>
    <row r="178" ht="15.75" customHeight="1">
      <c r="C178" s="62"/>
    </row>
    <row r="179" ht="15.75" customHeight="1">
      <c r="C179" s="62"/>
    </row>
    <row r="180" ht="15.75" customHeight="1">
      <c r="C180" s="62"/>
    </row>
    <row r="181" ht="15.75" customHeight="1">
      <c r="C181" s="62"/>
    </row>
    <row r="182" ht="15.75" customHeight="1">
      <c r="C182" s="62"/>
    </row>
    <row r="183" ht="15.75" customHeight="1">
      <c r="C183" s="62"/>
    </row>
    <row r="184" ht="15.75" customHeight="1">
      <c r="C184" s="62"/>
    </row>
    <row r="185" ht="15.75" customHeight="1">
      <c r="C185" s="62"/>
    </row>
    <row r="186" ht="15.75" customHeight="1">
      <c r="C186" s="62"/>
    </row>
    <row r="187" ht="15.75" customHeight="1">
      <c r="C187" s="62"/>
    </row>
    <row r="188" ht="15.75" customHeight="1">
      <c r="C188" s="62"/>
    </row>
    <row r="189" ht="15.75" customHeight="1">
      <c r="C189" s="62"/>
    </row>
    <row r="190" ht="15.75" customHeight="1">
      <c r="C190" s="62"/>
    </row>
    <row r="191" ht="15.75" customHeight="1">
      <c r="C191" s="62"/>
    </row>
    <row r="192" ht="15.75" customHeight="1">
      <c r="C192" s="62"/>
    </row>
    <row r="193" ht="15.75" customHeight="1">
      <c r="C193" s="62"/>
    </row>
    <row r="194" ht="15.75" customHeight="1">
      <c r="C194" s="62"/>
    </row>
    <row r="195" ht="15.75" customHeight="1">
      <c r="C195" s="62"/>
    </row>
    <row r="196" ht="15.75" customHeight="1">
      <c r="C196" s="62"/>
    </row>
    <row r="197" ht="15.75" customHeight="1">
      <c r="C197" s="62"/>
    </row>
    <row r="198" ht="15.75" customHeight="1">
      <c r="C198" s="62"/>
    </row>
    <row r="199" ht="15.75" customHeight="1">
      <c r="C199" s="62"/>
    </row>
    <row r="200" ht="15.75" customHeight="1">
      <c r="C200" s="62"/>
    </row>
    <row r="201" ht="15.75" customHeight="1">
      <c r="C201" s="62"/>
    </row>
    <row r="202" ht="15.75" customHeight="1">
      <c r="C202" s="62"/>
    </row>
    <row r="203" ht="15.75" customHeight="1">
      <c r="C203" s="62"/>
    </row>
    <row r="204" ht="15.75" customHeight="1">
      <c r="C204" s="62"/>
    </row>
    <row r="205" ht="15.75" customHeight="1">
      <c r="C205" s="62"/>
    </row>
    <row r="206" ht="15.75" customHeight="1">
      <c r="C206" s="62"/>
    </row>
    <row r="207" ht="15.75" customHeight="1">
      <c r="C207" s="62"/>
    </row>
    <row r="208" ht="15.75" customHeight="1">
      <c r="C208" s="62"/>
    </row>
    <row r="209" ht="15.75" customHeight="1">
      <c r="C209" s="62"/>
    </row>
    <row r="210" ht="15.75" customHeight="1">
      <c r="C210" s="62"/>
    </row>
    <row r="211" ht="15.75" customHeight="1">
      <c r="C211" s="62"/>
    </row>
    <row r="212" ht="15.75" customHeight="1">
      <c r="C212" s="62"/>
    </row>
    <row r="213" ht="15.75" customHeight="1">
      <c r="C213" s="62"/>
    </row>
    <row r="214" ht="15.75" customHeight="1">
      <c r="C214" s="62"/>
    </row>
    <row r="215" ht="15.75" customHeight="1">
      <c r="C215" s="62"/>
    </row>
    <row r="216" ht="15.75" customHeight="1">
      <c r="C216" s="62"/>
    </row>
    <row r="217" ht="15.75" customHeight="1">
      <c r="C217" s="62"/>
    </row>
    <row r="218" ht="15.75" customHeight="1">
      <c r="C218" s="62"/>
    </row>
    <row r="219" ht="15.75" customHeight="1">
      <c r="C219" s="62"/>
    </row>
    <row r="220" ht="15.75" customHeight="1">
      <c r="C220" s="62"/>
    </row>
    <row r="221" ht="15.75" customHeight="1">
      <c r="C221" s="62"/>
    </row>
    <row r="222" ht="15.75" customHeight="1">
      <c r="C222" s="62"/>
    </row>
    <row r="223" ht="15.75" customHeight="1">
      <c r="C223" s="62"/>
    </row>
    <row r="224" ht="15.75" customHeight="1">
      <c r="C224" s="62"/>
    </row>
    <row r="225" ht="15.75" customHeight="1">
      <c r="C225" s="62"/>
    </row>
    <row r="226" ht="15.75" customHeight="1">
      <c r="C226" s="62"/>
    </row>
    <row r="227" ht="15.75" customHeight="1">
      <c r="C227" s="62"/>
    </row>
    <row r="228" ht="15.75" customHeight="1">
      <c r="C228" s="62"/>
    </row>
    <row r="229" ht="15.75" customHeight="1">
      <c r="C229" s="62"/>
    </row>
    <row r="230" ht="15.75" customHeight="1">
      <c r="C230" s="62"/>
    </row>
    <row r="231" ht="15.75" customHeight="1">
      <c r="C231" s="62"/>
    </row>
    <row r="232" ht="15.75" customHeight="1">
      <c r="C232" s="62"/>
    </row>
    <row r="233" ht="15.75" customHeight="1">
      <c r="C233" s="62"/>
    </row>
    <row r="234" ht="15.75" customHeight="1">
      <c r="C234" s="62"/>
    </row>
    <row r="235" ht="15.75" customHeight="1">
      <c r="C235" s="62"/>
    </row>
    <row r="236" ht="15.75" customHeight="1">
      <c r="C236" s="62"/>
    </row>
    <row r="237" ht="15.75" customHeight="1">
      <c r="C237" s="62"/>
    </row>
    <row r="238" ht="15.75" customHeight="1">
      <c r="C238" s="62"/>
    </row>
    <row r="239" ht="15.75" customHeight="1">
      <c r="C239" s="62"/>
    </row>
    <row r="240" ht="15.75" customHeight="1">
      <c r="C240" s="62"/>
    </row>
    <row r="241" ht="15.75" customHeight="1">
      <c r="C241" s="62"/>
    </row>
    <row r="242" ht="15.75" customHeight="1">
      <c r="C242" s="62"/>
    </row>
    <row r="243" ht="15.75" customHeight="1">
      <c r="C243" s="62"/>
    </row>
    <row r="244" ht="15.75" customHeight="1">
      <c r="C244" s="62"/>
    </row>
    <row r="245" ht="15.75" customHeight="1">
      <c r="C245" s="62"/>
    </row>
    <row r="246" ht="15.75" customHeight="1">
      <c r="C246" s="62"/>
    </row>
    <row r="247" ht="15.75" customHeight="1">
      <c r="C247" s="62"/>
    </row>
    <row r="248" ht="15.75" customHeight="1">
      <c r="C248" s="62"/>
    </row>
    <row r="249" ht="15.75" customHeight="1">
      <c r="C249" s="62"/>
    </row>
    <row r="250" ht="15.75" customHeight="1">
      <c r="C250" s="62"/>
    </row>
    <row r="251" ht="15.75" customHeight="1">
      <c r="C251" s="62"/>
    </row>
    <row r="252" ht="15.75" customHeight="1">
      <c r="C252" s="62"/>
    </row>
    <row r="253" ht="15.75" customHeight="1">
      <c r="C253" s="62"/>
    </row>
    <row r="254" ht="15.75" customHeight="1">
      <c r="C254" s="62"/>
    </row>
    <row r="255" ht="15.75" customHeight="1">
      <c r="C255" s="62"/>
    </row>
    <row r="256" ht="15.75" customHeight="1">
      <c r="C256" s="62"/>
    </row>
    <row r="257" ht="15.75" customHeight="1">
      <c r="C257" s="62"/>
    </row>
    <row r="258" ht="15.75" customHeight="1">
      <c r="C258" s="62"/>
    </row>
    <row r="259" ht="15.75" customHeight="1">
      <c r="C259" s="62"/>
    </row>
    <row r="260" ht="15.75" customHeight="1">
      <c r="C260" s="62"/>
    </row>
    <row r="261" ht="15.75" customHeight="1">
      <c r="C261" s="62"/>
    </row>
    <row r="262" ht="15.75" customHeight="1">
      <c r="C262" s="62"/>
    </row>
    <row r="263" ht="15.75" customHeight="1">
      <c r="C263" s="62"/>
    </row>
    <row r="264" ht="15.75" customHeight="1">
      <c r="C264" s="62"/>
    </row>
    <row r="265" ht="15.75" customHeight="1">
      <c r="C265" s="62"/>
    </row>
    <row r="266" ht="15.75" customHeight="1">
      <c r="C266" s="62"/>
    </row>
    <row r="267" ht="15.75" customHeight="1">
      <c r="C267" s="62"/>
    </row>
    <row r="268" ht="15.75" customHeight="1">
      <c r="C268" s="62"/>
    </row>
    <row r="269" ht="15.75" customHeight="1">
      <c r="C269" s="62"/>
    </row>
    <row r="270" ht="15.75" customHeight="1">
      <c r="C270" s="62"/>
    </row>
    <row r="271" ht="15.75" customHeight="1">
      <c r="C271" s="62"/>
    </row>
    <row r="272" ht="15.75" customHeight="1">
      <c r="C272" s="62"/>
    </row>
    <row r="273" ht="15.75" customHeight="1">
      <c r="C273" s="62"/>
    </row>
    <row r="274" ht="15.75" customHeight="1">
      <c r="C274" s="62"/>
    </row>
    <row r="275" ht="15.75" customHeight="1">
      <c r="C275" s="62"/>
    </row>
    <row r="276" ht="15.75" customHeight="1">
      <c r="C276" s="62"/>
    </row>
    <row r="277" ht="15.75" customHeight="1">
      <c r="C277" s="62"/>
    </row>
    <row r="278" ht="15.75" customHeight="1">
      <c r="C278" s="62"/>
    </row>
    <row r="279" ht="15.75" customHeight="1">
      <c r="C279" s="62"/>
    </row>
    <row r="280" ht="15.75" customHeight="1">
      <c r="C280" s="62"/>
    </row>
    <row r="281" ht="15.75" customHeight="1">
      <c r="C281" s="62"/>
    </row>
    <row r="282" ht="15.75" customHeight="1">
      <c r="C282" s="62"/>
    </row>
    <row r="283" ht="15.75" customHeight="1">
      <c r="C283" s="62"/>
    </row>
    <row r="284" ht="15.75" customHeight="1">
      <c r="C284" s="62"/>
    </row>
    <row r="285" ht="15.75" customHeight="1">
      <c r="C285" s="62"/>
    </row>
    <row r="286" ht="15.75" customHeight="1">
      <c r="C286" s="62"/>
    </row>
    <row r="287" ht="15.75" customHeight="1">
      <c r="C287" s="62"/>
    </row>
    <row r="288" ht="15.75" customHeight="1">
      <c r="C288" s="62"/>
    </row>
    <row r="289" ht="15.75" customHeight="1">
      <c r="C289" s="62"/>
    </row>
    <row r="290" ht="15.75" customHeight="1">
      <c r="C290" s="62"/>
    </row>
    <row r="291" ht="15.75" customHeight="1">
      <c r="C291" s="62"/>
    </row>
    <row r="292" ht="15.75" customHeight="1">
      <c r="C292" s="62"/>
    </row>
    <row r="293" ht="15.75" customHeight="1">
      <c r="C293" s="62"/>
    </row>
    <row r="294" ht="15.75" customHeight="1">
      <c r="C294" s="62"/>
    </row>
    <row r="295" ht="15.75" customHeight="1">
      <c r="C295" s="62"/>
    </row>
    <row r="296" ht="15.75" customHeight="1">
      <c r="C296" s="62"/>
    </row>
    <row r="297" ht="15.75" customHeight="1">
      <c r="C297" s="62"/>
    </row>
    <row r="298" ht="15.75" customHeight="1">
      <c r="C298" s="62"/>
    </row>
    <row r="299" ht="15.75" customHeight="1">
      <c r="C299" s="62"/>
    </row>
    <row r="300" ht="15.75" customHeight="1">
      <c r="C300" s="62"/>
    </row>
    <row r="301" ht="15.75" customHeight="1">
      <c r="C301" s="62"/>
    </row>
    <row r="302" ht="15.75" customHeight="1">
      <c r="C302" s="62"/>
    </row>
    <row r="303" ht="15.75" customHeight="1">
      <c r="C303" s="62"/>
    </row>
    <row r="304" ht="15.75" customHeight="1">
      <c r="C304" s="62"/>
    </row>
    <row r="305" ht="15.75" customHeight="1">
      <c r="C305" s="62"/>
    </row>
    <row r="306" ht="15.75" customHeight="1">
      <c r="C306" s="62"/>
    </row>
    <row r="307" ht="15.75" customHeight="1">
      <c r="C307" s="62"/>
    </row>
    <row r="308" ht="15.75" customHeight="1">
      <c r="C308" s="62"/>
    </row>
    <row r="309" ht="15.75" customHeight="1">
      <c r="C309" s="62"/>
    </row>
    <row r="310" ht="15.75" customHeight="1">
      <c r="C310" s="62"/>
    </row>
    <row r="311" ht="15.75" customHeight="1">
      <c r="C311" s="62"/>
    </row>
    <row r="312" ht="15.75" customHeight="1">
      <c r="C312" s="62"/>
    </row>
    <row r="313" ht="15.75" customHeight="1">
      <c r="C313" s="62"/>
    </row>
    <row r="314" ht="15.75" customHeight="1">
      <c r="C314" s="62"/>
    </row>
    <row r="315" ht="15.75" customHeight="1">
      <c r="C315" s="62"/>
    </row>
    <row r="316" ht="15.75" customHeight="1">
      <c r="C316" s="62"/>
    </row>
    <row r="317" ht="15.75" customHeight="1">
      <c r="C317" s="62"/>
    </row>
    <row r="318" ht="15.75" customHeight="1">
      <c r="C318" s="62"/>
    </row>
    <row r="319" ht="15.75" customHeight="1">
      <c r="C319" s="62"/>
    </row>
    <row r="320" ht="15.75" customHeight="1">
      <c r="C320" s="62"/>
    </row>
    <row r="321" ht="15.75" customHeight="1">
      <c r="C321" s="62"/>
    </row>
    <row r="322" ht="15.75" customHeight="1">
      <c r="C322" s="62"/>
    </row>
    <row r="323" ht="15.75" customHeight="1">
      <c r="C323" s="62"/>
    </row>
    <row r="324" ht="15.75" customHeight="1">
      <c r="C324" s="62"/>
    </row>
    <row r="325" ht="15.75" customHeight="1">
      <c r="C325" s="62"/>
    </row>
    <row r="326" ht="15.75" customHeight="1">
      <c r="C326" s="62"/>
    </row>
    <row r="327" ht="15.75" customHeight="1">
      <c r="C327" s="62"/>
    </row>
    <row r="328" ht="15.75" customHeight="1">
      <c r="C328" s="62"/>
    </row>
    <row r="329" ht="15.75" customHeight="1">
      <c r="C329" s="62"/>
    </row>
    <row r="330" ht="15.75" customHeight="1">
      <c r="C330" s="62"/>
    </row>
    <row r="331" ht="15.75" customHeight="1">
      <c r="C331" s="62"/>
    </row>
    <row r="332" ht="15.75" customHeight="1">
      <c r="C332" s="62"/>
    </row>
    <row r="333" ht="15.75" customHeight="1">
      <c r="C333" s="62"/>
    </row>
    <row r="334" ht="15.75" customHeight="1">
      <c r="C334" s="62"/>
    </row>
    <row r="335" ht="15.75" customHeight="1">
      <c r="C335" s="62"/>
    </row>
    <row r="336" ht="15.75" customHeight="1">
      <c r="C336" s="62"/>
    </row>
    <row r="337" ht="15.75" customHeight="1">
      <c r="C337" s="62"/>
    </row>
    <row r="338" ht="15.75" customHeight="1">
      <c r="C338" s="62"/>
    </row>
    <row r="339" ht="15.75" customHeight="1">
      <c r="C339" s="62"/>
    </row>
    <row r="340" ht="15.75" customHeight="1">
      <c r="C340" s="62"/>
    </row>
    <row r="341" ht="15.75" customHeight="1">
      <c r="C341" s="62"/>
    </row>
    <row r="342" ht="15.75" customHeight="1">
      <c r="C342" s="62"/>
    </row>
    <row r="343" ht="15.75" customHeight="1">
      <c r="C343" s="62"/>
    </row>
    <row r="344" ht="15.75" customHeight="1">
      <c r="C344" s="62"/>
    </row>
    <row r="345" ht="15.75" customHeight="1">
      <c r="C345" s="62"/>
    </row>
    <row r="346" ht="15.75" customHeight="1">
      <c r="C346" s="62"/>
    </row>
    <row r="347" ht="15.75" customHeight="1">
      <c r="C347" s="62"/>
    </row>
    <row r="348" ht="15.75" customHeight="1">
      <c r="C348" s="62"/>
    </row>
    <row r="349" ht="15.75" customHeight="1">
      <c r="C349" s="62"/>
    </row>
    <row r="350" ht="15.75" customHeight="1">
      <c r="C350" s="62"/>
    </row>
    <row r="351" ht="15.75" customHeight="1">
      <c r="C351" s="62"/>
    </row>
    <row r="352" ht="15.75" customHeight="1">
      <c r="C352" s="62"/>
    </row>
    <row r="353" ht="15.75" customHeight="1">
      <c r="C353" s="62"/>
    </row>
    <row r="354" ht="15.75" customHeight="1">
      <c r="C354" s="62"/>
    </row>
    <row r="355" ht="15.75" customHeight="1">
      <c r="C355" s="62"/>
    </row>
    <row r="356" ht="15.75" customHeight="1">
      <c r="C356" s="62"/>
    </row>
    <row r="357" ht="15.75" customHeight="1">
      <c r="C357" s="62"/>
    </row>
    <row r="358" ht="15.75" customHeight="1">
      <c r="C358" s="62"/>
    </row>
    <row r="359" ht="15.75" customHeight="1">
      <c r="C359" s="62"/>
    </row>
    <row r="360" ht="15.75" customHeight="1">
      <c r="C360" s="62"/>
    </row>
    <row r="361" ht="15.75" customHeight="1">
      <c r="C361" s="62"/>
    </row>
    <row r="362" ht="15.75" customHeight="1">
      <c r="C362" s="62"/>
    </row>
    <row r="363" ht="15.75" customHeight="1">
      <c r="C363" s="62"/>
    </row>
    <row r="364" ht="15.75" customHeight="1">
      <c r="C364" s="62"/>
    </row>
    <row r="365" ht="15.75" customHeight="1">
      <c r="C365" s="62"/>
    </row>
    <row r="366" ht="15.75" customHeight="1">
      <c r="C366" s="62"/>
    </row>
    <row r="367" ht="15.75" customHeight="1">
      <c r="C367" s="62"/>
    </row>
    <row r="368" ht="15.75" customHeight="1">
      <c r="C368" s="62"/>
    </row>
    <row r="369" ht="15.75" customHeight="1">
      <c r="C369" s="62"/>
    </row>
    <row r="370" ht="15.75" customHeight="1">
      <c r="C370" s="62"/>
    </row>
    <row r="371" ht="15.75" customHeight="1">
      <c r="C371" s="62"/>
    </row>
    <row r="372" ht="15.75" customHeight="1">
      <c r="C372" s="62"/>
    </row>
    <row r="373" ht="15.75" customHeight="1">
      <c r="C373" s="62"/>
    </row>
    <row r="374" ht="15.75" customHeight="1">
      <c r="C374" s="62"/>
    </row>
    <row r="375" ht="15.75" customHeight="1">
      <c r="C375" s="62"/>
    </row>
    <row r="376" ht="15.75" customHeight="1">
      <c r="C376" s="62"/>
    </row>
    <row r="377" ht="15.75" customHeight="1">
      <c r="C377" s="62"/>
    </row>
    <row r="378" ht="15.75" customHeight="1">
      <c r="C378" s="62"/>
    </row>
    <row r="379" ht="15.75" customHeight="1">
      <c r="C379" s="62"/>
    </row>
    <row r="380" ht="15.75" customHeight="1">
      <c r="C380" s="62"/>
    </row>
    <row r="381" ht="15.75" customHeight="1">
      <c r="C381" s="62"/>
    </row>
    <row r="382" ht="15.75" customHeight="1">
      <c r="C382" s="62"/>
    </row>
    <row r="383" ht="15.75" customHeight="1">
      <c r="C383" s="62"/>
    </row>
    <row r="384" ht="15.75" customHeight="1">
      <c r="C384" s="62"/>
    </row>
    <row r="385" ht="15.75" customHeight="1">
      <c r="C385" s="62"/>
    </row>
    <row r="386" ht="15.75" customHeight="1">
      <c r="C386" s="62"/>
    </row>
    <row r="387" ht="15.75" customHeight="1">
      <c r="C387" s="62"/>
    </row>
    <row r="388" ht="15.75" customHeight="1">
      <c r="C388" s="62"/>
    </row>
    <row r="389" ht="15.75" customHeight="1">
      <c r="C389" s="62"/>
    </row>
    <row r="390" ht="15.75" customHeight="1">
      <c r="C390" s="62"/>
    </row>
    <row r="391" ht="15.75" customHeight="1">
      <c r="C391" s="62"/>
    </row>
    <row r="392" ht="15.75" customHeight="1">
      <c r="C392" s="62"/>
    </row>
    <row r="393" ht="15.75" customHeight="1">
      <c r="C393" s="62"/>
    </row>
    <row r="394" ht="15.75" customHeight="1">
      <c r="C394" s="62"/>
    </row>
    <row r="395" ht="15.75" customHeight="1">
      <c r="C395" s="62"/>
    </row>
    <row r="396" ht="15.75" customHeight="1">
      <c r="C396" s="62"/>
    </row>
    <row r="397" ht="15.75" customHeight="1">
      <c r="C397" s="62"/>
    </row>
    <row r="398" ht="15.75" customHeight="1">
      <c r="C398" s="62"/>
    </row>
    <row r="399" ht="15.75" customHeight="1">
      <c r="C399" s="62"/>
    </row>
    <row r="400" ht="15.75" customHeight="1">
      <c r="C400" s="62"/>
    </row>
    <row r="401" ht="15.75" customHeight="1">
      <c r="C401" s="62"/>
    </row>
    <row r="402" ht="15.75" customHeight="1">
      <c r="C402" s="62"/>
    </row>
    <row r="403" ht="15.75" customHeight="1">
      <c r="C403" s="62"/>
    </row>
    <row r="404" ht="15.75" customHeight="1">
      <c r="C404" s="62"/>
    </row>
    <row r="405" ht="15.75" customHeight="1">
      <c r="C405" s="62"/>
    </row>
    <row r="406" ht="15.75" customHeight="1">
      <c r="C406" s="62"/>
    </row>
    <row r="407" ht="15.75" customHeight="1">
      <c r="C407" s="62"/>
    </row>
    <row r="408" ht="15.75" customHeight="1">
      <c r="C408" s="62"/>
    </row>
    <row r="409" ht="15.75" customHeight="1">
      <c r="C409" s="62"/>
    </row>
    <row r="410" ht="15.75" customHeight="1">
      <c r="C410" s="62"/>
    </row>
    <row r="411" ht="15.75" customHeight="1">
      <c r="C411" s="62"/>
    </row>
    <row r="412" ht="15.75" customHeight="1">
      <c r="C412" s="62"/>
    </row>
    <row r="413" ht="15.75" customHeight="1">
      <c r="C413" s="62"/>
    </row>
    <row r="414" ht="15.75" customHeight="1">
      <c r="C414" s="62"/>
    </row>
    <row r="415" ht="15.75" customHeight="1">
      <c r="C415" s="62"/>
    </row>
    <row r="416" ht="15.75" customHeight="1">
      <c r="C416" s="62"/>
    </row>
    <row r="417" ht="15.75" customHeight="1">
      <c r="C417" s="62"/>
    </row>
    <row r="418" ht="15.75" customHeight="1">
      <c r="C418" s="62"/>
    </row>
    <row r="419" ht="15.75" customHeight="1">
      <c r="C419" s="62"/>
    </row>
    <row r="420" ht="15.75" customHeight="1">
      <c r="C420" s="62"/>
    </row>
    <row r="421" ht="15.75" customHeight="1">
      <c r="C421" s="62"/>
    </row>
    <row r="422" ht="15.75" customHeight="1">
      <c r="C422" s="62"/>
    </row>
    <row r="423" ht="15.75" customHeight="1">
      <c r="C423" s="62"/>
    </row>
    <row r="424" ht="15.75" customHeight="1">
      <c r="C424" s="62"/>
    </row>
    <row r="425" ht="15.75" customHeight="1">
      <c r="C425" s="62"/>
    </row>
    <row r="426" ht="15.75" customHeight="1">
      <c r="C426" s="62"/>
    </row>
    <row r="427" ht="15.75" customHeight="1">
      <c r="C427" s="62"/>
    </row>
    <row r="428" ht="15.75" customHeight="1">
      <c r="C428" s="62"/>
    </row>
    <row r="429" ht="15.75" customHeight="1">
      <c r="C429" s="62"/>
    </row>
    <row r="430" ht="15.75" customHeight="1">
      <c r="C430" s="62"/>
    </row>
    <row r="431" ht="15.75" customHeight="1">
      <c r="C431" s="62"/>
    </row>
    <row r="432" ht="15.75" customHeight="1">
      <c r="C432" s="62"/>
    </row>
    <row r="433" ht="15.75" customHeight="1">
      <c r="C433" s="62"/>
    </row>
    <row r="434" ht="15.75" customHeight="1">
      <c r="C434" s="62"/>
    </row>
    <row r="435" ht="15.75" customHeight="1">
      <c r="C435" s="62"/>
    </row>
    <row r="436" ht="15.75" customHeight="1">
      <c r="C436" s="62"/>
    </row>
    <row r="437" ht="15.75" customHeight="1">
      <c r="C437" s="62"/>
    </row>
    <row r="438" ht="15.75" customHeight="1">
      <c r="C438" s="62"/>
    </row>
    <row r="439" ht="15.75" customHeight="1">
      <c r="C439" s="62"/>
    </row>
    <row r="440" ht="15.75" customHeight="1">
      <c r="C440" s="62"/>
    </row>
    <row r="441" ht="15.75" customHeight="1">
      <c r="C441" s="62"/>
    </row>
    <row r="442" ht="15.75" customHeight="1">
      <c r="C442" s="62"/>
    </row>
    <row r="443" ht="15.75" customHeight="1">
      <c r="C443" s="62"/>
    </row>
    <row r="444" ht="15.75" customHeight="1">
      <c r="C444" s="62"/>
    </row>
    <row r="445" ht="15.75" customHeight="1">
      <c r="C445" s="62"/>
    </row>
    <row r="446" ht="15.75" customHeight="1">
      <c r="C446" s="62"/>
    </row>
    <row r="447" ht="15.75" customHeight="1">
      <c r="C447" s="62"/>
    </row>
    <row r="448" ht="15.75" customHeight="1">
      <c r="C448" s="62"/>
    </row>
    <row r="449" ht="15.75" customHeight="1">
      <c r="C449" s="62"/>
    </row>
    <row r="450" ht="15.75" customHeight="1">
      <c r="C450" s="62"/>
    </row>
    <row r="451" ht="15.75" customHeight="1">
      <c r="C451" s="62"/>
    </row>
    <row r="452" ht="15.75" customHeight="1">
      <c r="C452" s="62"/>
    </row>
    <row r="453" ht="15.75" customHeight="1">
      <c r="C453" s="62"/>
    </row>
    <row r="454" ht="15.75" customHeight="1">
      <c r="C454" s="62"/>
    </row>
    <row r="455" ht="15.75" customHeight="1">
      <c r="C455" s="62"/>
    </row>
    <row r="456" ht="15.75" customHeight="1">
      <c r="C456" s="62"/>
    </row>
    <row r="457" ht="15.75" customHeight="1">
      <c r="C457" s="62"/>
    </row>
    <row r="458" ht="15.75" customHeight="1">
      <c r="C458" s="62"/>
    </row>
    <row r="459" ht="15.75" customHeight="1">
      <c r="C459" s="62"/>
    </row>
    <row r="460" ht="15.75" customHeight="1">
      <c r="C460" s="62"/>
    </row>
    <row r="461" ht="15.75" customHeight="1">
      <c r="C461" s="62"/>
    </row>
    <row r="462" ht="15.75" customHeight="1">
      <c r="C462" s="62"/>
    </row>
    <row r="463" ht="15.75" customHeight="1">
      <c r="C463" s="62"/>
    </row>
    <row r="464" ht="15.75" customHeight="1">
      <c r="C464" s="62"/>
    </row>
    <row r="465" ht="15.75" customHeight="1">
      <c r="C465" s="62"/>
    </row>
    <row r="466" ht="15.75" customHeight="1">
      <c r="C466" s="62"/>
    </row>
    <row r="467" ht="15.75" customHeight="1">
      <c r="C467" s="62"/>
    </row>
    <row r="468" ht="15.75" customHeight="1">
      <c r="C468" s="62"/>
    </row>
    <row r="469" ht="15.75" customHeight="1">
      <c r="C469" s="62"/>
    </row>
    <row r="470" ht="15.75" customHeight="1">
      <c r="C470" s="62"/>
    </row>
    <row r="471" ht="15.75" customHeight="1">
      <c r="C471" s="62"/>
    </row>
    <row r="472" ht="15.75" customHeight="1">
      <c r="C472" s="62"/>
    </row>
    <row r="473" ht="15.75" customHeight="1">
      <c r="C473" s="62"/>
    </row>
    <row r="474" ht="15.75" customHeight="1">
      <c r="C474" s="62"/>
    </row>
    <row r="475" ht="15.75" customHeight="1">
      <c r="C475" s="62"/>
    </row>
    <row r="476" ht="15.75" customHeight="1">
      <c r="C476" s="62"/>
    </row>
    <row r="477" ht="15.75" customHeight="1">
      <c r="C477" s="62"/>
    </row>
    <row r="478" ht="15.75" customHeight="1">
      <c r="C478" s="62"/>
    </row>
    <row r="479" ht="15.75" customHeight="1">
      <c r="C479" s="62"/>
    </row>
    <row r="480" ht="15.75" customHeight="1">
      <c r="C480" s="62"/>
    </row>
    <row r="481" ht="15.75" customHeight="1">
      <c r="C481" s="62"/>
    </row>
    <row r="482" ht="15.75" customHeight="1">
      <c r="C482" s="62"/>
    </row>
    <row r="483" ht="15.75" customHeight="1">
      <c r="C483" s="62"/>
    </row>
    <row r="484" ht="15.75" customHeight="1">
      <c r="C484" s="62"/>
    </row>
    <row r="485" ht="15.75" customHeight="1">
      <c r="C485" s="62"/>
    </row>
    <row r="486" ht="15.75" customHeight="1">
      <c r="C486" s="62"/>
    </row>
    <row r="487" ht="15.75" customHeight="1">
      <c r="C487" s="62"/>
    </row>
    <row r="488" ht="15.75" customHeight="1">
      <c r="C488" s="62"/>
    </row>
    <row r="489" ht="15.75" customHeight="1">
      <c r="C489" s="62"/>
    </row>
    <row r="490" ht="15.75" customHeight="1">
      <c r="C490" s="62"/>
    </row>
    <row r="491" ht="15.75" customHeight="1">
      <c r="C491" s="62"/>
    </row>
    <row r="492" ht="15.75" customHeight="1">
      <c r="C492" s="62"/>
    </row>
    <row r="493" ht="15.75" customHeight="1">
      <c r="C493" s="62"/>
    </row>
    <row r="494" ht="15.75" customHeight="1">
      <c r="C494" s="62"/>
    </row>
    <row r="495" ht="15.75" customHeight="1">
      <c r="C495" s="62"/>
    </row>
    <row r="496" ht="15.75" customHeight="1">
      <c r="C496" s="62"/>
    </row>
    <row r="497" ht="15.75" customHeight="1">
      <c r="C497" s="62"/>
    </row>
    <row r="498" ht="15.75" customHeight="1">
      <c r="C498" s="62"/>
    </row>
    <row r="499" ht="15.75" customHeight="1">
      <c r="C499" s="62"/>
    </row>
    <row r="500" ht="15.75" customHeight="1">
      <c r="C500" s="62"/>
    </row>
    <row r="501" ht="15.75" customHeight="1">
      <c r="C501" s="62"/>
    </row>
    <row r="502" ht="15.75" customHeight="1">
      <c r="C502" s="62"/>
    </row>
    <row r="503" ht="15.75" customHeight="1">
      <c r="C503" s="62"/>
    </row>
    <row r="504" ht="15.75" customHeight="1">
      <c r="C504" s="62"/>
    </row>
    <row r="505" ht="15.75" customHeight="1">
      <c r="C505" s="62"/>
    </row>
    <row r="506" ht="15.75" customHeight="1">
      <c r="C506" s="62"/>
    </row>
    <row r="507" ht="15.75" customHeight="1">
      <c r="C507" s="62"/>
    </row>
    <row r="508" ht="15.75" customHeight="1">
      <c r="C508" s="62"/>
    </row>
    <row r="509" ht="15.75" customHeight="1">
      <c r="C509" s="62"/>
    </row>
    <row r="510" ht="15.75" customHeight="1">
      <c r="C510" s="62"/>
    </row>
    <row r="511" ht="15.75" customHeight="1">
      <c r="C511" s="62"/>
    </row>
    <row r="512" ht="15.75" customHeight="1">
      <c r="C512" s="62"/>
    </row>
    <row r="513" ht="15.75" customHeight="1">
      <c r="C513" s="62"/>
    </row>
    <row r="514" ht="15.75" customHeight="1">
      <c r="C514" s="62"/>
    </row>
    <row r="515" ht="15.75" customHeight="1">
      <c r="C515" s="62"/>
    </row>
    <row r="516" ht="15.75" customHeight="1">
      <c r="C516" s="62"/>
    </row>
    <row r="517" ht="15.75" customHeight="1">
      <c r="C517" s="62"/>
    </row>
    <row r="518" ht="15.75" customHeight="1">
      <c r="C518" s="62"/>
    </row>
    <row r="519" ht="15.75" customHeight="1">
      <c r="C519" s="62"/>
    </row>
    <row r="520" ht="15.75" customHeight="1">
      <c r="C520" s="62"/>
    </row>
    <row r="521" ht="15.75" customHeight="1">
      <c r="C521" s="62"/>
    </row>
    <row r="522" ht="15.75" customHeight="1">
      <c r="C522" s="62"/>
    </row>
    <row r="523" ht="15.75" customHeight="1">
      <c r="C523" s="62"/>
    </row>
    <row r="524" ht="15.75" customHeight="1">
      <c r="C524" s="62"/>
    </row>
    <row r="525" ht="15.75" customHeight="1">
      <c r="C525" s="62"/>
    </row>
    <row r="526" ht="15.75" customHeight="1">
      <c r="C526" s="62"/>
    </row>
    <row r="527" ht="15.75" customHeight="1">
      <c r="C527" s="62"/>
    </row>
    <row r="528" ht="15.75" customHeight="1">
      <c r="C528" s="62"/>
    </row>
    <row r="529" ht="15.75" customHeight="1">
      <c r="C529" s="62"/>
    </row>
    <row r="530" ht="15.75" customHeight="1">
      <c r="C530" s="62"/>
    </row>
    <row r="531" ht="15.75" customHeight="1">
      <c r="C531" s="62"/>
    </row>
    <row r="532" ht="15.75" customHeight="1">
      <c r="C532" s="62"/>
    </row>
    <row r="533" ht="15.75" customHeight="1">
      <c r="C533" s="62"/>
    </row>
    <row r="534" ht="15.75" customHeight="1">
      <c r="C534" s="62"/>
    </row>
    <row r="535" ht="15.75" customHeight="1">
      <c r="C535" s="62"/>
    </row>
    <row r="536" ht="15.75" customHeight="1">
      <c r="C536" s="62"/>
    </row>
    <row r="537" ht="15.75" customHeight="1">
      <c r="C537" s="62"/>
    </row>
    <row r="538" ht="15.75" customHeight="1">
      <c r="C538" s="62"/>
    </row>
    <row r="539" ht="15.75" customHeight="1">
      <c r="C539" s="62"/>
    </row>
    <row r="540" ht="15.75" customHeight="1">
      <c r="C540" s="62"/>
    </row>
    <row r="541" ht="15.75" customHeight="1">
      <c r="C541" s="62"/>
    </row>
    <row r="542" ht="15.75" customHeight="1">
      <c r="C542" s="62"/>
    </row>
    <row r="543" ht="15.75" customHeight="1">
      <c r="C543" s="62"/>
    </row>
    <row r="544" ht="15.75" customHeight="1">
      <c r="C544" s="62"/>
    </row>
    <row r="545" ht="15.75" customHeight="1">
      <c r="C545" s="62"/>
    </row>
    <row r="546" ht="15.75" customHeight="1">
      <c r="C546" s="62"/>
    </row>
    <row r="547" ht="15.75" customHeight="1">
      <c r="C547" s="62"/>
    </row>
    <row r="548" ht="15.75" customHeight="1">
      <c r="C548" s="62"/>
    </row>
    <row r="549" ht="15.75" customHeight="1">
      <c r="C549" s="62"/>
    </row>
    <row r="550" ht="15.75" customHeight="1">
      <c r="C550" s="62"/>
    </row>
    <row r="551" ht="15.75" customHeight="1">
      <c r="C551" s="62"/>
    </row>
    <row r="552" ht="15.75" customHeight="1">
      <c r="C552" s="62"/>
    </row>
    <row r="553" ht="15.75" customHeight="1">
      <c r="C553" s="62"/>
    </row>
    <row r="554" ht="15.75" customHeight="1">
      <c r="C554" s="62"/>
    </row>
    <row r="555" ht="15.75" customHeight="1">
      <c r="C555" s="62"/>
    </row>
    <row r="556" ht="15.75" customHeight="1">
      <c r="C556" s="62"/>
    </row>
    <row r="557" ht="15.75" customHeight="1">
      <c r="C557" s="62"/>
    </row>
    <row r="558" ht="15.75" customHeight="1">
      <c r="C558" s="62"/>
    </row>
    <row r="559" ht="15.75" customHeight="1">
      <c r="C559" s="62"/>
    </row>
    <row r="560" ht="15.75" customHeight="1">
      <c r="C560" s="62"/>
    </row>
    <row r="561" ht="15.75" customHeight="1">
      <c r="C561" s="62"/>
    </row>
    <row r="562" ht="15.75" customHeight="1">
      <c r="C562" s="62"/>
    </row>
    <row r="563" ht="15.75" customHeight="1">
      <c r="C563" s="62"/>
    </row>
    <row r="564" ht="15.75" customHeight="1">
      <c r="C564" s="62"/>
    </row>
    <row r="565" ht="15.75" customHeight="1">
      <c r="C565" s="62"/>
    </row>
    <row r="566" ht="15.75" customHeight="1">
      <c r="C566" s="62"/>
    </row>
    <row r="567" ht="15.75" customHeight="1">
      <c r="C567" s="62"/>
    </row>
    <row r="568" ht="15.75" customHeight="1">
      <c r="C568" s="62"/>
    </row>
    <row r="569" ht="15.75" customHeight="1">
      <c r="C569" s="62"/>
    </row>
    <row r="570" ht="15.75" customHeight="1">
      <c r="C570" s="62"/>
    </row>
    <row r="571" ht="15.75" customHeight="1">
      <c r="C571" s="62"/>
    </row>
    <row r="572" ht="15.75" customHeight="1">
      <c r="C572" s="62"/>
    </row>
    <row r="573" ht="15.75" customHeight="1">
      <c r="C573" s="62"/>
    </row>
    <row r="574" ht="15.75" customHeight="1">
      <c r="C574" s="62"/>
    </row>
    <row r="575" ht="15.75" customHeight="1">
      <c r="C575" s="62"/>
    </row>
    <row r="576" ht="15.75" customHeight="1">
      <c r="C576" s="62"/>
    </row>
    <row r="577" ht="15.75" customHeight="1">
      <c r="C577" s="62"/>
    </row>
    <row r="578" ht="15.75" customHeight="1">
      <c r="C578" s="62"/>
    </row>
    <row r="579" ht="15.75" customHeight="1">
      <c r="C579" s="62"/>
    </row>
    <row r="580" ht="15.75" customHeight="1">
      <c r="C580" s="62"/>
    </row>
    <row r="581" ht="15.75" customHeight="1">
      <c r="C581" s="62"/>
    </row>
    <row r="582" ht="15.75" customHeight="1">
      <c r="C582" s="62"/>
    </row>
    <row r="583" ht="15.75" customHeight="1">
      <c r="C583" s="62"/>
    </row>
    <row r="584" ht="15.75" customHeight="1">
      <c r="C584" s="62"/>
    </row>
    <row r="585" ht="15.75" customHeight="1">
      <c r="C585" s="62"/>
    </row>
    <row r="586" ht="15.75" customHeight="1">
      <c r="C586" s="62"/>
    </row>
    <row r="587" ht="15.75" customHeight="1">
      <c r="C587" s="62"/>
    </row>
    <row r="588" ht="15.75" customHeight="1">
      <c r="C588" s="62"/>
    </row>
    <row r="589" ht="15.75" customHeight="1">
      <c r="C589" s="62"/>
    </row>
    <row r="590" ht="15.75" customHeight="1">
      <c r="C590" s="62"/>
    </row>
    <row r="591" ht="15.75" customHeight="1">
      <c r="C591" s="62"/>
    </row>
    <row r="592" ht="15.75" customHeight="1">
      <c r="C592" s="62"/>
    </row>
    <row r="593" ht="15.75" customHeight="1">
      <c r="C593" s="62"/>
    </row>
    <row r="594" ht="15.75" customHeight="1">
      <c r="C594" s="62"/>
    </row>
    <row r="595" ht="15.75" customHeight="1">
      <c r="C595" s="62"/>
    </row>
    <row r="596" ht="15.75" customHeight="1">
      <c r="C596" s="62"/>
    </row>
    <row r="597" ht="15.75" customHeight="1">
      <c r="C597" s="62"/>
    </row>
    <row r="598" ht="15.75" customHeight="1">
      <c r="C598" s="62"/>
    </row>
    <row r="599" ht="15.75" customHeight="1">
      <c r="C599" s="62"/>
    </row>
    <row r="600" ht="15.75" customHeight="1">
      <c r="C600" s="62"/>
    </row>
    <row r="601" ht="15.75" customHeight="1">
      <c r="C601" s="62"/>
    </row>
    <row r="602" ht="15.75" customHeight="1">
      <c r="C602" s="62"/>
    </row>
    <row r="603" ht="15.75" customHeight="1">
      <c r="C603" s="62"/>
    </row>
    <row r="604" ht="15.75" customHeight="1">
      <c r="C604" s="62"/>
    </row>
    <row r="605" ht="15.75" customHeight="1">
      <c r="C605" s="62"/>
    </row>
    <row r="606" ht="15.75" customHeight="1">
      <c r="C606" s="62"/>
    </row>
    <row r="607" ht="15.75" customHeight="1">
      <c r="C607" s="62"/>
    </row>
    <row r="608" ht="15.75" customHeight="1">
      <c r="C608" s="62"/>
    </row>
    <row r="609" ht="15.75" customHeight="1">
      <c r="C609" s="62"/>
    </row>
    <row r="610" ht="15.75" customHeight="1">
      <c r="C610" s="62"/>
    </row>
    <row r="611" ht="15.75" customHeight="1">
      <c r="C611" s="62"/>
    </row>
    <row r="612" ht="15.75" customHeight="1">
      <c r="C612" s="62"/>
    </row>
    <row r="613" ht="15.75" customHeight="1">
      <c r="C613" s="62"/>
    </row>
    <row r="614" ht="15.75" customHeight="1">
      <c r="C614" s="62"/>
    </row>
    <row r="615" ht="15.75" customHeight="1">
      <c r="C615" s="62"/>
    </row>
    <row r="616" ht="15.75" customHeight="1">
      <c r="C616" s="62"/>
    </row>
    <row r="617" ht="15.75" customHeight="1">
      <c r="C617" s="62"/>
    </row>
    <row r="618" ht="15.75" customHeight="1">
      <c r="C618" s="62"/>
    </row>
    <row r="619" ht="15.75" customHeight="1">
      <c r="C619" s="62"/>
    </row>
    <row r="620" ht="15.75" customHeight="1">
      <c r="C620" s="62"/>
    </row>
    <row r="621" ht="15.75" customHeight="1">
      <c r="C621" s="62"/>
    </row>
    <row r="622" ht="15.75" customHeight="1">
      <c r="C622" s="62"/>
    </row>
    <row r="623" ht="15.75" customHeight="1">
      <c r="C623" s="62"/>
    </row>
    <row r="624" ht="15.75" customHeight="1">
      <c r="C624" s="62"/>
    </row>
    <row r="625" ht="15.75" customHeight="1">
      <c r="C625" s="62"/>
    </row>
    <row r="626" ht="15.75" customHeight="1">
      <c r="C626" s="62"/>
    </row>
    <row r="627" ht="15.75" customHeight="1">
      <c r="C627" s="62"/>
    </row>
    <row r="628" ht="15.75" customHeight="1">
      <c r="C628" s="62"/>
    </row>
    <row r="629" ht="15.75" customHeight="1">
      <c r="C629" s="62"/>
    </row>
    <row r="630" ht="15.75" customHeight="1">
      <c r="C630" s="62"/>
    </row>
    <row r="631" ht="15.75" customHeight="1">
      <c r="C631" s="62"/>
    </row>
    <row r="632" ht="15.75" customHeight="1">
      <c r="C632" s="62"/>
    </row>
    <row r="633" ht="15.75" customHeight="1">
      <c r="C633" s="62"/>
    </row>
    <row r="634" ht="15.75" customHeight="1">
      <c r="C634" s="62"/>
    </row>
    <row r="635" ht="15.75" customHeight="1">
      <c r="C635" s="62"/>
    </row>
    <row r="636" ht="15.75" customHeight="1">
      <c r="C636" s="62"/>
    </row>
    <row r="637" ht="15.75" customHeight="1">
      <c r="C637" s="62"/>
    </row>
    <row r="638" ht="15.75" customHeight="1">
      <c r="C638" s="62"/>
    </row>
    <row r="639" ht="15.75" customHeight="1">
      <c r="C639" s="62"/>
    </row>
    <row r="640" ht="15.75" customHeight="1">
      <c r="C640" s="62"/>
    </row>
    <row r="641" ht="15.75" customHeight="1">
      <c r="C641" s="62"/>
    </row>
    <row r="642" ht="15.75" customHeight="1">
      <c r="C642" s="62"/>
    </row>
    <row r="643" ht="15.75" customHeight="1">
      <c r="C643" s="62"/>
    </row>
    <row r="644" ht="15.75" customHeight="1">
      <c r="C644" s="62"/>
    </row>
    <row r="645" ht="15.75" customHeight="1">
      <c r="C645" s="62"/>
    </row>
    <row r="646" ht="15.75" customHeight="1">
      <c r="C646" s="62"/>
    </row>
    <row r="647" ht="15.75" customHeight="1">
      <c r="C647" s="62"/>
    </row>
    <row r="648" ht="15.75" customHeight="1">
      <c r="C648" s="62"/>
    </row>
    <row r="649" ht="15.75" customHeight="1">
      <c r="C649" s="62"/>
    </row>
    <row r="650" ht="15.75" customHeight="1">
      <c r="C650" s="62"/>
    </row>
    <row r="651" ht="15.75" customHeight="1">
      <c r="C651" s="62"/>
    </row>
    <row r="652" ht="15.75" customHeight="1">
      <c r="C652" s="62"/>
    </row>
    <row r="653" ht="15.75" customHeight="1">
      <c r="C653" s="62"/>
    </row>
    <row r="654" ht="15.75" customHeight="1">
      <c r="C654" s="62"/>
    </row>
    <row r="655" ht="15.75" customHeight="1">
      <c r="C655" s="62"/>
    </row>
    <row r="656" ht="15.75" customHeight="1">
      <c r="C656" s="62"/>
    </row>
    <row r="657" ht="15.75" customHeight="1">
      <c r="C657" s="62"/>
    </row>
    <row r="658" ht="15.75" customHeight="1">
      <c r="C658" s="62"/>
    </row>
    <row r="659" ht="15.75" customHeight="1">
      <c r="C659" s="62"/>
    </row>
    <row r="660" ht="15.75" customHeight="1">
      <c r="C660" s="62"/>
    </row>
    <row r="661" ht="15.75" customHeight="1">
      <c r="C661" s="62"/>
    </row>
    <row r="662" ht="15.75" customHeight="1">
      <c r="C662" s="62"/>
    </row>
    <row r="663" ht="15.75" customHeight="1">
      <c r="C663" s="62"/>
    </row>
    <row r="664" ht="15.75" customHeight="1">
      <c r="C664" s="62"/>
    </row>
    <row r="665" ht="15.75" customHeight="1">
      <c r="C665" s="62"/>
    </row>
    <row r="666" ht="15.75" customHeight="1">
      <c r="C666" s="62"/>
    </row>
    <row r="667" ht="15.75" customHeight="1">
      <c r="C667" s="62"/>
    </row>
    <row r="668" ht="15.75" customHeight="1">
      <c r="C668" s="62"/>
    </row>
    <row r="669" ht="15.75" customHeight="1">
      <c r="C669" s="62"/>
    </row>
    <row r="670" ht="15.75" customHeight="1">
      <c r="C670" s="62"/>
    </row>
    <row r="671" ht="15.75" customHeight="1">
      <c r="C671" s="62"/>
    </row>
    <row r="672" ht="15.75" customHeight="1">
      <c r="C672" s="62"/>
    </row>
    <row r="673" ht="15.75" customHeight="1">
      <c r="C673" s="62"/>
    </row>
    <row r="674" ht="15.75" customHeight="1">
      <c r="C674" s="62"/>
    </row>
    <row r="675" ht="15.75" customHeight="1">
      <c r="C675" s="62"/>
    </row>
    <row r="676" ht="15.75" customHeight="1">
      <c r="C676" s="62"/>
    </row>
    <row r="677" ht="15.75" customHeight="1">
      <c r="C677" s="62"/>
    </row>
    <row r="678" ht="15.75" customHeight="1">
      <c r="C678" s="62"/>
    </row>
    <row r="679" ht="15.75" customHeight="1">
      <c r="C679" s="62"/>
    </row>
    <row r="680" ht="15.75" customHeight="1">
      <c r="C680" s="62"/>
    </row>
    <row r="681" ht="15.75" customHeight="1">
      <c r="C681" s="62"/>
    </row>
    <row r="682" ht="15.75" customHeight="1">
      <c r="C682" s="62"/>
    </row>
    <row r="683" ht="15.75" customHeight="1">
      <c r="C683" s="62"/>
    </row>
    <row r="684" ht="15.75" customHeight="1">
      <c r="C684" s="62"/>
    </row>
    <row r="685" ht="15.75" customHeight="1">
      <c r="C685" s="62"/>
    </row>
    <row r="686" ht="15.75" customHeight="1">
      <c r="C686" s="62"/>
    </row>
    <row r="687" ht="15.75" customHeight="1">
      <c r="C687" s="62"/>
    </row>
    <row r="688" ht="15.75" customHeight="1">
      <c r="C688" s="62"/>
    </row>
    <row r="689" ht="15.75" customHeight="1">
      <c r="C689" s="62"/>
    </row>
    <row r="690" ht="15.75" customHeight="1">
      <c r="C690" s="62"/>
    </row>
    <row r="691" ht="15.75" customHeight="1">
      <c r="C691" s="62"/>
    </row>
    <row r="692" ht="15.75" customHeight="1">
      <c r="C692" s="62"/>
    </row>
    <row r="693" ht="15.75" customHeight="1">
      <c r="C693" s="62"/>
    </row>
    <row r="694" ht="15.75" customHeight="1">
      <c r="C694" s="62"/>
    </row>
    <row r="695" ht="15.75" customHeight="1">
      <c r="C695" s="62"/>
    </row>
    <row r="696" ht="15.75" customHeight="1">
      <c r="C696" s="62"/>
    </row>
    <row r="697" ht="15.75" customHeight="1">
      <c r="C697" s="62"/>
    </row>
    <row r="698" ht="15.75" customHeight="1">
      <c r="C698" s="62"/>
    </row>
    <row r="699" ht="15.75" customHeight="1">
      <c r="C699" s="62"/>
    </row>
    <row r="700" ht="15.75" customHeight="1">
      <c r="C700" s="62"/>
    </row>
    <row r="701" ht="15.75" customHeight="1">
      <c r="C701" s="62"/>
    </row>
    <row r="702" ht="15.75" customHeight="1">
      <c r="C702" s="62"/>
    </row>
    <row r="703" ht="15.75" customHeight="1">
      <c r="C703" s="62"/>
    </row>
    <row r="704" ht="15.75" customHeight="1">
      <c r="C704" s="62"/>
    </row>
    <row r="705" ht="15.75" customHeight="1">
      <c r="C705" s="62"/>
    </row>
    <row r="706" ht="15.75" customHeight="1">
      <c r="C706" s="62"/>
    </row>
    <row r="707" ht="15.75" customHeight="1">
      <c r="C707" s="62"/>
    </row>
    <row r="708" ht="15.75" customHeight="1">
      <c r="C708" s="62"/>
    </row>
    <row r="709" ht="15.75" customHeight="1">
      <c r="C709" s="62"/>
    </row>
    <row r="710" ht="15.75" customHeight="1">
      <c r="C710" s="62"/>
    </row>
    <row r="711" ht="15.75" customHeight="1">
      <c r="C711" s="62"/>
    </row>
    <row r="712" ht="15.75" customHeight="1">
      <c r="C712" s="62"/>
    </row>
    <row r="713" ht="15.75" customHeight="1">
      <c r="C713" s="62"/>
    </row>
    <row r="714" ht="15.75" customHeight="1">
      <c r="C714" s="62"/>
    </row>
    <row r="715" ht="15.75" customHeight="1">
      <c r="C715" s="62"/>
    </row>
    <row r="716" ht="15.75" customHeight="1">
      <c r="C716" s="62"/>
    </row>
    <row r="717" ht="15.75" customHeight="1">
      <c r="C717" s="62"/>
    </row>
    <row r="718" ht="15.75" customHeight="1">
      <c r="C718" s="62"/>
    </row>
    <row r="719" ht="15.75" customHeight="1">
      <c r="C719" s="62"/>
    </row>
    <row r="720" ht="15.75" customHeight="1">
      <c r="C720" s="62"/>
    </row>
    <row r="721" ht="15.75" customHeight="1">
      <c r="C721" s="62"/>
    </row>
    <row r="722" ht="15.75" customHeight="1">
      <c r="C722" s="62"/>
    </row>
    <row r="723" ht="15.75" customHeight="1">
      <c r="C723" s="62"/>
    </row>
    <row r="724" ht="15.75" customHeight="1">
      <c r="C724" s="62"/>
    </row>
    <row r="725" ht="15.75" customHeight="1">
      <c r="C725" s="62"/>
    </row>
    <row r="726" ht="15.75" customHeight="1">
      <c r="C726" s="62"/>
    </row>
    <row r="727" ht="15.75" customHeight="1">
      <c r="C727" s="62"/>
    </row>
    <row r="728" ht="15.75" customHeight="1">
      <c r="C728" s="62"/>
    </row>
    <row r="729" ht="15.75" customHeight="1">
      <c r="C729" s="62"/>
    </row>
    <row r="730" ht="15.75" customHeight="1">
      <c r="C730" s="62"/>
    </row>
    <row r="731" ht="15.75" customHeight="1">
      <c r="C731" s="62"/>
    </row>
    <row r="732" ht="15.75" customHeight="1">
      <c r="C732" s="62"/>
    </row>
    <row r="733" ht="15.75" customHeight="1">
      <c r="C733" s="62"/>
    </row>
    <row r="734" ht="15.75" customHeight="1">
      <c r="C734" s="62"/>
    </row>
    <row r="735" ht="15.75" customHeight="1">
      <c r="C735" s="62"/>
    </row>
    <row r="736" ht="15.75" customHeight="1">
      <c r="C736" s="62"/>
    </row>
    <row r="737" ht="15.75" customHeight="1">
      <c r="C737" s="62"/>
    </row>
    <row r="738" ht="15.75" customHeight="1">
      <c r="C738" s="62"/>
    </row>
    <row r="739" ht="15.75" customHeight="1">
      <c r="C739" s="62"/>
    </row>
    <row r="740" ht="15.75" customHeight="1">
      <c r="C740" s="62"/>
    </row>
    <row r="741" ht="15.75" customHeight="1">
      <c r="C741" s="62"/>
    </row>
    <row r="742" ht="15.75" customHeight="1">
      <c r="C742" s="62"/>
    </row>
    <row r="743" ht="15.75" customHeight="1">
      <c r="C743" s="62"/>
    </row>
    <row r="744" ht="15.75" customHeight="1">
      <c r="C744" s="62"/>
    </row>
    <row r="745" ht="15.75" customHeight="1">
      <c r="C745" s="62"/>
    </row>
    <row r="746" ht="15.75" customHeight="1">
      <c r="C746" s="62"/>
    </row>
    <row r="747" ht="15.75" customHeight="1">
      <c r="C747" s="62"/>
    </row>
    <row r="748" ht="15.75" customHeight="1">
      <c r="C748" s="62"/>
    </row>
    <row r="749" ht="15.75" customHeight="1">
      <c r="C749" s="62"/>
    </row>
    <row r="750" ht="15.75" customHeight="1">
      <c r="C750" s="62"/>
    </row>
    <row r="751" ht="15.75" customHeight="1">
      <c r="C751" s="62"/>
    </row>
    <row r="752" ht="15.75" customHeight="1">
      <c r="C752" s="62"/>
    </row>
    <row r="753" ht="15.75" customHeight="1">
      <c r="C753" s="62"/>
    </row>
    <row r="754" ht="15.75" customHeight="1">
      <c r="C754" s="62"/>
    </row>
    <row r="755" ht="15.75" customHeight="1">
      <c r="C755" s="62"/>
    </row>
    <row r="756" ht="15.75" customHeight="1">
      <c r="C756" s="62"/>
    </row>
    <row r="757" ht="15.75" customHeight="1">
      <c r="C757" s="62"/>
    </row>
    <row r="758" ht="15.75" customHeight="1">
      <c r="C758" s="62"/>
    </row>
    <row r="759" ht="15.75" customHeight="1">
      <c r="C759" s="62"/>
    </row>
    <row r="760" ht="15.75" customHeight="1">
      <c r="C760" s="62"/>
    </row>
    <row r="761" ht="15.75" customHeight="1">
      <c r="C761" s="62"/>
    </row>
    <row r="762" ht="15.75" customHeight="1">
      <c r="C762" s="62"/>
    </row>
    <row r="763" ht="15.75" customHeight="1">
      <c r="C763" s="62"/>
    </row>
    <row r="764" ht="15.75" customHeight="1">
      <c r="C764" s="62"/>
    </row>
    <row r="765" ht="15.75" customHeight="1">
      <c r="C765" s="62"/>
    </row>
    <row r="766" ht="15.75" customHeight="1">
      <c r="C766" s="62"/>
    </row>
    <row r="767" ht="15.75" customHeight="1">
      <c r="C767" s="62"/>
    </row>
    <row r="768" ht="15.75" customHeight="1">
      <c r="C768" s="62"/>
    </row>
    <row r="769" ht="15.75" customHeight="1">
      <c r="C769" s="62"/>
    </row>
    <row r="770" ht="15.75" customHeight="1">
      <c r="C770" s="62"/>
    </row>
    <row r="771" ht="15.75" customHeight="1">
      <c r="C771" s="62"/>
    </row>
    <row r="772" ht="15.75" customHeight="1">
      <c r="C772" s="62"/>
    </row>
    <row r="773" ht="15.75" customHeight="1">
      <c r="C773" s="62"/>
    </row>
    <row r="774" ht="15.75" customHeight="1">
      <c r="C774" s="62"/>
    </row>
    <row r="775" ht="15.75" customHeight="1">
      <c r="C775" s="62"/>
    </row>
    <row r="776" ht="15.75" customHeight="1">
      <c r="C776" s="62"/>
    </row>
    <row r="777" ht="15.75" customHeight="1">
      <c r="C777" s="62"/>
    </row>
    <row r="778" ht="15.75" customHeight="1">
      <c r="C778" s="62"/>
    </row>
    <row r="779" ht="15.75" customHeight="1">
      <c r="C779" s="62"/>
    </row>
    <row r="780" ht="15.75" customHeight="1">
      <c r="C780" s="62"/>
    </row>
    <row r="781" ht="15.75" customHeight="1">
      <c r="C781" s="62"/>
    </row>
    <row r="782" ht="15.75" customHeight="1">
      <c r="C782" s="62"/>
    </row>
    <row r="783" ht="15.75" customHeight="1">
      <c r="C783" s="62"/>
    </row>
    <row r="784" ht="15.75" customHeight="1">
      <c r="C784" s="62"/>
    </row>
    <row r="785" ht="15.75" customHeight="1">
      <c r="C785" s="62"/>
    </row>
    <row r="786" ht="15.75" customHeight="1">
      <c r="C786" s="62"/>
    </row>
    <row r="787" ht="15.75" customHeight="1">
      <c r="C787" s="62"/>
    </row>
    <row r="788" ht="15.75" customHeight="1">
      <c r="C788" s="62"/>
    </row>
    <row r="789" ht="15.75" customHeight="1">
      <c r="C789" s="62"/>
    </row>
    <row r="790" ht="15.75" customHeight="1">
      <c r="C790" s="62"/>
    </row>
    <row r="791" ht="15.75" customHeight="1">
      <c r="C791" s="62"/>
    </row>
    <row r="792" ht="15.75" customHeight="1">
      <c r="C792" s="62"/>
    </row>
    <row r="793" ht="15.75" customHeight="1">
      <c r="C793" s="62"/>
    </row>
    <row r="794" ht="15.75" customHeight="1">
      <c r="C794" s="62"/>
    </row>
    <row r="795" ht="15.75" customHeight="1">
      <c r="C795" s="62"/>
    </row>
    <row r="796" ht="15.75" customHeight="1">
      <c r="C796" s="62"/>
    </row>
    <row r="797" ht="15.75" customHeight="1">
      <c r="C797" s="62"/>
    </row>
    <row r="798" ht="15.75" customHeight="1">
      <c r="C798" s="62"/>
    </row>
    <row r="799" ht="15.75" customHeight="1">
      <c r="C799" s="62"/>
    </row>
    <row r="800" ht="15.75" customHeight="1">
      <c r="C800" s="62"/>
    </row>
    <row r="801" ht="15.75" customHeight="1">
      <c r="C801" s="62"/>
    </row>
    <row r="802" ht="15.75" customHeight="1">
      <c r="C802" s="62"/>
    </row>
    <row r="803" ht="15.75" customHeight="1">
      <c r="C803" s="62"/>
    </row>
    <row r="804" ht="15.75" customHeight="1">
      <c r="C804" s="62"/>
    </row>
    <row r="805" ht="15.75" customHeight="1">
      <c r="C805" s="62"/>
    </row>
    <row r="806" ht="15.75" customHeight="1">
      <c r="C806" s="62"/>
    </row>
    <row r="807" ht="15.75" customHeight="1">
      <c r="C807" s="62"/>
    </row>
    <row r="808" ht="15.75" customHeight="1">
      <c r="C808" s="62"/>
    </row>
    <row r="809" ht="15.75" customHeight="1">
      <c r="C809" s="62"/>
    </row>
    <row r="810" ht="15.75" customHeight="1">
      <c r="C810" s="62"/>
    </row>
    <row r="811" ht="15.75" customHeight="1">
      <c r="C811" s="62"/>
    </row>
    <row r="812" ht="15.75" customHeight="1">
      <c r="C812" s="62"/>
    </row>
    <row r="813" ht="15.75" customHeight="1">
      <c r="C813" s="62"/>
    </row>
    <row r="814" ht="15.75" customHeight="1">
      <c r="C814" s="62"/>
    </row>
    <row r="815" ht="15.75" customHeight="1">
      <c r="C815" s="62"/>
    </row>
    <row r="816" ht="15.75" customHeight="1">
      <c r="C816" s="62"/>
    </row>
    <row r="817" ht="15.75" customHeight="1">
      <c r="C817" s="62"/>
    </row>
    <row r="818" ht="15.75" customHeight="1">
      <c r="C818" s="62"/>
    </row>
    <row r="819" ht="15.75" customHeight="1">
      <c r="C819" s="62"/>
    </row>
    <row r="820" ht="15.75" customHeight="1">
      <c r="C820" s="62"/>
    </row>
    <row r="821" ht="15.75" customHeight="1">
      <c r="C821" s="62"/>
    </row>
    <row r="822" ht="15.75" customHeight="1">
      <c r="C822" s="62"/>
    </row>
    <row r="823" ht="15.75" customHeight="1">
      <c r="C823" s="62"/>
    </row>
    <row r="824" ht="15.75" customHeight="1">
      <c r="C824" s="62"/>
    </row>
    <row r="825" ht="15.75" customHeight="1">
      <c r="C825" s="62"/>
    </row>
    <row r="826" ht="15.75" customHeight="1">
      <c r="C826" s="62"/>
    </row>
    <row r="827" ht="15.75" customHeight="1">
      <c r="C827" s="62"/>
    </row>
    <row r="828" ht="15.75" customHeight="1">
      <c r="C828" s="62"/>
    </row>
    <row r="829" ht="15.75" customHeight="1">
      <c r="C829" s="62"/>
    </row>
    <row r="830" ht="15.75" customHeight="1">
      <c r="C830" s="62"/>
    </row>
    <row r="831" ht="15.75" customHeight="1">
      <c r="C831" s="62"/>
    </row>
    <row r="832" ht="15.75" customHeight="1">
      <c r="C832" s="62"/>
    </row>
    <row r="833" ht="15.75" customHeight="1">
      <c r="C833" s="62"/>
    </row>
    <row r="834" ht="15.75" customHeight="1">
      <c r="C834" s="62"/>
    </row>
    <row r="835" ht="15.75" customHeight="1">
      <c r="C835" s="62"/>
    </row>
    <row r="836" ht="15.75" customHeight="1">
      <c r="C836" s="62"/>
    </row>
    <row r="837" ht="15.75" customHeight="1">
      <c r="C837" s="62"/>
    </row>
    <row r="838" ht="15.75" customHeight="1">
      <c r="C838" s="62"/>
    </row>
    <row r="839" ht="15.75" customHeight="1">
      <c r="C839" s="62"/>
    </row>
    <row r="840" ht="15.75" customHeight="1">
      <c r="C840" s="62"/>
    </row>
    <row r="841" ht="15.75" customHeight="1">
      <c r="C841" s="62"/>
    </row>
    <row r="842" ht="15.75" customHeight="1">
      <c r="C842" s="62"/>
    </row>
    <row r="843" ht="15.75" customHeight="1">
      <c r="C843" s="62"/>
    </row>
    <row r="844" ht="15.75" customHeight="1">
      <c r="C844" s="62"/>
    </row>
    <row r="845" ht="15.75" customHeight="1">
      <c r="C845" s="62"/>
    </row>
    <row r="846" ht="15.75" customHeight="1">
      <c r="C846" s="62"/>
    </row>
    <row r="847" ht="15.75" customHeight="1">
      <c r="C847" s="62"/>
    </row>
    <row r="848" ht="15.75" customHeight="1">
      <c r="C848" s="62"/>
    </row>
    <row r="849" ht="15.75" customHeight="1">
      <c r="C849" s="62"/>
    </row>
    <row r="850" ht="15.75" customHeight="1">
      <c r="C850" s="62"/>
    </row>
    <row r="851" ht="15.75" customHeight="1">
      <c r="C851" s="62"/>
    </row>
    <row r="852" ht="15.75" customHeight="1">
      <c r="C852" s="62"/>
    </row>
    <row r="853" ht="15.75" customHeight="1">
      <c r="C853" s="62"/>
    </row>
    <row r="854" ht="15.75" customHeight="1">
      <c r="C854" s="62"/>
    </row>
    <row r="855" ht="15.75" customHeight="1">
      <c r="C855" s="62"/>
    </row>
    <row r="856" ht="15.75" customHeight="1">
      <c r="C856" s="62"/>
    </row>
    <row r="857" ht="15.75" customHeight="1">
      <c r="C857" s="62"/>
    </row>
    <row r="858" ht="15.75" customHeight="1">
      <c r="C858" s="62"/>
    </row>
    <row r="859" ht="15.75" customHeight="1">
      <c r="C859" s="62"/>
    </row>
    <row r="860" ht="15.75" customHeight="1">
      <c r="C860" s="62"/>
    </row>
    <row r="861" ht="15.75" customHeight="1">
      <c r="C861" s="62"/>
    </row>
    <row r="862" ht="15.75" customHeight="1">
      <c r="C862" s="62"/>
    </row>
    <row r="863" ht="15.75" customHeight="1">
      <c r="C863" s="62"/>
    </row>
    <row r="864" ht="15.75" customHeight="1">
      <c r="C864" s="62"/>
    </row>
    <row r="865" ht="15.75" customHeight="1">
      <c r="C865" s="62"/>
    </row>
    <row r="866" ht="15.75" customHeight="1">
      <c r="C866" s="62"/>
    </row>
    <row r="867" ht="15.75" customHeight="1">
      <c r="C867" s="62"/>
    </row>
    <row r="868" ht="15.75" customHeight="1">
      <c r="C868" s="62"/>
    </row>
    <row r="869" ht="15.75" customHeight="1">
      <c r="C869" s="62"/>
    </row>
    <row r="870" ht="15.75" customHeight="1">
      <c r="C870" s="62"/>
    </row>
    <row r="871" ht="15.75" customHeight="1">
      <c r="C871" s="62"/>
    </row>
    <row r="872" ht="15.75" customHeight="1">
      <c r="C872" s="62"/>
    </row>
    <row r="873" ht="15.75" customHeight="1">
      <c r="C873" s="62"/>
    </row>
    <row r="874" ht="15.75" customHeight="1">
      <c r="C874" s="62"/>
    </row>
    <row r="875" ht="15.75" customHeight="1">
      <c r="C875" s="62"/>
    </row>
    <row r="876" ht="15.75" customHeight="1">
      <c r="C876" s="62"/>
    </row>
    <row r="877" ht="15.75" customHeight="1">
      <c r="C877" s="62"/>
    </row>
    <row r="878" ht="15.75" customHeight="1">
      <c r="C878" s="62"/>
    </row>
    <row r="879" ht="15.75" customHeight="1">
      <c r="C879" s="62"/>
    </row>
    <row r="880" ht="15.75" customHeight="1">
      <c r="C880" s="62"/>
    </row>
    <row r="881" ht="15.75" customHeight="1">
      <c r="C881" s="62"/>
    </row>
    <row r="882" ht="15.75" customHeight="1">
      <c r="C882" s="62"/>
    </row>
    <row r="883" ht="15.75" customHeight="1">
      <c r="C883" s="62"/>
    </row>
    <row r="884" ht="15.75" customHeight="1">
      <c r="C884" s="62"/>
    </row>
    <row r="885" ht="15.75" customHeight="1">
      <c r="C885" s="62"/>
    </row>
    <row r="886" ht="15.75" customHeight="1">
      <c r="C886" s="62"/>
    </row>
    <row r="887" ht="15.75" customHeight="1">
      <c r="C887" s="62"/>
    </row>
    <row r="888" ht="15.75" customHeight="1">
      <c r="C888" s="62"/>
    </row>
    <row r="889" ht="15.75" customHeight="1">
      <c r="C889" s="62"/>
    </row>
    <row r="890" ht="15.75" customHeight="1">
      <c r="C890" s="62"/>
    </row>
    <row r="891" ht="15.75" customHeight="1">
      <c r="C891" s="62"/>
    </row>
    <row r="892" ht="15.75" customHeight="1">
      <c r="C892" s="62"/>
    </row>
    <row r="893" ht="15.75" customHeight="1">
      <c r="C893" s="62"/>
    </row>
    <row r="894" ht="15.75" customHeight="1">
      <c r="C894" s="62"/>
    </row>
    <row r="895" ht="15.75" customHeight="1">
      <c r="C895" s="62"/>
    </row>
    <row r="896" ht="15.75" customHeight="1">
      <c r="C896" s="62"/>
    </row>
    <row r="897" ht="15.75" customHeight="1">
      <c r="C897" s="62"/>
    </row>
    <row r="898" ht="15.75" customHeight="1">
      <c r="C898" s="62"/>
    </row>
    <row r="899" ht="15.75" customHeight="1">
      <c r="C899" s="62"/>
    </row>
    <row r="900" ht="15.75" customHeight="1">
      <c r="C900" s="62"/>
    </row>
    <row r="901" ht="15.75" customHeight="1">
      <c r="C901" s="62"/>
    </row>
    <row r="902" ht="15.75" customHeight="1">
      <c r="C902" s="62"/>
    </row>
    <row r="903" ht="15.75" customHeight="1">
      <c r="C903" s="62"/>
    </row>
    <row r="904" ht="15.75" customHeight="1">
      <c r="C904" s="62"/>
    </row>
    <row r="905" ht="15.75" customHeight="1">
      <c r="C905" s="62"/>
    </row>
    <row r="906" ht="15.75" customHeight="1">
      <c r="C906" s="62"/>
    </row>
    <row r="907" ht="15.75" customHeight="1">
      <c r="C907" s="62"/>
    </row>
    <row r="908" ht="15.75" customHeight="1">
      <c r="C908" s="62"/>
    </row>
    <row r="909" ht="15.75" customHeight="1">
      <c r="C909" s="62"/>
    </row>
    <row r="910" ht="15.75" customHeight="1">
      <c r="C910" s="62"/>
    </row>
    <row r="911" ht="15.75" customHeight="1">
      <c r="C911" s="62"/>
    </row>
    <row r="912" ht="15.75" customHeight="1">
      <c r="C912" s="62"/>
    </row>
    <row r="913" ht="15.75" customHeight="1">
      <c r="C913" s="62"/>
    </row>
    <row r="914" ht="15.75" customHeight="1">
      <c r="C914" s="62"/>
    </row>
    <row r="915" ht="15.75" customHeight="1">
      <c r="C915" s="62"/>
    </row>
    <row r="916" ht="15.75" customHeight="1">
      <c r="C916" s="62"/>
    </row>
    <row r="917" ht="15.75" customHeight="1">
      <c r="C917" s="62"/>
    </row>
    <row r="918" ht="15.75" customHeight="1">
      <c r="C918" s="62"/>
    </row>
    <row r="919" ht="15.75" customHeight="1">
      <c r="C919" s="62"/>
    </row>
    <row r="920" ht="15.75" customHeight="1">
      <c r="C920" s="62"/>
    </row>
    <row r="921" ht="15.75" customHeight="1">
      <c r="C921" s="62"/>
    </row>
    <row r="922" ht="15.75" customHeight="1">
      <c r="C922" s="62"/>
    </row>
    <row r="923" ht="15.75" customHeight="1">
      <c r="C923" s="62"/>
    </row>
    <row r="924" ht="15.75" customHeight="1">
      <c r="C924" s="62"/>
    </row>
    <row r="925" ht="15.75" customHeight="1">
      <c r="C925" s="62"/>
    </row>
    <row r="926" ht="15.75" customHeight="1">
      <c r="C926" s="62"/>
    </row>
    <row r="927" ht="15.75" customHeight="1">
      <c r="C927" s="62"/>
    </row>
    <row r="928" ht="15.75" customHeight="1">
      <c r="C928" s="62"/>
    </row>
    <row r="929" ht="15.75" customHeight="1">
      <c r="C929" s="62"/>
    </row>
    <row r="930" ht="15.75" customHeight="1">
      <c r="C930" s="62"/>
    </row>
    <row r="931" ht="15.75" customHeight="1">
      <c r="C931" s="62"/>
    </row>
    <row r="932" ht="15.75" customHeight="1">
      <c r="C932" s="62"/>
    </row>
    <row r="933" ht="15.75" customHeight="1">
      <c r="C933" s="62"/>
    </row>
    <row r="934" ht="15.75" customHeight="1">
      <c r="C934" s="62"/>
    </row>
    <row r="935" ht="15.75" customHeight="1">
      <c r="C935" s="62"/>
    </row>
    <row r="936" ht="15.75" customHeight="1">
      <c r="C936" s="62"/>
    </row>
    <row r="937" ht="15.75" customHeight="1">
      <c r="C937" s="62"/>
    </row>
    <row r="938" ht="15.75" customHeight="1">
      <c r="C938" s="62"/>
    </row>
    <row r="939" ht="15.75" customHeight="1">
      <c r="C939" s="62"/>
    </row>
    <row r="940" ht="15.75" customHeight="1">
      <c r="C940" s="62"/>
    </row>
    <row r="941" ht="15.75" customHeight="1">
      <c r="C941" s="62"/>
    </row>
    <row r="942" ht="15.75" customHeight="1">
      <c r="C942" s="62"/>
    </row>
    <row r="943" ht="15.75" customHeight="1">
      <c r="C943" s="62"/>
    </row>
    <row r="944" ht="15.75" customHeight="1">
      <c r="C944" s="62"/>
    </row>
    <row r="945" ht="15.75" customHeight="1">
      <c r="C945" s="62"/>
    </row>
    <row r="946" ht="15.75" customHeight="1">
      <c r="C946" s="62"/>
    </row>
    <row r="947" ht="15.75" customHeight="1">
      <c r="C947" s="62"/>
    </row>
    <row r="948" ht="15.75" customHeight="1">
      <c r="C948" s="62"/>
    </row>
    <row r="949" ht="15.75" customHeight="1">
      <c r="C949" s="62"/>
    </row>
    <row r="950" ht="15.75" customHeight="1">
      <c r="C950" s="62"/>
    </row>
    <row r="951" ht="15.75" customHeight="1">
      <c r="C951" s="62"/>
    </row>
    <row r="952" ht="15.75" customHeight="1">
      <c r="C952" s="62"/>
    </row>
    <row r="953" ht="15.75" customHeight="1">
      <c r="C953" s="62"/>
    </row>
    <row r="954" ht="15.75" customHeight="1">
      <c r="C954" s="62"/>
    </row>
    <row r="955" ht="15.75" customHeight="1">
      <c r="C955" s="62"/>
    </row>
    <row r="956" ht="15.75" customHeight="1">
      <c r="C956" s="62"/>
    </row>
    <row r="957" ht="15.75" customHeight="1">
      <c r="C957" s="62"/>
    </row>
    <row r="958" ht="15.75" customHeight="1">
      <c r="C958" s="62"/>
    </row>
    <row r="959" ht="15.75" customHeight="1">
      <c r="C959" s="62"/>
    </row>
    <row r="960" ht="15.75" customHeight="1">
      <c r="C960" s="62"/>
    </row>
    <row r="961" ht="15.75" customHeight="1">
      <c r="C961" s="62"/>
    </row>
    <row r="962" ht="15.75" customHeight="1">
      <c r="C962" s="62"/>
    </row>
    <row r="963" ht="15.75" customHeight="1">
      <c r="C963" s="62"/>
    </row>
    <row r="964" ht="15.75" customHeight="1">
      <c r="C964" s="62"/>
    </row>
    <row r="965" ht="15.75" customHeight="1">
      <c r="C965" s="62"/>
    </row>
    <row r="966" ht="15.75" customHeight="1">
      <c r="C966" s="62"/>
    </row>
    <row r="967" ht="15.75" customHeight="1">
      <c r="C967" s="62"/>
    </row>
    <row r="968" ht="15.75" customHeight="1">
      <c r="C968" s="62"/>
    </row>
    <row r="969" ht="15.75" customHeight="1">
      <c r="C969" s="62"/>
    </row>
    <row r="970" ht="15.75" customHeight="1">
      <c r="C970" s="62"/>
    </row>
    <row r="971" ht="15.75" customHeight="1">
      <c r="C971" s="62"/>
    </row>
    <row r="972" ht="15.75" customHeight="1">
      <c r="C972" s="62"/>
    </row>
    <row r="973" ht="15.75" customHeight="1">
      <c r="C973" s="62"/>
    </row>
    <row r="974" ht="15.75" customHeight="1">
      <c r="C974" s="62"/>
    </row>
    <row r="975" ht="15.75" customHeight="1">
      <c r="C975" s="62"/>
    </row>
    <row r="976" ht="15.75" customHeight="1">
      <c r="C976" s="62"/>
    </row>
    <row r="977" ht="15.75" customHeight="1">
      <c r="C977" s="62"/>
    </row>
    <row r="978" ht="15.75" customHeight="1">
      <c r="C978" s="62"/>
    </row>
    <row r="979" ht="15.75" customHeight="1">
      <c r="C979" s="62"/>
    </row>
    <row r="980" ht="15.75" customHeight="1">
      <c r="C980" s="62"/>
    </row>
    <row r="981" ht="15.75" customHeight="1">
      <c r="C981" s="62"/>
    </row>
    <row r="982" ht="15.75" customHeight="1">
      <c r="C982" s="62"/>
    </row>
    <row r="983" ht="15.75" customHeight="1">
      <c r="C983" s="62"/>
    </row>
    <row r="984" ht="15.75" customHeight="1">
      <c r="C984" s="62"/>
    </row>
    <row r="985" ht="15.75" customHeight="1">
      <c r="C985" s="62"/>
    </row>
    <row r="986" ht="15.75" customHeight="1">
      <c r="C986" s="62"/>
    </row>
    <row r="987" ht="15.75" customHeight="1">
      <c r="C987" s="62"/>
    </row>
    <row r="988" ht="15.75" customHeight="1">
      <c r="C988" s="62"/>
    </row>
    <row r="989" ht="15.75" customHeight="1">
      <c r="C989" s="62"/>
    </row>
    <row r="990" ht="15.75" customHeight="1">
      <c r="C990" s="62"/>
    </row>
    <row r="991" ht="15.75" customHeight="1">
      <c r="C991" s="62"/>
    </row>
    <row r="992" ht="15.75" customHeight="1">
      <c r="C992" s="62"/>
    </row>
    <row r="993" ht="15.75" customHeight="1">
      <c r="C993" s="62"/>
    </row>
    <row r="994" ht="15.75" customHeight="1">
      <c r="C994" s="62"/>
    </row>
    <row r="995" ht="15.75" customHeight="1">
      <c r="C995" s="62"/>
    </row>
    <row r="996" ht="15.75" customHeight="1">
      <c r="C996" s="62"/>
    </row>
    <row r="997" ht="15.75" customHeight="1">
      <c r="C997" s="62"/>
    </row>
    <row r="998" ht="15.75" customHeight="1">
      <c r="C998" s="62"/>
    </row>
    <row r="999" ht="15.75" customHeight="1">
      <c r="C999" s="62"/>
    </row>
    <row r="1000" ht="15.75" customHeight="1">
      <c r="C1000" s="62"/>
    </row>
  </sheetData>
  <mergeCells count="89">
    <mergeCell ref="B19:H19"/>
    <mergeCell ref="A20:H20"/>
    <mergeCell ref="I20:K20"/>
    <mergeCell ref="A21:B21"/>
    <mergeCell ref="C21:D21"/>
    <mergeCell ref="E21:F21"/>
    <mergeCell ref="G21:H21"/>
    <mergeCell ref="I21:K21"/>
    <mergeCell ref="A22:K22"/>
    <mergeCell ref="A23:D24"/>
    <mergeCell ref="E23:G23"/>
    <mergeCell ref="H23:K23"/>
    <mergeCell ref="E24:G24"/>
    <mergeCell ref="H24:K24"/>
    <mergeCell ref="E27:G27"/>
    <mergeCell ref="H27:K27"/>
    <mergeCell ref="A25:D25"/>
    <mergeCell ref="E25:G25"/>
    <mergeCell ref="H25:K25"/>
    <mergeCell ref="A26:D26"/>
    <mergeCell ref="E26:G26"/>
    <mergeCell ref="H26:K26"/>
    <mergeCell ref="A27:D27"/>
    <mergeCell ref="E30:G30"/>
    <mergeCell ref="H30:K30"/>
    <mergeCell ref="A28:D28"/>
    <mergeCell ref="E28:G28"/>
    <mergeCell ref="H28:K28"/>
    <mergeCell ref="A29:D29"/>
    <mergeCell ref="E29:G29"/>
    <mergeCell ref="H29:K29"/>
    <mergeCell ref="A30:D30"/>
    <mergeCell ref="A45:B45"/>
    <mergeCell ref="E46:H46"/>
    <mergeCell ref="E47:I47"/>
    <mergeCell ref="J47:K47"/>
    <mergeCell ref="E48:H48"/>
    <mergeCell ref="E49:I49"/>
    <mergeCell ref="J49:K49"/>
    <mergeCell ref="E50:F50"/>
    <mergeCell ref="G50:H50"/>
    <mergeCell ref="I50:K50"/>
    <mergeCell ref="I51:J51"/>
    <mergeCell ref="A43:C43"/>
    <mergeCell ref="D43:K43"/>
    <mergeCell ref="A44:C44"/>
    <mergeCell ref="D44:K44"/>
    <mergeCell ref="C45:C50"/>
    <mergeCell ref="D45:D50"/>
    <mergeCell ref="A46:B50"/>
    <mergeCell ref="G6:H6"/>
    <mergeCell ref="I6:K6"/>
    <mergeCell ref="D1:H1"/>
    <mergeCell ref="D2:H2"/>
    <mergeCell ref="D3:H3"/>
    <mergeCell ref="D4:H4"/>
    <mergeCell ref="D5:H5"/>
    <mergeCell ref="A6:B6"/>
    <mergeCell ref="D6:E6"/>
    <mergeCell ref="A7:B7"/>
    <mergeCell ref="C7:F7"/>
    <mergeCell ref="G7:H7"/>
    <mergeCell ref="I7:K7"/>
    <mergeCell ref="A8:B8"/>
    <mergeCell ref="G8:H8"/>
    <mergeCell ref="I8:K8"/>
    <mergeCell ref="C8:F8"/>
    <mergeCell ref="A9:H9"/>
    <mergeCell ref="I9:K9"/>
    <mergeCell ref="B10:H10"/>
    <mergeCell ref="I10:K10"/>
    <mergeCell ref="B11:H11"/>
    <mergeCell ref="I11:K11"/>
    <mergeCell ref="B12:H12"/>
    <mergeCell ref="I12:K12"/>
    <mergeCell ref="B13:H13"/>
    <mergeCell ref="I13:K13"/>
    <mergeCell ref="B14:H14"/>
    <mergeCell ref="I14:K14"/>
    <mergeCell ref="I15:K15"/>
    <mergeCell ref="B15:H15"/>
    <mergeCell ref="A16:A17"/>
    <mergeCell ref="B16:H17"/>
    <mergeCell ref="I16:K17"/>
    <mergeCell ref="B18:H18"/>
    <mergeCell ref="I18:K18"/>
    <mergeCell ref="I19:K19"/>
    <mergeCell ref="E45:I45"/>
    <mergeCell ref="J45:K45"/>
  </mergeCells>
  <conditionalFormatting sqref="H51:K51">
    <cfRule type="expression" dxfId="0" priority="1">
      <formula>$H51=""</formula>
    </cfRule>
  </conditionalFormatting>
  <conditionalFormatting sqref="H51:K51">
    <cfRule type="expression" dxfId="1" priority="2">
      <formula>$N51&lt;0</formula>
    </cfRule>
  </conditionalFormatting>
  <printOptions/>
  <pageMargins bottom="0.984027777777778" footer="0.0" header="0.0" left="0.984027777777778" right="0.984027777777778" top="0.984027777777778"/>
  <pageSetup fitToHeight="0" paperSize="9" orientation="portrait"/>
  <headerFooter>
    <oddFooter>&amp;C_x000D_#0000FF Classificação: Interna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17.71"/>
    <col customWidth="1" min="3" max="4" width="10.71"/>
    <col customWidth="1" min="5" max="5" width="11.43"/>
    <col customWidth="1" min="6" max="6" width="10.0"/>
    <col customWidth="1" min="7" max="7" width="11.43"/>
    <col customWidth="1" min="8" max="8" width="10.0"/>
    <col customWidth="1" min="9" max="9" width="8.86"/>
    <col customWidth="1" min="10" max="10" width="4.43"/>
    <col customWidth="1" min="11" max="11" width="8.86"/>
    <col customWidth="1" min="12" max="26" width="8.71"/>
  </cols>
  <sheetData>
    <row r="1" ht="15.0" customHeight="1">
      <c r="A1" s="73"/>
      <c r="B1" s="74"/>
      <c r="C1" s="75"/>
      <c r="D1" s="76"/>
      <c r="E1" s="77"/>
      <c r="F1" s="77"/>
      <c r="G1" s="77"/>
      <c r="H1" s="77"/>
      <c r="I1" s="74"/>
      <c r="J1" s="74"/>
      <c r="K1" s="78"/>
    </row>
    <row r="2" ht="15.0" customHeight="1">
      <c r="A2" s="30"/>
      <c r="C2" s="62"/>
      <c r="D2" s="79" t="s">
        <v>79</v>
      </c>
      <c r="K2" s="80"/>
    </row>
    <row r="3" ht="15.0" customHeight="1">
      <c r="A3" s="30"/>
      <c r="C3" s="62"/>
      <c r="D3" s="81" t="s">
        <v>265</v>
      </c>
      <c r="K3" s="80"/>
    </row>
    <row r="4" ht="15.0" customHeight="1">
      <c r="A4" s="30"/>
      <c r="C4" s="62"/>
      <c r="D4" s="79" t="s">
        <v>242</v>
      </c>
      <c r="K4" s="80"/>
    </row>
    <row r="5" ht="15.0" customHeight="1">
      <c r="A5" s="82"/>
      <c r="B5" s="83"/>
      <c r="C5" s="84"/>
      <c r="D5" s="280" t="s">
        <v>243</v>
      </c>
      <c r="E5" s="281"/>
      <c r="F5" s="281"/>
      <c r="G5" s="281"/>
      <c r="H5" s="281"/>
      <c r="I5" s="83"/>
      <c r="J5" s="83"/>
      <c r="K5" s="85"/>
    </row>
    <row r="6" ht="15.0" customHeight="1">
      <c r="A6" s="86" t="s">
        <v>83</v>
      </c>
      <c r="B6" s="88"/>
      <c r="C6" s="89"/>
      <c r="D6" s="90" t="s">
        <v>20</v>
      </c>
      <c r="E6" s="88"/>
      <c r="F6" s="91"/>
      <c r="G6" s="90" t="s">
        <v>84</v>
      </c>
      <c r="H6" s="88"/>
      <c r="I6" s="92"/>
      <c r="J6" s="87"/>
      <c r="K6" s="9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5.0" customHeight="1">
      <c r="A7" s="94" t="s">
        <v>85</v>
      </c>
      <c r="B7" s="49"/>
      <c r="C7" s="95" t="s">
        <v>266</v>
      </c>
      <c r="D7" s="46"/>
      <c r="E7" s="46"/>
      <c r="F7" s="49"/>
      <c r="G7" s="96" t="s">
        <v>87</v>
      </c>
      <c r="H7" s="49"/>
      <c r="I7" s="97"/>
      <c r="J7" s="46"/>
      <c r="K7" s="47"/>
    </row>
    <row r="8" ht="15.75" customHeight="1">
      <c r="A8" s="98" t="s">
        <v>88</v>
      </c>
      <c r="B8" s="59"/>
      <c r="C8" s="100" t="s">
        <v>89</v>
      </c>
      <c r="D8" s="99"/>
      <c r="E8" s="99"/>
      <c r="F8" s="59"/>
      <c r="G8" s="101" t="s">
        <v>90</v>
      </c>
      <c r="H8" s="59"/>
      <c r="I8" s="102"/>
      <c r="J8" s="99"/>
      <c r="K8" s="61"/>
    </row>
    <row r="9" ht="15.0" customHeight="1">
      <c r="A9" s="86" t="s">
        <v>245</v>
      </c>
      <c r="B9" s="87"/>
      <c r="C9" s="87"/>
      <c r="D9" s="87"/>
      <c r="E9" s="87"/>
      <c r="F9" s="87"/>
      <c r="G9" s="87"/>
      <c r="H9" s="103"/>
      <c r="I9" s="104" t="s">
        <v>93</v>
      </c>
      <c r="J9" s="87"/>
      <c r="K9" s="93"/>
    </row>
    <row r="10" ht="15.0" customHeight="1">
      <c r="A10" s="105" t="s">
        <v>94</v>
      </c>
      <c r="B10" s="106" t="s">
        <v>95</v>
      </c>
      <c r="C10" s="46"/>
      <c r="D10" s="46"/>
      <c r="E10" s="46"/>
      <c r="F10" s="46"/>
      <c r="G10" s="46"/>
      <c r="H10" s="49"/>
      <c r="I10" s="107" t="s">
        <v>27</v>
      </c>
      <c r="J10" s="46"/>
      <c r="K10" s="47"/>
    </row>
    <row r="11" ht="15.0" customHeight="1">
      <c r="A11" s="105" t="s">
        <v>96</v>
      </c>
      <c r="B11" s="106" t="s">
        <v>97</v>
      </c>
      <c r="C11" s="46"/>
      <c r="D11" s="46"/>
      <c r="E11" s="46"/>
      <c r="F11" s="46"/>
      <c r="G11" s="46"/>
      <c r="H11" s="49"/>
      <c r="I11" s="107" t="s">
        <v>27</v>
      </c>
      <c r="J11" s="46"/>
      <c r="K11" s="47"/>
    </row>
    <row r="12" ht="15.0" customHeight="1">
      <c r="A12" s="105" t="s">
        <v>98</v>
      </c>
      <c r="B12" s="106" t="s">
        <v>103</v>
      </c>
      <c r="C12" s="46"/>
      <c r="D12" s="46"/>
      <c r="E12" s="46"/>
      <c r="F12" s="46"/>
      <c r="G12" s="46"/>
      <c r="H12" s="49"/>
      <c r="I12" s="107" t="s">
        <v>27</v>
      </c>
      <c r="J12" s="46"/>
      <c r="K12" s="47"/>
    </row>
    <row r="13" ht="15.0" customHeight="1">
      <c r="A13" s="105" t="s">
        <v>100</v>
      </c>
      <c r="B13" s="106" t="s">
        <v>246</v>
      </c>
      <c r="C13" s="46"/>
      <c r="D13" s="46"/>
      <c r="E13" s="46"/>
      <c r="F13" s="46"/>
      <c r="G13" s="46"/>
      <c r="H13" s="49"/>
      <c r="I13" s="107" t="s">
        <v>27</v>
      </c>
      <c r="J13" s="46"/>
      <c r="K13" s="47"/>
    </row>
    <row r="14" ht="15.0" customHeight="1">
      <c r="A14" s="105" t="s">
        <v>102</v>
      </c>
      <c r="B14" s="106" t="s">
        <v>247</v>
      </c>
      <c r="C14" s="46"/>
      <c r="D14" s="46"/>
      <c r="E14" s="46"/>
      <c r="F14" s="46"/>
      <c r="G14" s="46"/>
      <c r="H14" s="49"/>
      <c r="I14" s="107" t="s">
        <v>27</v>
      </c>
      <c r="J14" s="46"/>
      <c r="K14" s="47"/>
    </row>
    <row r="15" ht="15.0" customHeight="1">
      <c r="A15" s="105" t="s">
        <v>104</v>
      </c>
      <c r="B15" s="106" t="s">
        <v>248</v>
      </c>
      <c r="C15" s="46"/>
      <c r="D15" s="46"/>
      <c r="E15" s="46"/>
      <c r="F15" s="46"/>
      <c r="G15" s="46"/>
      <c r="H15" s="49"/>
      <c r="I15" s="107" t="s">
        <v>27</v>
      </c>
      <c r="J15" s="46"/>
      <c r="K15" s="47"/>
    </row>
    <row r="16" ht="15.0" customHeight="1">
      <c r="A16" s="282" t="s">
        <v>106</v>
      </c>
      <c r="B16" s="283" t="s">
        <v>249</v>
      </c>
      <c r="C16" s="114"/>
      <c r="D16" s="114"/>
      <c r="E16" s="114"/>
      <c r="F16" s="114"/>
      <c r="G16" s="114"/>
      <c r="H16" s="115"/>
      <c r="I16" s="284" t="s">
        <v>27</v>
      </c>
      <c r="J16" s="114"/>
      <c r="K16" s="124"/>
    </row>
    <row r="17" ht="15.0" customHeight="1">
      <c r="A17" s="285"/>
      <c r="B17" s="286"/>
      <c r="C17" s="118"/>
      <c r="D17" s="118"/>
      <c r="E17" s="118"/>
      <c r="F17" s="118"/>
      <c r="G17" s="118"/>
      <c r="H17" s="119"/>
      <c r="I17" s="286"/>
      <c r="J17" s="118"/>
      <c r="K17" s="287"/>
    </row>
    <row r="18" ht="15.0" customHeight="1">
      <c r="A18" s="108" t="s">
        <v>108</v>
      </c>
      <c r="B18" s="106" t="s">
        <v>250</v>
      </c>
      <c r="C18" s="46"/>
      <c r="D18" s="46"/>
      <c r="E18" s="46"/>
      <c r="F18" s="46"/>
      <c r="G18" s="46"/>
      <c r="H18" s="46"/>
      <c r="I18" s="107" t="s">
        <v>27</v>
      </c>
      <c r="J18" s="46"/>
      <c r="K18" s="47"/>
    </row>
    <row r="19" ht="15.0" customHeight="1">
      <c r="A19" s="105" t="s">
        <v>251</v>
      </c>
      <c r="B19" s="106" t="s">
        <v>105</v>
      </c>
      <c r="C19" s="46"/>
      <c r="D19" s="46"/>
      <c r="E19" s="46"/>
      <c r="F19" s="46"/>
      <c r="G19" s="46"/>
      <c r="H19" s="46"/>
      <c r="I19" s="107" t="s">
        <v>27</v>
      </c>
      <c r="J19" s="46"/>
      <c r="K19" s="47"/>
    </row>
    <row r="20" ht="15.0" customHeight="1">
      <c r="A20" s="110" t="s">
        <v>110</v>
      </c>
      <c r="B20" s="46"/>
      <c r="C20" s="46"/>
      <c r="D20" s="46"/>
      <c r="E20" s="46"/>
      <c r="F20" s="46"/>
      <c r="G20" s="46"/>
      <c r="H20" s="49"/>
      <c r="I20" s="107"/>
      <c r="J20" s="46"/>
      <c r="K20" s="47"/>
    </row>
    <row r="21" ht="45.75" customHeight="1">
      <c r="A21" s="111" t="s">
        <v>111</v>
      </c>
      <c r="B21" s="49"/>
      <c r="C21" s="112" t="s">
        <v>112</v>
      </c>
      <c r="D21" s="49"/>
      <c r="E21" s="112" t="s">
        <v>113</v>
      </c>
      <c r="F21" s="49"/>
      <c r="G21" s="112" t="s">
        <v>114</v>
      </c>
      <c r="H21" s="49"/>
      <c r="I21" s="112" t="s">
        <v>115</v>
      </c>
      <c r="J21" s="46"/>
      <c r="K21" s="47"/>
    </row>
    <row r="22" ht="15.0" customHeight="1">
      <c r="A22" s="94" t="s">
        <v>116</v>
      </c>
      <c r="B22" s="46"/>
      <c r="C22" s="46"/>
      <c r="D22" s="46"/>
      <c r="E22" s="46"/>
      <c r="F22" s="46"/>
      <c r="G22" s="46"/>
      <c r="H22" s="46"/>
      <c r="I22" s="46"/>
      <c r="J22" s="46"/>
      <c r="K22" s="47"/>
    </row>
    <row r="23" ht="15.0" customHeight="1">
      <c r="A23" s="113" t="s">
        <v>117</v>
      </c>
      <c r="B23" s="114"/>
      <c r="C23" s="114"/>
      <c r="D23" s="115"/>
      <c r="E23" s="116" t="s">
        <v>118</v>
      </c>
      <c r="F23" s="46"/>
      <c r="G23" s="49"/>
      <c r="H23" s="116" t="s">
        <v>119</v>
      </c>
      <c r="I23" s="46"/>
      <c r="J23" s="46"/>
      <c r="K23" s="47"/>
    </row>
    <row r="24" ht="15.0" customHeight="1">
      <c r="A24" s="117"/>
      <c r="B24" s="118"/>
      <c r="C24" s="118"/>
      <c r="D24" s="119"/>
      <c r="E24" s="116" t="s">
        <v>120</v>
      </c>
      <c r="F24" s="46"/>
      <c r="G24" s="49"/>
      <c r="H24" s="116" t="s">
        <v>120</v>
      </c>
      <c r="I24" s="46"/>
      <c r="J24" s="46"/>
      <c r="K24" s="47"/>
    </row>
    <row r="25" ht="15.75" customHeight="1">
      <c r="A25" s="120"/>
      <c r="B25" s="46"/>
      <c r="C25" s="46"/>
      <c r="D25" s="49"/>
      <c r="E25" s="121"/>
      <c r="F25" s="46"/>
      <c r="G25" s="49"/>
      <c r="H25" s="121"/>
      <c r="I25" s="46"/>
      <c r="J25" s="46"/>
      <c r="K25" s="47"/>
    </row>
    <row r="26" ht="15.75" customHeight="1">
      <c r="A26" s="120"/>
      <c r="B26" s="46"/>
      <c r="C26" s="46"/>
      <c r="D26" s="49"/>
      <c r="E26" s="121"/>
      <c r="F26" s="46"/>
      <c r="G26" s="49"/>
      <c r="H26" s="121"/>
      <c r="I26" s="46"/>
      <c r="J26" s="46"/>
      <c r="K26" s="47"/>
    </row>
    <row r="27" ht="15.75" customHeight="1">
      <c r="A27" s="120"/>
      <c r="B27" s="46"/>
      <c r="C27" s="46"/>
      <c r="D27" s="49"/>
      <c r="E27" s="121"/>
      <c r="F27" s="46"/>
      <c r="G27" s="49"/>
      <c r="H27" s="121"/>
      <c r="I27" s="46"/>
      <c r="J27" s="46"/>
      <c r="K27" s="47"/>
    </row>
    <row r="28" ht="15.75" customHeight="1">
      <c r="A28" s="120"/>
      <c r="B28" s="46"/>
      <c r="C28" s="46"/>
      <c r="D28" s="49"/>
      <c r="E28" s="121"/>
      <c r="F28" s="46"/>
      <c r="G28" s="49"/>
      <c r="H28" s="121"/>
      <c r="I28" s="46"/>
      <c r="J28" s="46"/>
      <c r="K28" s="47"/>
    </row>
    <row r="29" ht="15.75" customHeight="1">
      <c r="A29" s="120"/>
      <c r="B29" s="46"/>
      <c r="C29" s="46"/>
      <c r="D29" s="49"/>
      <c r="E29" s="121"/>
      <c r="F29" s="46"/>
      <c r="G29" s="49"/>
      <c r="H29" s="121"/>
      <c r="I29" s="46"/>
      <c r="J29" s="46"/>
      <c r="K29" s="47"/>
    </row>
    <row r="30" ht="15.75" customHeight="1">
      <c r="A30" s="122"/>
      <c r="B30" s="114"/>
      <c r="C30" s="114"/>
      <c r="D30" s="115"/>
      <c r="E30" s="123"/>
      <c r="F30" s="114"/>
      <c r="G30" s="115"/>
      <c r="H30" s="123"/>
      <c r="I30" s="114"/>
      <c r="J30" s="114"/>
      <c r="K30" s="124"/>
    </row>
    <row r="31" ht="15.75" customHeight="1">
      <c r="A31" s="125" t="s">
        <v>127</v>
      </c>
      <c r="B31" s="127"/>
      <c r="C31" s="128"/>
      <c r="D31" s="127"/>
      <c r="E31" s="127"/>
      <c r="F31" s="127"/>
      <c r="G31" s="127"/>
      <c r="H31" s="127"/>
      <c r="I31" s="127"/>
      <c r="J31" s="127"/>
      <c r="K31" s="129"/>
    </row>
    <row r="32" ht="15.75" customHeight="1">
      <c r="A32" s="130"/>
      <c r="B32" s="131"/>
      <c r="C32" s="132"/>
      <c r="D32" s="131"/>
      <c r="E32" s="131"/>
      <c r="F32" s="131"/>
      <c r="G32" s="131"/>
      <c r="H32" s="131"/>
      <c r="I32" s="131"/>
      <c r="J32" s="131"/>
      <c r="K32" s="133"/>
    </row>
    <row r="33" ht="15.75" customHeight="1">
      <c r="A33" s="134"/>
      <c r="B33" s="135"/>
      <c r="C33" s="136"/>
      <c r="D33" s="135"/>
      <c r="E33" s="135"/>
      <c r="F33" s="135"/>
      <c r="G33" s="135"/>
      <c r="H33" s="135"/>
      <c r="I33" s="135"/>
      <c r="J33" s="135"/>
      <c r="K33" s="137"/>
    </row>
    <row r="34" ht="15.75" customHeight="1">
      <c r="A34" s="134"/>
      <c r="B34" s="135"/>
      <c r="C34" s="136"/>
      <c r="D34" s="135"/>
      <c r="E34" s="135"/>
      <c r="F34" s="135"/>
      <c r="G34" s="135"/>
      <c r="H34" s="135"/>
      <c r="I34" s="135"/>
      <c r="J34" s="135"/>
      <c r="K34" s="137"/>
    </row>
    <row r="35" ht="15.75" customHeight="1">
      <c r="A35" s="134"/>
      <c r="B35" s="135"/>
      <c r="C35" s="136"/>
      <c r="D35" s="135"/>
      <c r="E35" s="135"/>
      <c r="F35" s="135"/>
      <c r="G35" s="135"/>
      <c r="H35" s="135"/>
      <c r="I35" s="135"/>
      <c r="J35" s="135"/>
      <c r="K35" s="137"/>
    </row>
    <row r="36" ht="15.75" customHeight="1">
      <c r="A36" s="134"/>
      <c r="B36" s="135"/>
      <c r="C36" s="136"/>
      <c r="D36" s="135"/>
      <c r="E36" s="135"/>
      <c r="F36" s="135"/>
      <c r="G36" s="135"/>
      <c r="H36" s="135"/>
      <c r="I36" s="135"/>
      <c r="J36" s="135"/>
      <c r="K36" s="137"/>
    </row>
    <row r="37" ht="15.75" customHeight="1">
      <c r="A37" s="125" t="s">
        <v>128</v>
      </c>
      <c r="B37" s="127"/>
      <c r="C37" s="128"/>
      <c r="D37" s="127"/>
      <c r="E37" s="127"/>
      <c r="F37" s="127"/>
      <c r="G37" s="127"/>
      <c r="H37" s="127"/>
      <c r="I37" s="127"/>
      <c r="J37" s="127"/>
      <c r="K37" s="129"/>
    </row>
    <row r="38" ht="15.75" customHeight="1">
      <c r="A38" s="134"/>
      <c r="B38" s="135"/>
      <c r="C38" s="136"/>
      <c r="D38" s="135"/>
      <c r="E38" s="135"/>
      <c r="F38" s="135"/>
      <c r="G38" s="135"/>
      <c r="H38" s="135"/>
      <c r="I38" s="135"/>
      <c r="J38" s="135"/>
      <c r="K38" s="137"/>
    </row>
    <row r="39" ht="15.75" customHeight="1">
      <c r="A39" s="130"/>
      <c r="B39" s="131"/>
      <c r="C39" s="132"/>
      <c r="D39" s="131"/>
      <c r="E39" s="131"/>
      <c r="F39" s="131"/>
      <c r="G39" s="131"/>
      <c r="H39" s="131"/>
      <c r="I39" s="131"/>
      <c r="J39" s="131"/>
      <c r="K39" s="133"/>
      <c r="P39" s="138"/>
    </row>
    <row r="40" ht="15.75" customHeight="1">
      <c r="A40" s="134"/>
      <c r="B40" s="135"/>
      <c r="C40" s="136"/>
      <c r="D40" s="135"/>
      <c r="E40" s="135"/>
      <c r="F40" s="135"/>
      <c r="G40" s="135"/>
      <c r="H40" s="135"/>
      <c r="I40" s="135"/>
      <c r="J40" s="135"/>
      <c r="K40" s="137"/>
    </row>
    <row r="41" ht="15.75" customHeight="1">
      <c r="A41" s="130"/>
      <c r="B41" s="131"/>
      <c r="C41" s="132"/>
      <c r="D41" s="131"/>
      <c r="E41" s="131"/>
      <c r="F41" s="131"/>
      <c r="G41" s="131"/>
      <c r="H41" s="131"/>
      <c r="I41" s="131"/>
      <c r="J41" s="131"/>
      <c r="K41" s="133"/>
    </row>
    <row r="42" ht="15.75" customHeight="1">
      <c r="A42" s="134"/>
      <c r="B42" s="135"/>
      <c r="C42" s="136"/>
      <c r="D42" s="135"/>
      <c r="E42" s="135"/>
      <c r="F42" s="135"/>
      <c r="G42" s="135"/>
      <c r="H42" s="135"/>
      <c r="I42" s="135"/>
      <c r="J42" s="135"/>
      <c r="K42" s="137"/>
    </row>
    <row r="43" ht="15.75" customHeight="1">
      <c r="A43" s="139" t="s">
        <v>129</v>
      </c>
      <c r="B43" s="46"/>
      <c r="C43" s="140"/>
      <c r="D43" s="141" t="s">
        <v>252</v>
      </c>
      <c r="E43" s="46"/>
      <c r="F43" s="46"/>
      <c r="G43" s="46"/>
      <c r="H43" s="46"/>
      <c r="I43" s="46"/>
      <c r="J43" s="46"/>
      <c r="K43" s="47"/>
    </row>
    <row r="44" ht="15.75" customHeight="1">
      <c r="A44" s="288" t="s">
        <v>131</v>
      </c>
      <c r="B44" s="99"/>
      <c r="C44" s="289"/>
      <c r="D44" s="290" t="s">
        <v>132</v>
      </c>
      <c r="E44" s="99"/>
      <c r="F44" s="99"/>
      <c r="G44" s="99"/>
      <c r="H44" s="99"/>
      <c r="I44" s="99"/>
      <c r="J44" s="99"/>
      <c r="K44" s="61"/>
    </row>
    <row r="45" ht="15.0" customHeight="1">
      <c r="A45" s="291" t="s">
        <v>133</v>
      </c>
      <c r="B45" s="215"/>
      <c r="C45" s="292" t="s">
        <v>134</v>
      </c>
      <c r="D45" s="292" t="s">
        <v>135</v>
      </c>
      <c r="E45" s="149" t="s">
        <v>253</v>
      </c>
      <c r="F45" s="87"/>
      <c r="G45" s="87"/>
      <c r="H45" s="87"/>
      <c r="I45" s="103"/>
      <c r="J45" s="293">
        <v>0.0087</v>
      </c>
      <c r="K45" s="93"/>
    </row>
    <row r="46" ht="15.0" customHeight="1">
      <c r="A46" s="113" t="s">
        <v>254</v>
      </c>
      <c r="B46" s="115"/>
      <c r="C46" s="156"/>
      <c r="D46" s="156"/>
      <c r="E46" s="294" t="s">
        <v>255</v>
      </c>
      <c r="F46" s="46"/>
      <c r="G46" s="46"/>
      <c r="H46" s="49"/>
      <c r="I46" s="295">
        <v>19.0</v>
      </c>
      <c r="J46" s="296" t="s">
        <v>256</v>
      </c>
      <c r="K46" s="297">
        <v>75.0</v>
      </c>
    </row>
    <row r="47" ht="15.0" customHeight="1">
      <c r="A47" s="298"/>
      <c r="B47" s="299"/>
      <c r="C47" s="156"/>
      <c r="D47" s="156"/>
      <c r="E47" s="294" t="s">
        <v>257</v>
      </c>
      <c r="F47" s="46"/>
      <c r="G47" s="46"/>
      <c r="H47" s="46"/>
      <c r="I47" s="49"/>
      <c r="J47" s="300">
        <f>J45*(($K$45+225)/($I$45+225))</f>
        <v>0.0087</v>
      </c>
      <c r="K47" s="146"/>
    </row>
    <row r="48" ht="15.0" customHeight="1">
      <c r="A48" s="298"/>
      <c r="B48" s="299"/>
      <c r="C48" s="156"/>
      <c r="D48" s="156"/>
      <c r="E48" s="294" t="s">
        <v>258</v>
      </c>
      <c r="F48" s="46"/>
      <c r="G48" s="46"/>
      <c r="H48" s="49"/>
      <c r="I48" s="301">
        <f>J47*(1-0.1)</f>
        <v>0.00783</v>
      </c>
      <c r="J48" s="158" t="s">
        <v>137</v>
      </c>
      <c r="K48" s="302">
        <f>J47*(1+0.1)</f>
        <v>0.00957</v>
      </c>
    </row>
    <row r="49" ht="15.0" customHeight="1">
      <c r="A49" s="298"/>
      <c r="B49" s="299"/>
      <c r="C49" s="156"/>
      <c r="D49" s="156"/>
      <c r="E49" s="303" t="s">
        <v>259</v>
      </c>
      <c r="F49" s="46"/>
      <c r="G49" s="46"/>
      <c r="H49" s="46"/>
      <c r="I49" s="49"/>
      <c r="J49" s="304"/>
      <c r="K49" s="47"/>
    </row>
    <row r="50" ht="15.0" customHeight="1">
      <c r="A50" s="117"/>
      <c r="B50" s="119"/>
      <c r="C50" s="305"/>
      <c r="D50" s="305"/>
      <c r="E50" s="306" t="s">
        <v>260</v>
      </c>
      <c r="F50" s="307"/>
      <c r="G50" s="306" t="s">
        <v>261</v>
      </c>
      <c r="H50" s="307"/>
      <c r="I50" s="308" t="s">
        <v>148</v>
      </c>
      <c r="J50" s="9"/>
      <c r="K50" s="10"/>
    </row>
    <row r="51" ht="15.75" customHeight="1">
      <c r="A51" s="309">
        <v>1.0</v>
      </c>
      <c r="B51" s="196" t="s">
        <v>262</v>
      </c>
      <c r="C51" s="197"/>
      <c r="D51" s="197"/>
      <c r="E51" s="197"/>
      <c r="F51" s="310" t="str">
        <f>IF(E51="","",E51*(($K$45+225)/(31+225)))</f>
        <v/>
      </c>
      <c r="G51" s="197"/>
      <c r="H51" s="311" t="str">
        <f>IF(G51="","",G51*(($K$45+225)/($C$50+225)))</f>
        <v/>
      </c>
      <c r="I51" s="312" t="str">
        <f>IF(G51="","",(G51-$J$48)*(($K$45+225)/($C$50+225)))</f>
        <v/>
      </c>
      <c r="J51" s="59"/>
      <c r="K51" s="204" t="str">
        <f>IF(G51="","",IF(AND(I51&gt;I48,I51&lt;K48),"C","NC"))</f>
        <v/>
      </c>
    </row>
    <row r="52" ht="15.75" customHeight="1">
      <c r="C52" s="62"/>
    </row>
    <row r="53" ht="15.75" customHeight="1">
      <c r="C53" s="62"/>
    </row>
    <row r="54" ht="15.75" customHeight="1">
      <c r="C54" s="62"/>
    </row>
    <row r="55" ht="15.75" customHeight="1">
      <c r="C55" s="62"/>
    </row>
    <row r="56" ht="15.75" customHeight="1">
      <c r="C56" s="62"/>
    </row>
    <row r="57" ht="15.75" customHeight="1">
      <c r="C57" s="62"/>
    </row>
    <row r="58" ht="15.75" customHeight="1">
      <c r="C58" s="62"/>
    </row>
    <row r="59" ht="15.75" customHeight="1">
      <c r="C59" s="62"/>
    </row>
    <row r="60" ht="15.75" customHeight="1">
      <c r="C60" s="62"/>
    </row>
    <row r="61" ht="15.75" customHeight="1">
      <c r="C61" s="62"/>
    </row>
    <row r="62" ht="15.75" customHeight="1">
      <c r="C62" s="62"/>
    </row>
    <row r="63" ht="15.75" customHeight="1">
      <c r="C63" s="62"/>
    </row>
    <row r="64" ht="15.75" customHeight="1">
      <c r="C64" s="62"/>
    </row>
    <row r="65" ht="15.75" customHeight="1">
      <c r="C65" s="62"/>
    </row>
    <row r="66" ht="15.75" customHeight="1">
      <c r="C66" s="62"/>
    </row>
    <row r="67" ht="15.75" customHeight="1">
      <c r="C67" s="62"/>
    </row>
    <row r="68" ht="15.75" customHeight="1">
      <c r="C68" s="62"/>
    </row>
    <row r="69" ht="15.75" customHeight="1">
      <c r="C69" s="62"/>
    </row>
    <row r="70" ht="15.75" customHeight="1">
      <c r="C70" s="62"/>
    </row>
    <row r="71" ht="15.75" customHeight="1">
      <c r="C71" s="62"/>
    </row>
    <row r="72" ht="15.75" customHeight="1">
      <c r="C72" s="62"/>
    </row>
    <row r="73" ht="15.75" customHeight="1">
      <c r="C73" s="62"/>
    </row>
    <row r="74" ht="15.75" customHeight="1">
      <c r="C74" s="62"/>
    </row>
    <row r="75" ht="15.75" customHeight="1">
      <c r="C75" s="62"/>
    </row>
    <row r="76" ht="15.75" customHeight="1">
      <c r="C76" s="62"/>
    </row>
    <row r="77" ht="15.75" customHeight="1">
      <c r="C77" s="62"/>
    </row>
    <row r="78" ht="15.75" customHeight="1">
      <c r="C78" s="62"/>
    </row>
    <row r="79" ht="15.75" customHeight="1">
      <c r="C79" s="62"/>
    </row>
    <row r="80" ht="15.75" customHeight="1">
      <c r="C80" s="62"/>
    </row>
    <row r="81" ht="15.75" customHeight="1">
      <c r="C81" s="62"/>
    </row>
    <row r="82" ht="15.75" customHeight="1">
      <c r="C82" s="62"/>
    </row>
    <row r="83" ht="15.75" customHeight="1">
      <c r="C83" s="62"/>
    </row>
    <row r="84" ht="15.75" customHeight="1">
      <c r="C84" s="62"/>
    </row>
    <row r="85" ht="15.75" customHeight="1">
      <c r="C85" s="62"/>
    </row>
    <row r="86" ht="15.75" customHeight="1">
      <c r="C86" s="62"/>
    </row>
    <row r="87" ht="15.75" customHeight="1">
      <c r="C87" s="62"/>
    </row>
    <row r="88" ht="15.75" customHeight="1">
      <c r="C88" s="62"/>
    </row>
    <row r="89" ht="15.75" customHeight="1">
      <c r="C89" s="62"/>
    </row>
    <row r="90" ht="15.75" customHeight="1">
      <c r="C90" s="62"/>
    </row>
    <row r="91" ht="15.75" customHeight="1">
      <c r="C91" s="62"/>
    </row>
    <row r="92" ht="15.75" customHeight="1">
      <c r="C92" s="62"/>
    </row>
    <row r="93" ht="15.75" customHeight="1">
      <c r="C93" s="62"/>
    </row>
    <row r="94" ht="15.75" customHeight="1">
      <c r="C94" s="62"/>
    </row>
    <row r="95" ht="15.75" customHeight="1">
      <c r="C95" s="62"/>
    </row>
    <row r="96" ht="15.75" customHeight="1">
      <c r="C96" s="62"/>
    </row>
    <row r="97" ht="15.75" customHeight="1">
      <c r="C97" s="62"/>
    </row>
    <row r="98" ht="15.75" customHeight="1">
      <c r="C98" s="62"/>
    </row>
    <row r="99" ht="15.75" customHeight="1">
      <c r="C99" s="62"/>
    </row>
    <row r="100" ht="15.75" customHeight="1">
      <c r="C100" s="62"/>
    </row>
    <row r="101" ht="15.75" customHeight="1">
      <c r="C101" s="62"/>
    </row>
    <row r="102" ht="15.75" customHeight="1">
      <c r="C102" s="62"/>
    </row>
    <row r="103" ht="15.75" customHeight="1">
      <c r="C103" s="62"/>
    </row>
    <row r="104" ht="15.75" customHeight="1">
      <c r="C104" s="62"/>
    </row>
    <row r="105" ht="15.75" customHeight="1">
      <c r="C105" s="62"/>
    </row>
    <row r="106" ht="15.75" customHeight="1">
      <c r="C106" s="62"/>
    </row>
    <row r="107" ht="15.75" customHeight="1">
      <c r="C107" s="62"/>
    </row>
    <row r="108" ht="15.75" customHeight="1">
      <c r="C108" s="62"/>
    </row>
    <row r="109" ht="15.75" customHeight="1">
      <c r="C109" s="62"/>
    </row>
    <row r="110" ht="15.75" customHeight="1">
      <c r="C110" s="62"/>
    </row>
    <row r="111" ht="15.75" customHeight="1">
      <c r="C111" s="62"/>
    </row>
    <row r="112" ht="15.75" customHeight="1">
      <c r="C112" s="62"/>
    </row>
    <row r="113" ht="15.75" customHeight="1">
      <c r="C113" s="62"/>
    </row>
    <row r="114" ht="15.75" customHeight="1">
      <c r="C114" s="62"/>
    </row>
    <row r="115" ht="15.75" customHeight="1">
      <c r="C115" s="62"/>
    </row>
    <row r="116" ht="15.75" customHeight="1">
      <c r="C116" s="62"/>
    </row>
    <row r="117" ht="15.75" customHeight="1">
      <c r="C117" s="62"/>
    </row>
    <row r="118" ht="15.75" customHeight="1">
      <c r="C118" s="62"/>
    </row>
    <row r="119" ht="15.75" customHeight="1">
      <c r="C119" s="62"/>
    </row>
    <row r="120" ht="15.75" customHeight="1">
      <c r="C120" s="62"/>
    </row>
    <row r="121" ht="15.75" customHeight="1">
      <c r="C121" s="62"/>
    </row>
    <row r="122" ht="15.75" customHeight="1">
      <c r="C122" s="62"/>
    </row>
    <row r="123" ht="15.75" customHeight="1">
      <c r="C123" s="62"/>
    </row>
    <row r="124" ht="15.75" customHeight="1">
      <c r="C124" s="62"/>
    </row>
    <row r="125" ht="15.75" customHeight="1">
      <c r="C125" s="62"/>
    </row>
    <row r="126" ht="15.75" customHeight="1">
      <c r="C126" s="62"/>
    </row>
    <row r="127" ht="15.75" customHeight="1">
      <c r="C127" s="62"/>
    </row>
    <row r="128" ht="15.75" customHeight="1">
      <c r="C128" s="62"/>
    </row>
    <row r="129" ht="15.75" customHeight="1">
      <c r="C129" s="62"/>
    </row>
    <row r="130" ht="15.75" customHeight="1">
      <c r="C130" s="62"/>
    </row>
    <row r="131" ht="15.75" customHeight="1">
      <c r="C131" s="62"/>
    </row>
    <row r="132" ht="15.75" customHeight="1">
      <c r="C132" s="62"/>
    </row>
    <row r="133" ht="15.75" customHeight="1">
      <c r="C133" s="62"/>
    </row>
    <row r="134" ht="15.75" customHeight="1">
      <c r="C134" s="62"/>
    </row>
    <row r="135" ht="15.75" customHeight="1">
      <c r="C135" s="62"/>
    </row>
    <row r="136" ht="15.75" customHeight="1">
      <c r="C136" s="62"/>
    </row>
    <row r="137" ht="15.75" customHeight="1">
      <c r="C137" s="62"/>
    </row>
    <row r="138" ht="15.75" customHeight="1">
      <c r="C138" s="62"/>
    </row>
    <row r="139" ht="15.75" customHeight="1">
      <c r="C139" s="62"/>
    </row>
    <row r="140" ht="15.75" customHeight="1">
      <c r="C140" s="62"/>
    </row>
    <row r="141" ht="15.75" customHeight="1">
      <c r="C141" s="62"/>
    </row>
    <row r="142" ht="15.75" customHeight="1">
      <c r="C142" s="62"/>
    </row>
    <row r="143" ht="15.75" customHeight="1">
      <c r="C143" s="62"/>
    </row>
    <row r="144" ht="15.75" customHeight="1">
      <c r="C144" s="62"/>
    </row>
    <row r="145" ht="15.75" customHeight="1">
      <c r="C145" s="62"/>
    </row>
    <row r="146" ht="15.75" customHeight="1">
      <c r="C146" s="62"/>
    </row>
    <row r="147" ht="15.75" customHeight="1">
      <c r="C147" s="62"/>
    </row>
    <row r="148" ht="15.75" customHeight="1">
      <c r="C148" s="62"/>
    </row>
    <row r="149" ht="15.75" customHeight="1">
      <c r="C149" s="62"/>
    </row>
    <row r="150" ht="15.75" customHeight="1">
      <c r="C150" s="62"/>
    </row>
    <row r="151" ht="15.75" customHeight="1">
      <c r="C151" s="62"/>
    </row>
    <row r="152" ht="15.75" customHeight="1">
      <c r="C152" s="62"/>
    </row>
    <row r="153" ht="15.75" customHeight="1">
      <c r="C153" s="62"/>
    </row>
    <row r="154" ht="15.75" customHeight="1">
      <c r="C154" s="62"/>
    </row>
    <row r="155" ht="15.75" customHeight="1">
      <c r="C155" s="62"/>
    </row>
    <row r="156" ht="15.75" customHeight="1">
      <c r="C156" s="62"/>
    </row>
    <row r="157" ht="15.75" customHeight="1">
      <c r="C157" s="62"/>
    </row>
    <row r="158" ht="15.75" customHeight="1">
      <c r="C158" s="62"/>
    </row>
    <row r="159" ht="15.75" customHeight="1">
      <c r="C159" s="62"/>
    </row>
    <row r="160" ht="15.75" customHeight="1">
      <c r="C160" s="62"/>
    </row>
    <row r="161" ht="15.75" customHeight="1">
      <c r="C161" s="62"/>
    </row>
    <row r="162" ht="15.75" customHeight="1">
      <c r="C162" s="62"/>
    </row>
    <row r="163" ht="15.75" customHeight="1">
      <c r="C163" s="62"/>
    </row>
    <row r="164" ht="15.75" customHeight="1">
      <c r="C164" s="62"/>
    </row>
    <row r="165" ht="15.75" customHeight="1">
      <c r="C165" s="62"/>
    </row>
    <row r="166" ht="15.75" customHeight="1">
      <c r="C166" s="62"/>
    </row>
    <row r="167" ht="15.75" customHeight="1">
      <c r="C167" s="62"/>
    </row>
    <row r="168" ht="15.75" customHeight="1">
      <c r="C168" s="62"/>
    </row>
    <row r="169" ht="15.75" customHeight="1">
      <c r="C169" s="62"/>
    </row>
    <row r="170" ht="15.75" customHeight="1">
      <c r="C170" s="62"/>
    </row>
    <row r="171" ht="15.75" customHeight="1">
      <c r="C171" s="62"/>
    </row>
    <row r="172" ht="15.75" customHeight="1">
      <c r="C172" s="62"/>
    </row>
    <row r="173" ht="15.75" customHeight="1">
      <c r="C173" s="62"/>
    </row>
    <row r="174" ht="15.75" customHeight="1">
      <c r="C174" s="62"/>
    </row>
    <row r="175" ht="15.75" customHeight="1">
      <c r="C175" s="62"/>
    </row>
    <row r="176" ht="15.75" customHeight="1">
      <c r="C176" s="62"/>
    </row>
    <row r="177" ht="15.75" customHeight="1">
      <c r="C177" s="62"/>
    </row>
    <row r="178" ht="15.75" customHeight="1">
      <c r="C178" s="62"/>
    </row>
    <row r="179" ht="15.75" customHeight="1">
      <c r="C179" s="62"/>
    </row>
    <row r="180" ht="15.75" customHeight="1">
      <c r="C180" s="62"/>
    </row>
    <row r="181" ht="15.75" customHeight="1">
      <c r="C181" s="62"/>
    </row>
    <row r="182" ht="15.75" customHeight="1">
      <c r="C182" s="62"/>
    </row>
    <row r="183" ht="15.75" customHeight="1">
      <c r="C183" s="62"/>
    </row>
    <row r="184" ht="15.75" customHeight="1">
      <c r="C184" s="62"/>
    </row>
    <row r="185" ht="15.75" customHeight="1">
      <c r="C185" s="62"/>
    </row>
    <row r="186" ht="15.75" customHeight="1">
      <c r="C186" s="62"/>
    </row>
    <row r="187" ht="15.75" customHeight="1">
      <c r="C187" s="62"/>
    </row>
    <row r="188" ht="15.75" customHeight="1">
      <c r="C188" s="62"/>
    </row>
    <row r="189" ht="15.75" customHeight="1">
      <c r="C189" s="62"/>
    </row>
    <row r="190" ht="15.75" customHeight="1">
      <c r="C190" s="62"/>
    </row>
    <row r="191" ht="15.75" customHeight="1">
      <c r="C191" s="62"/>
    </row>
    <row r="192" ht="15.75" customHeight="1">
      <c r="C192" s="62"/>
    </row>
    <row r="193" ht="15.75" customHeight="1">
      <c r="C193" s="62"/>
    </row>
    <row r="194" ht="15.75" customHeight="1">
      <c r="C194" s="62"/>
    </row>
    <row r="195" ht="15.75" customHeight="1">
      <c r="C195" s="62"/>
    </row>
    <row r="196" ht="15.75" customHeight="1">
      <c r="C196" s="62"/>
    </row>
    <row r="197" ht="15.75" customHeight="1">
      <c r="C197" s="62"/>
    </row>
    <row r="198" ht="15.75" customHeight="1">
      <c r="C198" s="62"/>
    </row>
    <row r="199" ht="15.75" customHeight="1">
      <c r="C199" s="62"/>
    </row>
    <row r="200" ht="15.75" customHeight="1">
      <c r="C200" s="62"/>
    </row>
    <row r="201" ht="15.75" customHeight="1">
      <c r="C201" s="62"/>
    </row>
    <row r="202" ht="15.75" customHeight="1">
      <c r="C202" s="62"/>
    </row>
    <row r="203" ht="15.75" customHeight="1">
      <c r="C203" s="62"/>
    </row>
    <row r="204" ht="15.75" customHeight="1">
      <c r="C204" s="62"/>
    </row>
    <row r="205" ht="15.75" customHeight="1">
      <c r="C205" s="62"/>
    </row>
    <row r="206" ht="15.75" customHeight="1">
      <c r="C206" s="62"/>
    </row>
    <row r="207" ht="15.75" customHeight="1">
      <c r="C207" s="62"/>
    </row>
    <row r="208" ht="15.75" customHeight="1">
      <c r="C208" s="62"/>
    </row>
    <row r="209" ht="15.75" customHeight="1">
      <c r="C209" s="62"/>
    </row>
    <row r="210" ht="15.75" customHeight="1">
      <c r="C210" s="62"/>
    </row>
    <row r="211" ht="15.75" customHeight="1">
      <c r="C211" s="62"/>
    </row>
    <row r="212" ht="15.75" customHeight="1">
      <c r="C212" s="62"/>
    </row>
    <row r="213" ht="15.75" customHeight="1">
      <c r="C213" s="62"/>
    </row>
    <row r="214" ht="15.75" customHeight="1">
      <c r="C214" s="62"/>
    </row>
    <row r="215" ht="15.75" customHeight="1">
      <c r="C215" s="62"/>
    </row>
    <row r="216" ht="15.75" customHeight="1">
      <c r="C216" s="62"/>
    </row>
    <row r="217" ht="15.75" customHeight="1">
      <c r="C217" s="62"/>
    </row>
    <row r="218" ht="15.75" customHeight="1">
      <c r="C218" s="62"/>
    </row>
    <row r="219" ht="15.75" customHeight="1">
      <c r="C219" s="62"/>
    </row>
    <row r="220" ht="15.75" customHeight="1">
      <c r="C220" s="62"/>
    </row>
    <row r="221" ht="15.75" customHeight="1">
      <c r="C221" s="62"/>
    </row>
    <row r="222" ht="15.75" customHeight="1">
      <c r="C222" s="62"/>
    </row>
    <row r="223" ht="15.75" customHeight="1">
      <c r="C223" s="62"/>
    </row>
    <row r="224" ht="15.75" customHeight="1">
      <c r="C224" s="62"/>
    </row>
    <row r="225" ht="15.75" customHeight="1">
      <c r="C225" s="62"/>
    </row>
    <row r="226" ht="15.75" customHeight="1">
      <c r="C226" s="62"/>
    </row>
    <row r="227" ht="15.75" customHeight="1">
      <c r="C227" s="62"/>
    </row>
    <row r="228" ht="15.75" customHeight="1">
      <c r="C228" s="62"/>
    </row>
    <row r="229" ht="15.75" customHeight="1">
      <c r="C229" s="62"/>
    </row>
    <row r="230" ht="15.75" customHeight="1">
      <c r="C230" s="62"/>
    </row>
    <row r="231" ht="15.75" customHeight="1">
      <c r="C231" s="62"/>
    </row>
    <row r="232" ht="15.75" customHeight="1">
      <c r="C232" s="62"/>
    </row>
    <row r="233" ht="15.75" customHeight="1">
      <c r="C233" s="62"/>
    </row>
    <row r="234" ht="15.75" customHeight="1">
      <c r="C234" s="62"/>
    </row>
    <row r="235" ht="15.75" customHeight="1">
      <c r="C235" s="62"/>
    </row>
    <row r="236" ht="15.75" customHeight="1">
      <c r="C236" s="62"/>
    </row>
    <row r="237" ht="15.75" customHeight="1">
      <c r="C237" s="62"/>
    </row>
    <row r="238" ht="15.75" customHeight="1">
      <c r="C238" s="62"/>
    </row>
    <row r="239" ht="15.75" customHeight="1">
      <c r="C239" s="62"/>
    </row>
    <row r="240" ht="15.75" customHeight="1">
      <c r="C240" s="62"/>
    </row>
    <row r="241" ht="15.75" customHeight="1">
      <c r="C241" s="62"/>
    </row>
    <row r="242" ht="15.75" customHeight="1">
      <c r="C242" s="62"/>
    </row>
    <row r="243" ht="15.75" customHeight="1">
      <c r="C243" s="62"/>
    </row>
    <row r="244" ht="15.75" customHeight="1">
      <c r="C244" s="62"/>
    </row>
    <row r="245" ht="15.75" customHeight="1">
      <c r="C245" s="62"/>
    </row>
    <row r="246" ht="15.75" customHeight="1">
      <c r="C246" s="62"/>
    </row>
    <row r="247" ht="15.75" customHeight="1">
      <c r="C247" s="62"/>
    </row>
    <row r="248" ht="15.75" customHeight="1">
      <c r="C248" s="62"/>
    </row>
    <row r="249" ht="15.75" customHeight="1">
      <c r="C249" s="62"/>
    </row>
    <row r="250" ht="15.75" customHeight="1">
      <c r="C250" s="62"/>
    </row>
    <row r="251" ht="15.75" customHeight="1">
      <c r="C251" s="62"/>
    </row>
    <row r="252" ht="15.75" customHeight="1">
      <c r="C252" s="62"/>
    </row>
    <row r="253" ht="15.75" customHeight="1">
      <c r="C253" s="62"/>
    </row>
    <row r="254" ht="15.75" customHeight="1">
      <c r="C254" s="62"/>
    </row>
    <row r="255" ht="15.75" customHeight="1">
      <c r="C255" s="62"/>
    </row>
    <row r="256" ht="15.75" customHeight="1">
      <c r="C256" s="62"/>
    </row>
    <row r="257" ht="15.75" customHeight="1">
      <c r="C257" s="62"/>
    </row>
    <row r="258" ht="15.75" customHeight="1">
      <c r="C258" s="62"/>
    </row>
    <row r="259" ht="15.75" customHeight="1">
      <c r="C259" s="62"/>
    </row>
    <row r="260" ht="15.75" customHeight="1">
      <c r="C260" s="62"/>
    </row>
    <row r="261" ht="15.75" customHeight="1">
      <c r="C261" s="62"/>
    </row>
    <row r="262" ht="15.75" customHeight="1">
      <c r="C262" s="62"/>
    </row>
    <row r="263" ht="15.75" customHeight="1">
      <c r="C263" s="62"/>
    </row>
    <row r="264" ht="15.75" customHeight="1">
      <c r="C264" s="62"/>
    </row>
    <row r="265" ht="15.75" customHeight="1">
      <c r="C265" s="62"/>
    </row>
    <row r="266" ht="15.75" customHeight="1">
      <c r="C266" s="62"/>
    </row>
    <row r="267" ht="15.75" customHeight="1">
      <c r="C267" s="62"/>
    </row>
    <row r="268" ht="15.75" customHeight="1">
      <c r="C268" s="62"/>
    </row>
    <row r="269" ht="15.75" customHeight="1">
      <c r="C269" s="62"/>
    </row>
    <row r="270" ht="15.75" customHeight="1">
      <c r="C270" s="62"/>
    </row>
    <row r="271" ht="15.75" customHeight="1">
      <c r="C271" s="62"/>
    </row>
    <row r="272" ht="15.75" customHeight="1">
      <c r="C272" s="62"/>
    </row>
    <row r="273" ht="15.75" customHeight="1">
      <c r="C273" s="62"/>
    </row>
    <row r="274" ht="15.75" customHeight="1">
      <c r="C274" s="62"/>
    </row>
    <row r="275" ht="15.75" customHeight="1">
      <c r="C275" s="62"/>
    </row>
    <row r="276" ht="15.75" customHeight="1">
      <c r="C276" s="62"/>
    </row>
    <row r="277" ht="15.75" customHeight="1">
      <c r="C277" s="62"/>
    </row>
    <row r="278" ht="15.75" customHeight="1">
      <c r="C278" s="62"/>
    </row>
    <row r="279" ht="15.75" customHeight="1">
      <c r="C279" s="62"/>
    </row>
    <row r="280" ht="15.75" customHeight="1">
      <c r="C280" s="62"/>
    </row>
    <row r="281" ht="15.75" customHeight="1">
      <c r="C281" s="62"/>
    </row>
    <row r="282" ht="15.75" customHeight="1">
      <c r="C282" s="62"/>
    </row>
    <row r="283" ht="15.75" customHeight="1">
      <c r="C283" s="62"/>
    </row>
    <row r="284" ht="15.75" customHeight="1">
      <c r="C284" s="62"/>
    </row>
    <row r="285" ht="15.75" customHeight="1">
      <c r="C285" s="62"/>
    </row>
    <row r="286" ht="15.75" customHeight="1">
      <c r="C286" s="62"/>
    </row>
    <row r="287" ht="15.75" customHeight="1">
      <c r="C287" s="62"/>
    </row>
    <row r="288" ht="15.75" customHeight="1">
      <c r="C288" s="62"/>
    </row>
    <row r="289" ht="15.75" customHeight="1">
      <c r="C289" s="62"/>
    </row>
    <row r="290" ht="15.75" customHeight="1">
      <c r="C290" s="62"/>
    </row>
    <row r="291" ht="15.75" customHeight="1">
      <c r="C291" s="62"/>
    </row>
    <row r="292" ht="15.75" customHeight="1">
      <c r="C292" s="62"/>
    </row>
    <row r="293" ht="15.75" customHeight="1">
      <c r="C293" s="62"/>
    </row>
    <row r="294" ht="15.75" customHeight="1">
      <c r="C294" s="62"/>
    </row>
    <row r="295" ht="15.75" customHeight="1">
      <c r="C295" s="62"/>
    </row>
    <row r="296" ht="15.75" customHeight="1">
      <c r="C296" s="62"/>
    </row>
    <row r="297" ht="15.75" customHeight="1">
      <c r="C297" s="62"/>
    </row>
    <row r="298" ht="15.75" customHeight="1">
      <c r="C298" s="62"/>
    </row>
    <row r="299" ht="15.75" customHeight="1">
      <c r="C299" s="62"/>
    </row>
    <row r="300" ht="15.75" customHeight="1">
      <c r="C300" s="62"/>
    </row>
    <row r="301" ht="15.75" customHeight="1">
      <c r="C301" s="62"/>
    </row>
    <row r="302" ht="15.75" customHeight="1">
      <c r="C302" s="62"/>
    </row>
    <row r="303" ht="15.75" customHeight="1">
      <c r="C303" s="62"/>
    </row>
    <row r="304" ht="15.75" customHeight="1">
      <c r="C304" s="62"/>
    </row>
    <row r="305" ht="15.75" customHeight="1">
      <c r="C305" s="62"/>
    </row>
    <row r="306" ht="15.75" customHeight="1">
      <c r="C306" s="62"/>
    </row>
    <row r="307" ht="15.75" customHeight="1">
      <c r="C307" s="62"/>
    </row>
    <row r="308" ht="15.75" customHeight="1">
      <c r="C308" s="62"/>
    </row>
    <row r="309" ht="15.75" customHeight="1">
      <c r="C309" s="62"/>
    </row>
    <row r="310" ht="15.75" customHeight="1">
      <c r="C310" s="62"/>
    </row>
    <row r="311" ht="15.75" customHeight="1">
      <c r="C311" s="62"/>
    </row>
    <row r="312" ht="15.75" customHeight="1">
      <c r="C312" s="62"/>
    </row>
    <row r="313" ht="15.75" customHeight="1">
      <c r="C313" s="62"/>
    </row>
    <row r="314" ht="15.75" customHeight="1">
      <c r="C314" s="62"/>
    </row>
    <row r="315" ht="15.75" customHeight="1">
      <c r="C315" s="62"/>
    </row>
    <row r="316" ht="15.75" customHeight="1">
      <c r="C316" s="62"/>
    </row>
    <row r="317" ht="15.75" customHeight="1">
      <c r="C317" s="62"/>
    </row>
    <row r="318" ht="15.75" customHeight="1">
      <c r="C318" s="62"/>
    </row>
    <row r="319" ht="15.75" customHeight="1">
      <c r="C319" s="62"/>
    </row>
    <row r="320" ht="15.75" customHeight="1">
      <c r="C320" s="62"/>
    </row>
    <row r="321" ht="15.75" customHeight="1">
      <c r="C321" s="62"/>
    </row>
    <row r="322" ht="15.75" customHeight="1">
      <c r="C322" s="62"/>
    </row>
    <row r="323" ht="15.75" customHeight="1">
      <c r="C323" s="62"/>
    </row>
    <row r="324" ht="15.75" customHeight="1">
      <c r="C324" s="62"/>
    </row>
    <row r="325" ht="15.75" customHeight="1">
      <c r="C325" s="62"/>
    </row>
    <row r="326" ht="15.75" customHeight="1">
      <c r="C326" s="62"/>
    </row>
    <row r="327" ht="15.75" customHeight="1">
      <c r="C327" s="62"/>
    </row>
    <row r="328" ht="15.75" customHeight="1">
      <c r="C328" s="62"/>
    </row>
    <row r="329" ht="15.75" customHeight="1">
      <c r="C329" s="62"/>
    </row>
    <row r="330" ht="15.75" customHeight="1">
      <c r="C330" s="62"/>
    </row>
    <row r="331" ht="15.75" customHeight="1">
      <c r="C331" s="62"/>
    </row>
    <row r="332" ht="15.75" customHeight="1">
      <c r="C332" s="62"/>
    </row>
    <row r="333" ht="15.75" customHeight="1">
      <c r="C333" s="62"/>
    </row>
    <row r="334" ht="15.75" customHeight="1">
      <c r="C334" s="62"/>
    </row>
    <row r="335" ht="15.75" customHeight="1">
      <c r="C335" s="62"/>
    </row>
    <row r="336" ht="15.75" customHeight="1">
      <c r="C336" s="62"/>
    </row>
    <row r="337" ht="15.75" customHeight="1">
      <c r="C337" s="62"/>
    </row>
    <row r="338" ht="15.75" customHeight="1">
      <c r="C338" s="62"/>
    </row>
    <row r="339" ht="15.75" customHeight="1">
      <c r="C339" s="62"/>
    </row>
    <row r="340" ht="15.75" customHeight="1">
      <c r="C340" s="62"/>
    </row>
    <row r="341" ht="15.75" customHeight="1">
      <c r="C341" s="62"/>
    </row>
    <row r="342" ht="15.75" customHeight="1">
      <c r="C342" s="62"/>
    </row>
    <row r="343" ht="15.75" customHeight="1">
      <c r="C343" s="62"/>
    </row>
    <row r="344" ht="15.75" customHeight="1">
      <c r="C344" s="62"/>
    </row>
    <row r="345" ht="15.75" customHeight="1">
      <c r="C345" s="62"/>
    </row>
    <row r="346" ht="15.75" customHeight="1">
      <c r="C346" s="62"/>
    </row>
    <row r="347" ht="15.75" customHeight="1">
      <c r="C347" s="62"/>
    </row>
    <row r="348" ht="15.75" customHeight="1">
      <c r="C348" s="62"/>
    </row>
    <row r="349" ht="15.75" customHeight="1">
      <c r="C349" s="62"/>
    </row>
    <row r="350" ht="15.75" customHeight="1">
      <c r="C350" s="62"/>
    </row>
    <row r="351" ht="15.75" customHeight="1">
      <c r="C351" s="62"/>
    </row>
    <row r="352" ht="15.75" customHeight="1">
      <c r="C352" s="62"/>
    </row>
    <row r="353" ht="15.75" customHeight="1">
      <c r="C353" s="62"/>
    </row>
    <row r="354" ht="15.75" customHeight="1">
      <c r="C354" s="62"/>
    </row>
    <row r="355" ht="15.75" customHeight="1">
      <c r="C355" s="62"/>
    </row>
    <row r="356" ht="15.75" customHeight="1">
      <c r="C356" s="62"/>
    </row>
    <row r="357" ht="15.75" customHeight="1">
      <c r="C357" s="62"/>
    </row>
    <row r="358" ht="15.75" customHeight="1">
      <c r="C358" s="62"/>
    </row>
    <row r="359" ht="15.75" customHeight="1">
      <c r="C359" s="62"/>
    </row>
    <row r="360" ht="15.75" customHeight="1">
      <c r="C360" s="62"/>
    </row>
    <row r="361" ht="15.75" customHeight="1">
      <c r="C361" s="62"/>
    </row>
    <row r="362" ht="15.75" customHeight="1">
      <c r="C362" s="62"/>
    </row>
    <row r="363" ht="15.75" customHeight="1">
      <c r="C363" s="62"/>
    </row>
    <row r="364" ht="15.75" customHeight="1">
      <c r="C364" s="62"/>
    </row>
    <row r="365" ht="15.75" customHeight="1">
      <c r="C365" s="62"/>
    </row>
    <row r="366" ht="15.75" customHeight="1">
      <c r="C366" s="62"/>
    </row>
    <row r="367" ht="15.75" customHeight="1">
      <c r="C367" s="62"/>
    </row>
    <row r="368" ht="15.75" customHeight="1">
      <c r="C368" s="62"/>
    </row>
    <row r="369" ht="15.75" customHeight="1">
      <c r="C369" s="62"/>
    </row>
    <row r="370" ht="15.75" customHeight="1">
      <c r="C370" s="62"/>
    </row>
    <row r="371" ht="15.75" customHeight="1">
      <c r="C371" s="62"/>
    </row>
    <row r="372" ht="15.75" customHeight="1">
      <c r="C372" s="62"/>
    </row>
    <row r="373" ht="15.75" customHeight="1">
      <c r="C373" s="62"/>
    </row>
    <row r="374" ht="15.75" customHeight="1">
      <c r="C374" s="62"/>
    </row>
    <row r="375" ht="15.75" customHeight="1">
      <c r="C375" s="62"/>
    </row>
    <row r="376" ht="15.75" customHeight="1">
      <c r="C376" s="62"/>
    </row>
    <row r="377" ht="15.75" customHeight="1">
      <c r="C377" s="62"/>
    </row>
    <row r="378" ht="15.75" customHeight="1">
      <c r="C378" s="62"/>
    </row>
    <row r="379" ht="15.75" customHeight="1">
      <c r="C379" s="62"/>
    </row>
    <row r="380" ht="15.75" customHeight="1">
      <c r="C380" s="62"/>
    </row>
    <row r="381" ht="15.75" customHeight="1">
      <c r="C381" s="62"/>
    </row>
    <row r="382" ht="15.75" customHeight="1">
      <c r="C382" s="62"/>
    </row>
    <row r="383" ht="15.75" customHeight="1">
      <c r="C383" s="62"/>
    </row>
    <row r="384" ht="15.75" customHeight="1">
      <c r="C384" s="62"/>
    </row>
    <row r="385" ht="15.75" customHeight="1">
      <c r="C385" s="62"/>
    </row>
    <row r="386" ht="15.75" customHeight="1">
      <c r="C386" s="62"/>
    </row>
    <row r="387" ht="15.75" customHeight="1">
      <c r="C387" s="62"/>
    </row>
    <row r="388" ht="15.75" customHeight="1">
      <c r="C388" s="62"/>
    </row>
    <row r="389" ht="15.75" customHeight="1">
      <c r="C389" s="62"/>
    </row>
    <row r="390" ht="15.75" customHeight="1">
      <c r="C390" s="62"/>
    </row>
    <row r="391" ht="15.75" customHeight="1">
      <c r="C391" s="62"/>
    </row>
    <row r="392" ht="15.75" customHeight="1">
      <c r="C392" s="62"/>
    </row>
    <row r="393" ht="15.75" customHeight="1">
      <c r="C393" s="62"/>
    </row>
    <row r="394" ht="15.75" customHeight="1">
      <c r="C394" s="62"/>
    </row>
    <row r="395" ht="15.75" customHeight="1">
      <c r="C395" s="62"/>
    </row>
    <row r="396" ht="15.75" customHeight="1">
      <c r="C396" s="62"/>
    </row>
    <row r="397" ht="15.75" customHeight="1">
      <c r="C397" s="62"/>
    </row>
    <row r="398" ht="15.75" customHeight="1">
      <c r="C398" s="62"/>
    </row>
    <row r="399" ht="15.75" customHeight="1">
      <c r="C399" s="62"/>
    </row>
    <row r="400" ht="15.75" customHeight="1">
      <c r="C400" s="62"/>
    </row>
    <row r="401" ht="15.75" customHeight="1">
      <c r="C401" s="62"/>
    </row>
    <row r="402" ht="15.75" customHeight="1">
      <c r="C402" s="62"/>
    </row>
    <row r="403" ht="15.75" customHeight="1">
      <c r="C403" s="62"/>
    </row>
    <row r="404" ht="15.75" customHeight="1">
      <c r="C404" s="62"/>
    </row>
    <row r="405" ht="15.75" customHeight="1">
      <c r="C405" s="62"/>
    </row>
    <row r="406" ht="15.75" customHeight="1">
      <c r="C406" s="62"/>
    </row>
    <row r="407" ht="15.75" customHeight="1">
      <c r="C407" s="62"/>
    </row>
    <row r="408" ht="15.75" customHeight="1">
      <c r="C408" s="62"/>
    </row>
    <row r="409" ht="15.75" customHeight="1">
      <c r="C409" s="62"/>
    </row>
    <row r="410" ht="15.75" customHeight="1">
      <c r="C410" s="62"/>
    </row>
    <row r="411" ht="15.75" customHeight="1">
      <c r="C411" s="62"/>
    </row>
    <row r="412" ht="15.75" customHeight="1">
      <c r="C412" s="62"/>
    </row>
    <row r="413" ht="15.75" customHeight="1">
      <c r="C413" s="62"/>
    </row>
    <row r="414" ht="15.75" customHeight="1">
      <c r="C414" s="62"/>
    </row>
    <row r="415" ht="15.75" customHeight="1">
      <c r="C415" s="62"/>
    </row>
    <row r="416" ht="15.75" customHeight="1">
      <c r="C416" s="62"/>
    </row>
    <row r="417" ht="15.75" customHeight="1">
      <c r="C417" s="62"/>
    </row>
    <row r="418" ht="15.75" customHeight="1">
      <c r="C418" s="62"/>
    </row>
    <row r="419" ht="15.75" customHeight="1">
      <c r="C419" s="62"/>
    </row>
    <row r="420" ht="15.75" customHeight="1">
      <c r="C420" s="62"/>
    </row>
    <row r="421" ht="15.75" customHeight="1">
      <c r="C421" s="62"/>
    </row>
    <row r="422" ht="15.75" customHeight="1">
      <c r="C422" s="62"/>
    </row>
    <row r="423" ht="15.75" customHeight="1">
      <c r="C423" s="62"/>
    </row>
    <row r="424" ht="15.75" customHeight="1">
      <c r="C424" s="62"/>
    </row>
    <row r="425" ht="15.75" customHeight="1">
      <c r="C425" s="62"/>
    </row>
    <row r="426" ht="15.75" customHeight="1">
      <c r="C426" s="62"/>
    </row>
    <row r="427" ht="15.75" customHeight="1">
      <c r="C427" s="62"/>
    </row>
    <row r="428" ht="15.75" customHeight="1">
      <c r="C428" s="62"/>
    </row>
    <row r="429" ht="15.75" customHeight="1">
      <c r="C429" s="62"/>
    </row>
    <row r="430" ht="15.75" customHeight="1">
      <c r="C430" s="62"/>
    </row>
    <row r="431" ht="15.75" customHeight="1">
      <c r="C431" s="62"/>
    </row>
    <row r="432" ht="15.75" customHeight="1">
      <c r="C432" s="62"/>
    </row>
    <row r="433" ht="15.75" customHeight="1">
      <c r="C433" s="62"/>
    </row>
    <row r="434" ht="15.75" customHeight="1">
      <c r="C434" s="62"/>
    </row>
    <row r="435" ht="15.75" customHeight="1">
      <c r="C435" s="62"/>
    </row>
    <row r="436" ht="15.75" customHeight="1">
      <c r="C436" s="62"/>
    </row>
    <row r="437" ht="15.75" customHeight="1">
      <c r="C437" s="62"/>
    </row>
    <row r="438" ht="15.75" customHeight="1">
      <c r="C438" s="62"/>
    </row>
    <row r="439" ht="15.75" customHeight="1">
      <c r="C439" s="62"/>
    </row>
    <row r="440" ht="15.75" customHeight="1">
      <c r="C440" s="62"/>
    </row>
    <row r="441" ht="15.75" customHeight="1">
      <c r="C441" s="62"/>
    </row>
    <row r="442" ht="15.75" customHeight="1">
      <c r="C442" s="62"/>
    </row>
    <row r="443" ht="15.75" customHeight="1">
      <c r="C443" s="62"/>
    </row>
    <row r="444" ht="15.75" customHeight="1">
      <c r="C444" s="62"/>
    </row>
    <row r="445" ht="15.75" customHeight="1">
      <c r="C445" s="62"/>
    </row>
    <row r="446" ht="15.75" customHeight="1">
      <c r="C446" s="62"/>
    </row>
    <row r="447" ht="15.75" customHeight="1">
      <c r="C447" s="62"/>
    </row>
    <row r="448" ht="15.75" customHeight="1">
      <c r="C448" s="62"/>
    </row>
    <row r="449" ht="15.75" customHeight="1">
      <c r="C449" s="62"/>
    </row>
    <row r="450" ht="15.75" customHeight="1">
      <c r="C450" s="62"/>
    </row>
    <row r="451" ht="15.75" customHeight="1">
      <c r="C451" s="62"/>
    </row>
    <row r="452" ht="15.75" customHeight="1">
      <c r="C452" s="62"/>
    </row>
    <row r="453" ht="15.75" customHeight="1">
      <c r="C453" s="62"/>
    </row>
    <row r="454" ht="15.75" customHeight="1">
      <c r="C454" s="62"/>
    </row>
    <row r="455" ht="15.75" customHeight="1">
      <c r="C455" s="62"/>
    </row>
    <row r="456" ht="15.75" customHeight="1">
      <c r="C456" s="62"/>
    </row>
    <row r="457" ht="15.75" customHeight="1">
      <c r="C457" s="62"/>
    </row>
    <row r="458" ht="15.75" customHeight="1">
      <c r="C458" s="62"/>
    </row>
    <row r="459" ht="15.75" customHeight="1">
      <c r="C459" s="62"/>
    </row>
    <row r="460" ht="15.75" customHeight="1">
      <c r="C460" s="62"/>
    </row>
    <row r="461" ht="15.75" customHeight="1">
      <c r="C461" s="62"/>
    </row>
    <row r="462" ht="15.75" customHeight="1">
      <c r="C462" s="62"/>
    </row>
    <row r="463" ht="15.75" customHeight="1">
      <c r="C463" s="62"/>
    </row>
    <row r="464" ht="15.75" customHeight="1">
      <c r="C464" s="62"/>
    </row>
    <row r="465" ht="15.75" customHeight="1">
      <c r="C465" s="62"/>
    </row>
    <row r="466" ht="15.75" customHeight="1">
      <c r="C466" s="62"/>
    </row>
    <row r="467" ht="15.75" customHeight="1">
      <c r="C467" s="62"/>
    </row>
    <row r="468" ht="15.75" customHeight="1">
      <c r="C468" s="62"/>
    </row>
    <row r="469" ht="15.75" customHeight="1">
      <c r="C469" s="62"/>
    </row>
    <row r="470" ht="15.75" customHeight="1">
      <c r="C470" s="62"/>
    </row>
    <row r="471" ht="15.75" customHeight="1">
      <c r="C471" s="62"/>
    </row>
    <row r="472" ht="15.75" customHeight="1">
      <c r="C472" s="62"/>
    </row>
    <row r="473" ht="15.75" customHeight="1">
      <c r="C473" s="62"/>
    </row>
    <row r="474" ht="15.75" customHeight="1">
      <c r="C474" s="62"/>
    </row>
    <row r="475" ht="15.75" customHeight="1">
      <c r="C475" s="62"/>
    </row>
    <row r="476" ht="15.75" customHeight="1">
      <c r="C476" s="62"/>
    </row>
    <row r="477" ht="15.75" customHeight="1">
      <c r="C477" s="62"/>
    </row>
    <row r="478" ht="15.75" customHeight="1">
      <c r="C478" s="62"/>
    </row>
    <row r="479" ht="15.75" customHeight="1">
      <c r="C479" s="62"/>
    </row>
    <row r="480" ht="15.75" customHeight="1">
      <c r="C480" s="62"/>
    </row>
    <row r="481" ht="15.75" customHeight="1">
      <c r="C481" s="62"/>
    </row>
    <row r="482" ht="15.75" customHeight="1">
      <c r="C482" s="62"/>
    </row>
    <row r="483" ht="15.75" customHeight="1">
      <c r="C483" s="62"/>
    </row>
    <row r="484" ht="15.75" customHeight="1">
      <c r="C484" s="62"/>
    </row>
    <row r="485" ht="15.75" customHeight="1">
      <c r="C485" s="62"/>
    </row>
    <row r="486" ht="15.75" customHeight="1">
      <c r="C486" s="62"/>
    </row>
    <row r="487" ht="15.75" customHeight="1">
      <c r="C487" s="62"/>
    </row>
    <row r="488" ht="15.75" customHeight="1">
      <c r="C488" s="62"/>
    </row>
    <row r="489" ht="15.75" customHeight="1">
      <c r="C489" s="62"/>
    </row>
    <row r="490" ht="15.75" customHeight="1">
      <c r="C490" s="62"/>
    </row>
    <row r="491" ht="15.75" customHeight="1">
      <c r="C491" s="62"/>
    </row>
    <row r="492" ht="15.75" customHeight="1">
      <c r="C492" s="62"/>
    </row>
    <row r="493" ht="15.75" customHeight="1">
      <c r="C493" s="62"/>
    </row>
    <row r="494" ht="15.75" customHeight="1">
      <c r="C494" s="62"/>
    </row>
    <row r="495" ht="15.75" customHeight="1">
      <c r="C495" s="62"/>
    </row>
    <row r="496" ht="15.75" customHeight="1">
      <c r="C496" s="62"/>
    </row>
    <row r="497" ht="15.75" customHeight="1">
      <c r="C497" s="62"/>
    </row>
    <row r="498" ht="15.75" customHeight="1">
      <c r="C498" s="62"/>
    </row>
    <row r="499" ht="15.75" customHeight="1">
      <c r="C499" s="62"/>
    </row>
    <row r="500" ht="15.75" customHeight="1">
      <c r="C500" s="62"/>
    </row>
    <row r="501" ht="15.75" customHeight="1">
      <c r="C501" s="62"/>
    </row>
    <row r="502" ht="15.75" customHeight="1">
      <c r="C502" s="62"/>
    </row>
    <row r="503" ht="15.75" customHeight="1">
      <c r="C503" s="62"/>
    </row>
    <row r="504" ht="15.75" customHeight="1">
      <c r="C504" s="62"/>
    </row>
    <row r="505" ht="15.75" customHeight="1">
      <c r="C505" s="62"/>
    </row>
    <row r="506" ht="15.75" customHeight="1">
      <c r="C506" s="62"/>
    </row>
    <row r="507" ht="15.75" customHeight="1">
      <c r="C507" s="62"/>
    </row>
    <row r="508" ht="15.75" customHeight="1">
      <c r="C508" s="62"/>
    </row>
    <row r="509" ht="15.75" customHeight="1">
      <c r="C509" s="62"/>
    </row>
    <row r="510" ht="15.75" customHeight="1">
      <c r="C510" s="62"/>
    </row>
    <row r="511" ht="15.75" customHeight="1">
      <c r="C511" s="62"/>
    </row>
    <row r="512" ht="15.75" customHeight="1">
      <c r="C512" s="62"/>
    </row>
    <row r="513" ht="15.75" customHeight="1">
      <c r="C513" s="62"/>
    </row>
    <row r="514" ht="15.75" customHeight="1">
      <c r="C514" s="62"/>
    </row>
    <row r="515" ht="15.75" customHeight="1">
      <c r="C515" s="62"/>
    </row>
    <row r="516" ht="15.75" customHeight="1">
      <c r="C516" s="62"/>
    </row>
    <row r="517" ht="15.75" customHeight="1">
      <c r="C517" s="62"/>
    </row>
    <row r="518" ht="15.75" customHeight="1">
      <c r="C518" s="62"/>
    </row>
    <row r="519" ht="15.75" customHeight="1">
      <c r="C519" s="62"/>
    </row>
    <row r="520" ht="15.75" customHeight="1">
      <c r="C520" s="62"/>
    </row>
    <row r="521" ht="15.75" customHeight="1">
      <c r="C521" s="62"/>
    </row>
    <row r="522" ht="15.75" customHeight="1">
      <c r="C522" s="62"/>
    </row>
    <row r="523" ht="15.75" customHeight="1">
      <c r="C523" s="62"/>
    </row>
    <row r="524" ht="15.75" customHeight="1">
      <c r="C524" s="62"/>
    </row>
    <row r="525" ht="15.75" customHeight="1">
      <c r="C525" s="62"/>
    </row>
    <row r="526" ht="15.75" customHeight="1">
      <c r="C526" s="62"/>
    </row>
    <row r="527" ht="15.75" customHeight="1">
      <c r="C527" s="62"/>
    </row>
    <row r="528" ht="15.75" customHeight="1">
      <c r="C528" s="62"/>
    </row>
    <row r="529" ht="15.75" customHeight="1">
      <c r="C529" s="62"/>
    </row>
    <row r="530" ht="15.75" customHeight="1">
      <c r="C530" s="62"/>
    </row>
    <row r="531" ht="15.75" customHeight="1">
      <c r="C531" s="62"/>
    </row>
    <row r="532" ht="15.75" customHeight="1">
      <c r="C532" s="62"/>
    </row>
    <row r="533" ht="15.75" customHeight="1">
      <c r="C533" s="62"/>
    </row>
    <row r="534" ht="15.75" customHeight="1">
      <c r="C534" s="62"/>
    </row>
    <row r="535" ht="15.75" customHeight="1">
      <c r="C535" s="62"/>
    </row>
    <row r="536" ht="15.75" customHeight="1">
      <c r="C536" s="62"/>
    </row>
    <row r="537" ht="15.75" customHeight="1">
      <c r="C537" s="62"/>
    </row>
    <row r="538" ht="15.75" customHeight="1">
      <c r="C538" s="62"/>
    </row>
    <row r="539" ht="15.75" customHeight="1">
      <c r="C539" s="62"/>
    </row>
    <row r="540" ht="15.75" customHeight="1">
      <c r="C540" s="62"/>
    </row>
    <row r="541" ht="15.75" customHeight="1">
      <c r="C541" s="62"/>
    </row>
    <row r="542" ht="15.75" customHeight="1">
      <c r="C542" s="62"/>
    </row>
    <row r="543" ht="15.75" customHeight="1">
      <c r="C543" s="62"/>
    </row>
    <row r="544" ht="15.75" customHeight="1">
      <c r="C544" s="62"/>
    </row>
    <row r="545" ht="15.75" customHeight="1">
      <c r="C545" s="62"/>
    </row>
    <row r="546" ht="15.75" customHeight="1">
      <c r="C546" s="62"/>
    </row>
    <row r="547" ht="15.75" customHeight="1">
      <c r="C547" s="62"/>
    </row>
    <row r="548" ht="15.75" customHeight="1">
      <c r="C548" s="62"/>
    </row>
    <row r="549" ht="15.75" customHeight="1">
      <c r="C549" s="62"/>
    </row>
    <row r="550" ht="15.75" customHeight="1">
      <c r="C550" s="62"/>
    </row>
    <row r="551" ht="15.75" customHeight="1">
      <c r="C551" s="62"/>
    </row>
    <row r="552" ht="15.75" customHeight="1">
      <c r="C552" s="62"/>
    </row>
    <row r="553" ht="15.75" customHeight="1">
      <c r="C553" s="62"/>
    </row>
    <row r="554" ht="15.75" customHeight="1">
      <c r="C554" s="62"/>
    </row>
    <row r="555" ht="15.75" customHeight="1">
      <c r="C555" s="62"/>
    </row>
    <row r="556" ht="15.75" customHeight="1">
      <c r="C556" s="62"/>
    </row>
    <row r="557" ht="15.75" customHeight="1">
      <c r="C557" s="62"/>
    </row>
    <row r="558" ht="15.75" customHeight="1">
      <c r="C558" s="62"/>
    </row>
    <row r="559" ht="15.75" customHeight="1">
      <c r="C559" s="62"/>
    </row>
    <row r="560" ht="15.75" customHeight="1">
      <c r="C560" s="62"/>
    </row>
    <row r="561" ht="15.75" customHeight="1">
      <c r="C561" s="62"/>
    </row>
    <row r="562" ht="15.75" customHeight="1">
      <c r="C562" s="62"/>
    </row>
    <row r="563" ht="15.75" customHeight="1">
      <c r="C563" s="62"/>
    </row>
    <row r="564" ht="15.75" customHeight="1">
      <c r="C564" s="62"/>
    </row>
    <row r="565" ht="15.75" customHeight="1">
      <c r="C565" s="62"/>
    </row>
    <row r="566" ht="15.75" customHeight="1">
      <c r="C566" s="62"/>
    </row>
    <row r="567" ht="15.75" customHeight="1">
      <c r="C567" s="62"/>
    </row>
    <row r="568" ht="15.75" customHeight="1">
      <c r="C568" s="62"/>
    </row>
    <row r="569" ht="15.75" customHeight="1">
      <c r="C569" s="62"/>
    </row>
    <row r="570" ht="15.75" customHeight="1">
      <c r="C570" s="62"/>
    </row>
    <row r="571" ht="15.75" customHeight="1">
      <c r="C571" s="62"/>
    </row>
    <row r="572" ht="15.75" customHeight="1">
      <c r="C572" s="62"/>
    </row>
    <row r="573" ht="15.75" customHeight="1">
      <c r="C573" s="62"/>
    </row>
    <row r="574" ht="15.75" customHeight="1">
      <c r="C574" s="62"/>
    </row>
    <row r="575" ht="15.75" customHeight="1">
      <c r="C575" s="62"/>
    </row>
    <row r="576" ht="15.75" customHeight="1">
      <c r="C576" s="62"/>
    </row>
    <row r="577" ht="15.75" customHeight="1">
      <c r="C577" s="62"/>
    </row>
    <row r="578" ht="15.75" customHeight="1">
      <c r="C578" s="62"/>
    </row>
    <row r="579" ht="15.75" customHeight="1">
      <c r="C579" s="62"/>
    </row>
    <row r="580" ht="15.75" customHeight="1">
      <c r="C580" s="62"/>
    </row>
    <row r="581" ht="15.75" customHeight="1">
      <c r="C581" s="62"/>
    </row>
    <row r="582" ht="15.75" customHeight="1">
      <c r="C582" s="62"/>
    </row>
    <row r="583" ht="15.75" customHeight="1">
      <c r="C583" s="62"/>
    </row>
    <row r="584" ht="15.75" customHeight="1">
      <c r="C584" s="62"/>
    </row>
    <row r="585" ht="15.75" customHeight="1">
      <c r="C585" s="62"/>
    </row>
    <row r="586" ht="15.75" customHeight="1">
      <c r="C586" s="62"/>
    </row>
    <row r="587" ht="15.75" customHeight="1">
      <c r="C587" s="62"/>
    </row>
    <row r="588" ht="15.75" customHeight="1">
      <c r="C588" s="62"/>
    </row>
    <row r="589" ht="15.75" customHeight="1">
      <c r="C589" s="62"/>
    </row>
    <row r="590" ht="15.75" customHeight="1">
      <c r="C590" s="62"/>
    </row>
    <row r="591" ht="15.75" customHeight="1">
      <c r="C591" s="62"/>
    </row>
    <row r="592" ht="15.75" customHeight="1">
      <c r="C592" s="62"/>
    </row>
    <row r="593" ht="15.75" customHeight="1">
      <c r="C593" s="62"/>
    </row>
    <row r="594" ht="15.75" customHeight="1">
      <c r="C594" s="62"/>
    </row>
    <row r="595" ht="15.75" customHeight="1">
      <c r="C595" s="62"/>
    </row>
    <row r="596" ht="15.75" customHeight="1">
      <c r="C596" s="62"/>
    </row>
    <row r="597" ht="15.75" customHeight="1">
      <c r="C597" s="62"/>
    </row>
    <row r="598" ht="15.75" customHeight="1">
      <c r="C598" s="62"/>
    </row>
    <row r="599" ht="15.75" customHeight="1">
      <c r="C599" s="62"/>
    </row>
    <row r="600" ht="15.75" customHeight="1">
      <c r="C600" s="62"/>
    </row>
    <row r="601" ht="15.75" customHeight="1">
      <c r="C601" s="62"/>
    </row>
    <row r="602" ht="15.75" customHeight="1">
      <c r="C602" s="62"/>
    </row>
    <row r="603" ht="15.75" customHeight="1">
      <c r="C603" s="62"/>
    </row>
    <row r="604" ht="15.75" customHeight="1">
      <c r="C604" s="62"/>
    </row>
    <row r="605" ht="15.75" customHeight="1">
      <c r="C605" s="62"/>
    </row>
    <row r="606" ht="15.75" customHeight="1">
      <c r="C606" s="62"/>
    </row>
    <row r="607" ht="15.75" customHeight="1">
      <c r="C607" s="62"/>
    </row>
    <row r="608" ht="15.75" customHeight="1">
      <c r="C608" s="62"/>
    </row>
    <row r="609" ht="15.75" customHeight="1">
      <c r="C609" s="62"/>
    </row>
    <row r="610" ht="15.75" customHeight="1">
      <c r="C610" s="62"/>
    </row>
    <row r="611" ht="15.75" customHeight="1">
      <c r="C611" s="62"/>
    </row>
    <row r="612" ht="15.75" customHeight="1">
      <c r="C612" s="62"/>
    </row>
    <row r="613" ht="15.75" customHeight="1">
      <c r="C613" s="62"/>
    </row>
    <row r="614" ht="15.75" customHeight="1">
      <c r="C614" s="62"/>
    </row>
    <row r="615" ht="15.75" customHeight="1">
      <c r="C615" s="62"/>
    </row>
    <row r="616" ht="15.75" customHeight="1">
      <c r="C616" s="62"/>
    </row>
    <row r="617" ht="15.75" customHeight="1">
      <c r="C617" s="62"/>
    </row>
    <row r="618" ht="15.75" customHeight="1">
      <c r="C618" s="62"/>
    </row>
    <row r="619" ht="15.75" customHeight="1">
      <c r="C619" s="62"/>
    </row>
    <row r="620" ht="15.75" customHeight="1">
      <c r="C620" s="62"/>
    </row>
    <row r="621" ht="15.75" customHeight="1">
      <c r="C621" s="62"/>
    </row>
    <row r="622" ht="15.75" customHeight="1">
      <c r="C622" s="62"/>
    </row>
    <row r="623" ht="15.75" customHeight="1">
      <c r="C623" s="62"/>
    </row>
    <row r="624" ht="15.75" customHeight="1">
      <c r="C624" s="62"/>
    </row>
    <row r="625" ht="15.75" customHeight="1">
      <c r="C625" s="62"/>
    </row>
    <row r="626" ht="15.75" customHeight="1">
      <c r="C626" s="62"/>
    </row>
    <row r="627" ht="15.75" customHeight="1">
      <c r="C627" s="62"/>
    </row>
    <row r="628" ht="15.75" customHeight="1">
      <c r="C628" s="62"/>
    </row>
    <row r="629" ht="15.75" customHeight="1">
      <c r="C629" s="62"/>
    </row>
    <row r="630" ht="15.75" customHeight="1">
      <c r="C630" s="62"/>
    </row>
    <row r="631" ht="15.75" customHeight="1">
      <c r="C631" s="62"/>
    </row>
    <row r="632" ht="15.75" customHeight="1">
      <c r="C632" s="62"/>
    </row>
    <row r="633" ht="15.75" customHeight="1">
      <c r="C633" s="62"/>
    </row>
    <row r="634" ht="15.75" customHeight="1">
      <c r="C634" s="62"/>
    </row>
    <row r="635" ht="15.75" customHeight="1">
      <c r="C635" s="62"/>
    </row>
    <row r="636" ht="15.75" customHeight="1">
      <c r="C636" s="62"/>
    </row>
    <row r="637" ht="15.75" customHeight="1">
      <c r="C637" s="62"/>
    </row>
    <row r="638" ht="15.75" customHeight="1">
      <c r="C638" s="62"/>
    </row>
    <row r="639" ht="15.75" customHeight="1">
      <c r="C639" s="62"/>
    </row>
    <row r="640" ht="15.75" customHeight="1">
      <c r="C640" s="62"/>
    </row>
    <row r="641" ht="15.75" customHeight="1">
      <c r="C641" s="62"/>
    </row>
    <row r="642" ht="15.75" customHeight="1">
      <c r="C642" s="62"/>
    </row>
    <row r="643" ht="15.75" customHeight="1">
      <c r="C643" s="62"/>
    </row>
    <row r="644" ht="15.75" customHeight="1">
      <c r="C644" s="62"/>
    </row>
    <row r="645" ht="15.75" customHeight="1">
      <c r="C645" s="62"/>
    </row>
    <row r="646" ht="15.75" customHeight="1">
      <c r="C646" s="62"/>
    </row>
    <row r="647" ht="15.75" customHeight="1">
      <c r="C647" s="62"/>
    </row>
    <row r="648" ht="15.75" customHeight="1">
      <c r="C648" s="62"/>
    </row>
    <row r="649" ht="15.75" customHeight="1">
      <c r="C649" s="62"/>
    </row>
    <row r="650" ht="15.75" customHeight="1">
      <c r="C650" s="62"/>
    </row>
    <row r="651" ht="15.75" customHeight="1">
      <c r="C651" s="62"/>
    </row>
    <row r="652" ht="15.75" customHeight="1">
      <c r="C652" s="62"/>
    </row>
    <row r="653" ht="15.75" customHeight="1">
      <c r="C653" s="62"/>
    </row>
    <row r="654" ht="15.75" customHeight="1">
      <c r="C654" s="62"/>
    </row>
    <row r="655" ht="15.75" customHeight="1">
      <c r="C655" s="62"/>
    </row>
    <row r="656" ht="15.75" customHeight="1">
      <c r="C656" s="62"/>
    </row>
    <row r="657" ht="15.75" customHeight="1">
      <c r="C657" s="62"/>
    </row>
    <row r="658" ht="15.75" customHeight="1">
      <c r="C658" s="62"/>
    </row>
    <row r="659" ht="15.75" customHeight="1">
      <c r="C659" s="62"/>
    </row>
    <row r="660" ht="15.75" customHeight="1">
      <c r="C660" s="62"/>
    </row>
    <row r="661" ht="15.75" customHeight="1">
      <c r="C661" s="62"/>
    </row>
    <row r="662" ht="15.75" customHeight="1">
      <c r="C662" s="62"/>
    </row>
    <row r="663" ht="15.75" customHeight="1">
      <c r="C663" s="62"/>
    </row>
    <row r="664" ht="15.75" customHeight="1">
      <c r="C664" s="62"/>
    </row>
    <row r="665" ht="15.75" customHeight="1">
      <c r="C665" s="62"/>
    </row>
    <row r="666" ht="15.75" customHeight="1">
      <c r="C666" s="62"/>
    </row>
    <row r="667" ht="15.75" customHeight="1">
      <c r="C667" s="62"/>
    </row>
    <row r="668" ht="15.75" customHeight="1">
      <c r="C668" s="62"/>
    </row>
    <row r="669" ht="15.75" customHeight="1">
      <c r="C669" s="62"/>
    </row>
    <row r="670" ht="15.75" customHeight="1">
      <c r="C670" s="62"/>
    </row>
    <row r="671" ht="15.75" customHeight="1">
      <c r="C671" s="62"/>
    </row>
    <row r="672" ht="15.75" customHeight="1">
      <c r="C672" s="62"/>
    </row>
    <row r="673" ht="15.75" customHeight="1">
      <c r="C673" s="62"/>
    </row>
    <row r="674" ht="15.75" customHeight="1">
      <c r="C674" s="62"/>
    </row>
    <row r="675" ht="15.75" customHeight="1">
      <c r="C675" s="62"/>
    </row>
    <row r="676" ht="15.75" customHeight="1">
      <c r="C676" s="62"/>
    </row>
    <row r="677" ht="15.75" customHeight="1">
      <c r="C677" s="62"/>
    </row>
    <row r="678" ht="15.75" customHeight="1">
      <c r="C678" s="62"/>
    </row>
    <row r="679" ht="15.75" customHeight="1">
      <c r="C679" s="62"/>
    </row>
    <row r="680" ht="15.75" customHeight="1">
      <c r="C680" s="62"/>
    </row>
    <row r="681" ht="15.75" customHeight="1">
      <c r="C681" s="62"/>
    </row>
    <row r="682" ht="15.75" customHeight="1">
      <c r="C682" s="62"/>
    </row>
    <row r="683" ht="15.75" customHeight="1">
      <c r="C683" s="62"/>
    </row>
    <row r="684" ht="15.75" customHeight="1">
      <c r="C684" s="62"/>
    </row>
    <row r="685" ht="15.75" customHeight="1">
      <c r="C685" s="62"/>
    </row>
    <row r="686" ht="15.75" customHeight="1">
      <c r="C686" s="62"/>
    </row>
    <row r="687" ht="15.75" customHeight="1">
      <c r="C687" s="62"/>
    </row>
    <row r="688" ht="15.75" customHeight="1">
      <c r="C688" s="62"/>
    </row>
    <row r="689" ht="15.75" customHeight="1">
      <c r="C689" s="62"/>
    </row>
    <row r="690" ht="15.75" customHeight="1">
      <c r="C690" s="62"/>
    </row>
    <row r="691" ht="15.75" customHeight="1">
      <c r="C691" s="62"/>
    </row>
    <row r="692" ht="15.75" customHeight="1">
      <c r="C692" s="62"/>
    </row>
    <row r="693" ht="15.75" customHeight="1">
      <c r="C693" s="62"/>
    </row>
    <row r="694" ht="15.75" customHeight="1">
      <c r="C694" s="62"/>
    </row>
    <row r="695" ht="15.75" customHeight="1">
      <c r="C695" s="62"/>
    </row>
    <row r="696" ht="15.75" customHeight="1">
      <c r="C696" s="62"/>
    </row>
    <row r="697" ht="15.75" customHeight="1">
      <c r="C697" s="62"/>
    </row>
    <row r="698" ht="15.75" customHeight="1">
      <c r="C698" s="62"/>
    </row>
    <row r="699" ht="15.75" customHeight="1">
      <c r="C699" s="62"/>
    </row>
    <row r="700" ht="15.75" customHeight="1">
      <c r="C700" s="62"/>
    </row>
    <row r="701" ht="15.75" customHeight="1">
      <c r="C701" s="62"/>
    </row>
    <row r="702" ht="15.75" customHeight="1">
      <c r="C702" s="62"/>
    </row>
    <row r="703" ht="15.75" customHeight="1">
      <c r="C703" s="62"/>
    </row>
    <row r="704" ht="15.75" customHeight="1">
      <c r="C704" s="62"/>
    </row>
    <row r="705" ht="15.75" customHeight="1">
      <c r="C705" s="62"/>
    </row>
    <row r="706" ht="15.75" customHeight="1">
      <c r="C706" s="62"/>
    </row>
    <row r="707" ht="15.75" customHeight="1">
      <c r="C707" s="62"/>
    </row>
    <row r="708" ht="15.75" customHeight="1">
      <c r="C708" s="62"/>
    </row>
    <row r="709" ht="15.75" customHeight="1">
      <c r="C709" s="62"/>
    </row>
    <row r="710" ht="15.75" customHeight="1">
      <c r="C710" s="62"/>
    </row>
    <row r="711" ht="15.75" customHeight="1">
      <c r="C711" s="62"/>
    </row>
    <row r="712" ht="15.75" customHeight="1">
      <c r="C712" s="62"/>
    </row>
    <row r="713" ht="15.75" customHeight="1">
      <c r="C713" s="62"/>
    </row>
    <row r="714" ht="15.75" customHeight="1">
      <c r="C714" s="62"/>
    </row>
    <row r="715" ht="15.75" customHeight="1">
      <c r="C715" s="62"/>
    </row>
    <row r="716" ht="15.75" customHeight="1">
      <c r="C716" s="62"/>
    </row>
    <row r="717" ht="15.75" customHeight="1">
      <c r="C717" s="62"/>
    </row>
    <row r="718" ht="15.75" customHeight="1">
      <c r="C718" s="62"/>
    </row>
    <row r="719" ht="15.75" customHeight="1">
      <c r="C719" s="62"/>
    </row>
    <row r="720" ht="15.75" customHeight="1">
      <c r="C720" s="62"/>
    </row>
    <row r="721" ht="15.75" customHeight="1">
      <c r="C721" s="62"/>
    </row>
    <row r="722" ht="15.75" customHeight="1">
      <c r="C722" s="62"/>
    </row>
    <row r="723" ht="15.75" customHeight="1">
      <c r="C723" s="62"/>
    </row>
    <row r="724" ht="15.75" customHeight="1">
      <c r="C724" s="62"/>
    </row>
    <row r="725" ht="15.75" customHeight="1">
      <c r="C725" s="62"/>
    </row>
    <row r="726" ht="15.75" customHeight="1">
      <c r="C726" s="62"/>
    </row>
    <row r="727" ht="15.75" customHeight="1">
      <c r="C727" s="62"/>
    </row>
    <row r="728" ht="15.75" customHeight="1">
      <c r="C728" s="62"/>
    </row>
    <row r="729" ht="15.75" customHeight="1">
      <c r="C729" s="62"/>
    </row>
    <row r="730" ht="15.75" customHeight="1">
      <c r="C730" s="62"/>
    </row>
    <row r="731" ht="15.75" customHeight="1">
      <c r="C731" s="62"/>
    </row>
    <row r="732" ht="15.75" customHeight="1">
      <c r="C732" s="62"/>
    </row>
    <row r="733" ht="15.75" customHeight="1">
      <c r="C733" s="62"/>
    </row>
    <row r="734" ht="15.75" customHeight="1">
      <c r="C734" s="62"/>
    </row>
    <row r="735" ht="15.75" customHeight="1">
      <c r="C735" s="62"/>
    </row>
    <row r="736" ht="15.75" customHeight="1">
      <c r="C736" s="62"/>
    </row>
    <row r="737" ht="15.75" customHeight="1">
      <c r="C737" s="62"/>
    </row>
    <row r="738" ht="15.75" customHeight="1">
      <c r="C738" s="62"/>
    </row>
    <row r="739" ht="15.75" customHeight="1">
      <c r="C739" s="62"/>
    </row>
    <row r="740" ht="15.75" customHeight="1">
      <c r="C740" s="62"/>
    </row>
    <row r="741" ht="15.75" customHeight="1">
      <c r="C741" s="62"/>
    </row>
    <row r="742" ht="15.75" customHeight="1">
      <c r="C742" s="62"/>
    </row>
    <row r="743" ht="15.75" customHeight="1">
      <c r="C743" s="62"/>
    </row>
    <row r="744" ht="15.75" customHeight="1">
      <c r="C744" s="62"/>
    </row>
    <row r="745" ht="15.75" customHeight="1">
      <c r="C745" s="62"/>
    </row>
    <row r="746" ht="15.75" customHeight="1">
      <c r="C746" s="62"/>
    </row>
    <row r="747" ht="15.75" customHeight="1">
      <c r="C747" s="62"/>
    </row>
    <row r="748" ht="15.75" customHeight="1">
      <c r="C748" s="62"/>
    </row>
    <row r="749" ht="15.75" customHeight="1">
      <c r="C749" s="62"/>
    </row>
    <row r="750" ht="15.75" customHeight="1">
      <c r="C750" s="62"/>
    </row>
    <row r="751" ht="15.75" customHeight="1">
      <c r="C751" s="62"/>
    </row>
    <row r="752" ht="15.75" customHeight="1">
      <c r="C752" s="62"/>
    </row>
    <row r="753" ht="15.75" customHeight="1">
      <c r="C753" s="62"/>
    </row>
    <row r="754" ht="15.75" customHeight="1">
      <c r="C754" s="62"/>
    </row>
    <row r="755" ht="15.75" customHeight="1">
      <c r="C755" s="62"/>
    </row>
    <row r="756" ht="15.75" customHeight="1">
      <c r="C756" s="62"/>
    </row>
    <row r="757" ht="15.75" customHeight="1">
      <c r="C757" s="62"/>
    </row>
    <row r="758" ht="15.75" customHeight="1">
      <c r="C758" s="62"/>
    </row>
    <row r="759" ht="15.75" customHeight="1">
      <c r="C759" s="62"/>
    </row>
    <row r="760" ht="15.75" customHeight="1">
      <c r="C760" s="62"/>
    </row>
    <row r="761" ht="15.75" customHeight="1">
      <c r="C761" s="62"/>
    </row>
    <row r="762" ht="15.75" customHeight="1">
      <c r="C762" s="62"/>
    </row>
    <row r="763" ht="15.75" customHeight="1">
      <c r="C763" s="62"/>
    </row>
    <row r="764" ht="15.75" customHeight="1">
      <c r="C764" s="62"/>
    </row>
    <row r="765" ht="15.75" customHeight="1">
      <c r="C765" s="62"/>
    </row>
    <row r="766" ht="15.75" customHeight="1">
      <c r="C766" s="62"/>
    </row>
    <row r="767" ht="15.75" customHeight="1">
      <c r="C767" s="62"/>
    </row>
    <row r="768" ht="15.75" customHeight="1">
      <c r="C768" s="62"/>
    </row>
    <row r="769" ht="15.75" customHeight="1">
      <c r="C769" s="62"/>
    </row>
    <row r="770" ht="15.75" customHeight="1">
      <c r="C770" s="62"/>
    </row>
    <row r="771" ht="15.75" customHeight="1">
      <c r="C771" s="62"/>
    </row>
    <row r="772" ht="15.75" customHeight="1">
      <c r="C772" s="62"/>
    </row>
    <row r="773" ht="15.75" customHeight="1">
      <c r="C773" s="62"/>
    </row>
    <row r="774" ht="15.75" customHeight="1">
      <c r="C774" s="62"/>
    </row>
    <row r="775" ht="15.75" customHeight="1">
      <c r="C775" s="62"/>
    </row>
    <row r="776" ht="15.75" customHeight="1">
      <c r="C776" s="62"/>
    </row>
    <row r="777" ht="15.75" customHeight="1">
      <c r="C777" s="62"/>
    </row>
    <row r="778" ht="15.75" customHeight="1">
      <c r="C778" s="62"/>
    </row>
    <row r="779" ht="15.75" customHeight="1">
      <c r="C779" s="62"/>
    </row>
    <row r="780" ht="15.75" customHeight="1">
      <c r="C780" s="62"/>
    </row>
    <row r="781" ht="15.75" customHeight="1">
      <c r="C781" s="62"/>
    </row>
    <row r="782" ht="15.75" customHeight="1">
      <c r="C782" s="62"/>
    </row>
    <row r="783" ht="15.75" customHeight="1">
      <c r="C783" s="62"/>
    </row>
    <row r="784" ht="15.75" customHeight="1">
      <c r="C784" s="62"/>
    </row>
    <row r="785" ht="15.75" customHeight="1">
      <c r="C785" s="62"/>
    </row>
    <row r="786" ht="15.75" customHeight="1">
      <c r="C786" s="62"/>
    </row>
    <row r="787" ht="15.75" customHeight="1">
      <c r="C787" s="62"/>
    </row>
    <row r="788" ht="15.75" customHeight="1">
      <c r="C788" s="62"/>
    </row>
    <row r="789" ht="15.75" customHeight="1">
      <c r="C789" s="62"/>
    </row>
    <row r="790" ht="15.75" customHeight="1">
      <c r="C790" s="62"/>
    </row>
    <row r="791" ht="15.75" customHeight="1">
      <c r="C791" s="62"/>
    </row>
    <row r="792" ht="15.75" customHeight="1">
      <c r="C792" s="62"/>
    </row>
    <row r="793" ht="15.75" customHeight="1">
      <c r="C793" s="62"/>
    </row>
    <row r="794" ht="15.75" customHeight="1">
      <c r="C794" s="62"/>
    </row>
    <row r="795" ht="15.75" customHeight="1">
      <c r="C795" s="62"/>
    </row>
    <row r="796" ht="15.75" customHeight="1">
      <c r="C796" s="62"/>
    </row>
    <row r="797" ht="15.75" customHeight="1">
      <c r="C797" s="62"/>
    </row>
    <row r="798" ht="15.75" customHeight="1">
      <c r="C798" s="62"/>
    </row>
    <row r="799" ht="15.75" customHeight="1">
      <c r="C799" s="62"/>
    </row>
    <row r="800" ht="15.75" customHeight="1">
      <c r="C800" s="62"/>
    </row>
    <row r="801" ht="15.75" customHeight="1">
      <c r="C801" s="62"/>
    </row>
    <row r="802" ht="15.75" customHeight="1">
      <c r="C802" s="62"/>
    </row>
    <row r="803" ht="15.75" customHeight="1">
      <c r="C803" s="62"/>
    </row>
    <row r="804" ht="15.75" customHeight="1">
      <c r="C804" s="62"/>
    </row>
    <row r="805" ht="15.75" customHeight="1">
      <c r="C805" s="62"/>
    </row>
    <row r="806" ht="15.75" customHeight="1">
      <c r="C806" s="62"/>
    </row>
    <row r="807" ht="15.75" customHeight="1">
      <c r="C807" s="62"/>
    </row>
    <row r="808" ht="15.75" customHeight="1">
      <c r="C808" s="62"/>
    </row>
    <row r="809" ht="15.75" customHeight="1">
      <c r="C809" s="62"/>
    </row>
    <row r="810" ht="15.75" customHeight="1">
      <c r="C810" s="62"/>
    </row>
    <row r="811" ht="15.75" customHeight="1">
      <c r="C811" s="62"/>
    </row>
    <row r="812" ht="15.75" customHeight="1">
      <c r="C812" s="62"/>
    </row>
    <row r="813" ht="15.75" customHeight="1">
      <c r="C813" s="62"/>
    </row>
    <row r="814" ht="15.75" customHeight="1">
      <c r="C814" s="62"/>
    </row>
    <row r="815" ht="15.75" customHeight="1">
      <c r="C815" s="62"/>
    </row>
    <row r="816" ht="15.75" customHeight="1">
      <c r="C816" s="62"/>
    </row>
    <row r="817" ht="15.75" customHeight="1">
      <c r="C817" s="62"/>
    </row>
    <row r="818" ht="15.75" customHeight="1">
      <c r="C818" s="62"/>
    </row>
    <row r="819" ht="15.75" customHeight="1">
      <c r="C819" s="62"/>
    </row>
    <row r="820" ht="15.75" customHeight="1">
      <c r="C820" s="62"/>
    </row>
    <row r="821" ht="15.75" customHeight="1">
      <c r="C821" s="62"/>
    </row>
    <row r="822" ht="15.75" customHeight="1">
      <c r="C822" s="62"/>
    </row>
    <row r="823" ht="15.75" customHeight="1">
      <c r="C823" s="62"/>
    </row>
    <row r="824" ht="15.75" customHeight="1">
      <c r="C824" s="62"/>
    </row>
    <row r="825" ht="15.75" customHeight="1">
      <c r="C825" s="62"/>
    </row>
    <row r="826" ht="15.75" customHeight="1">
      <c r="C826" s="62"/>
    </row>
    <row r="827" ht="15.75" customHeight="1">
      <c r="C827" s="62"/>
    </row>
    <row r="828" ht="15.75" customHeight="1">
      <c r="C828" s="62"/>
    </row>
    <row r="829" ht="15.75" customHeight="1">
      <c r="C829" s="62"/>
    </row>
    <row r="830" ht="15.75" customHeight="1">
      <c r="C830" s="62"/>
    </row>
    <row r="831" ht="15.75" customHeight="1">
      <c r="C831" s="62"/>
    </row>
    <row r="832" ht="15.75" customHeight="1">
      <c r="C832" s="62"/>
    </row>
    <row r="833" ht="15.75" customHeight="1">
      <c r="C833" s="62"/>
    </row>
    <row r="834" ht="15.75" customHeight="1">
      <c r="C834" s="62"/>
    </row>
    <row r="835" ht="15.75" customHeight="1">
      <c r="C835" s="62"/>
    </row>
    <row r="836" ht="15.75" customHeight="1">
      <c r="C836" s="62"/>
    </row>
    <row r="837" ht="15.75" customHeight="1">
      <c r="C837" s="62"/>
    </row>
    <row r="838" ht="15.75" customHeight="1">
      <c r="C838" s="62"/>
    </row>
    <row r="839" ht="15.75" customHeight="1">
      <c r="C839" s="62"/>
    </row>
    <row r="840" ht="15.75" customHeight="1">
      <c r="C840" s="62"/>
    </row>
    <row r="841" ht="15.75" customHeight="1">
      <c r="C841" s="62"/>
    </row>
    <row r="842" ht="15.75" customHeight="1">
      <c r="C842" s="62"/>
    </row>
    <row r="843" ht="15.75" customHeight="1">
      <c r="C843" s="62"/>
    </row>
    <row r="844" ht="15.75" customHeight="1">
      <c r="C844" s="62"/>
    </row>
    <row r="845" ht="15.75" customHeight="1">
      <c r="C845" s="62"/>
    </row>
    <row r="846" ht="15.75" customHeight="1">
      <c r="C846" s="62"/>
    </row>
    <row r="847" ht="15.75" customHeight="1">
      <c r="C847" s="62"/>
    </row>
    <row r="848" ht="15.75" customHeight="1">
      <c r="C848" s="62"/>
    </row>
    <row r="849" ht="15.75" customHeight="1">
      <c r="C849" s="62"/>
    </row>
    <row r="850" ht="15.75" customHeight="1">
      <c r="C850" s="62"/>
    </row>
    <row r="851" ht="15.75" customHeight="1">
      <c r="C851" s="62"/>
    </row>
    <row r="852" ht="15.75" customHeight="1">
      <c r="C852" s="62"/>
    </row>
    <row r="853" ht="15.75" customHeight="1">
      <c r="C853" s="62"/>
    </row>
    <row r="854" ht="15.75" customHeight="1">
      <c r="C854" s="62"/>
    </row>
    <row r="855" ht="15.75" customHeight="1">
      <c r="C855" s="62"/>
    </row>
    <row r="856" ht="15.75" customHeight="1">
      <c r="C856" s="62"/>
    </row>
    <row r="857" ht="15.75" customHeight="1">
      <c r="C857" s="62"/>
    </row>
    <row r="858" ht="15.75" customHeight="1">
      <c r="C858" s="62"/>
    </row>
    <row r="859" ht="15.75" customHeight="1">
      <c r="C859" s="62"/>
    </row>
    <row r="860" ht="15.75" customHeight="1">
      <c r="C860" s="62"/>
    </row>
    <row r="861" ht="15.75" customHeight="1">
      <c r="C861" s="62"/>
    </row>
    <row r="862" ht="15.75" customHeight="1">
      <c r="C862" s="62"/>
    </row>
    <row r="863" ht="15.75" customHeight="1">
      <c r="C863" s="62"/>
    </row>
    <row r="864" ht="15.75" customHeight="1">
      <c r="C864" s="62"/>
    </row>
    <row r="865" ht="15.75" customHeight="1">
      <c r="C865" s="62"/>
    </row>
    <row r="866" ht="15.75" customHeight="1">
      <c r="C866" s="62"/>
    </row>
    <row r="867" ht="15.75" customHeight="1">
      <c r="C867" s="62"/>
    </row>
    <row r="868" ht="15.75" customHeight="1">
      <c r="C868" s="62"/>
    </row>
    <row r="869" ht="15.75" customHeight="1">
      <c r="C869" s="62"/>
    </row>
    <row r="870" ht="15.75" customHeight="1">
      <c r="C870" s="62"/>
    </row>
    <row r="871" ht="15.75" customHeight="1">
      <c r="C871" s="62"/>
    </row>
    <row r="872" ht="15.75" customHeight="1">
      <c r="C872" s="62"/>
    </row>
    <row r="873" ht="15.75" customHeight="1">
      <c r="C873" s="62"/>
    </row>
    <row r="874" ht="15.75" customHeight="1">
      <c r="C874" s="62"/>
    </row>
    <row r="875" ht="15.75" customHeight="1">
      <c r="C875" s="62"/>
    </row>
    <row r="876" ht="15.75" customHeight="1">
      <c r="C876" s="62"/>
    </row>
    <row r="877" ht="15.75" customHeight="1">
      <c r="C877" s="62"/>
    </row>
    <row r="878" ht="15.75" customHeight="1">
      <c r="C878" s="62"/>
    </row>
    <row r="879" ht="15.75" customHeight="1">
      <c r="C879" s="62"/>
    </row>
    <row r="880" ht="15.75" customHeight="1">
      <c r="C880" s="62"/>
    </row>
    <row r="881" ht="15.75" customHeight="1">
      <c r="C881" s="62"/>
    </row>
    <row r="882" ht="15.75" customHeight="1">
      <c r="C882" s="62"/>
    </row>
    <row r="883" ht="15.75" customHeight="1">
      <c r="C883" s="62"/>
    </row>
    <row r="884" ht="15.75" customHeight="1">
      <c r="C884" s="62"/>
    </row>
    <row r="885" ht="15.75" customHeight="1">
      <c r="C885" s="62"/>
    </row>
    <row r="886" ht="15.75" customHeight="1">
      <c r="C886" s="62"/>
    </row>
    <row r="887" ht="15.75" customHeight="1">
      <c r="C887" s="62"/>
    </row>
    <row r="888" ht="15.75" customHeight="1">
      <c r="C888" s="62"/>
    </row>
    <row r="889" ht="15.75" customHeight="1">
      <c r="C889" s="62"/>
    </row>
    <row r="890" ht="15.75" customHeight="1">
      <c r="C890" s="62"/>
    </row>
    <row r="891" ht="15.75" customHeight="1">
      <c r="C891" s="62"/>
    </row>
    <row r="892" ht="15.75" customHeight="1">
      <c r="C892" s="62"/>
    </row>
    <row r="893" ht="15.75" customHeight="1">
      <c r="C893" s="62"/>
    </row>
    <row r="894" ht="15.75" customHeight="1">
      <c r="C894" s="62"/>
    </row>
    <row r="895" ht="15.75" customHeight="1">
      <c r="C895" s="62"/>
    </row>
    <row r="896" ht="15.75" customHeight="1">
      <c r="C896" s="62"/>
    </row>
    <row r="897" ht="15.75" customHeight="1">
      <c r="C897" s="62"/>
    </row>
    <row r="898" ht="15.75" customHeight="1">
      <c r="C898" s="62"/>
    </row>
    <row r="899" ht="15.75" customHeight="1">
      <c r="C899" s="62"/>
    </row>
    <row r="900" ht="15.75" customHeight="1">
      <c r="C900" s="62"/>
    </row>
    <row r="901" ht="15.75" customHeight="1">
      <c r="C901" s="62"/>
    </row>
    <row r="902" ht="15.75" customHeight="1">
      <c r="C902" s="62"/>
    </row>
    <row r="903" ht="15.75" customHeight="1">
      <c r="C903" s="62"/>
    </row>
    <row r="904" ht="15.75" customHeight="1">
      <c r="C904" s="62"/>
    </row>
    <row r="905" ht="15.75" customHeight="1">
      <c r="C905" s="62"/>
    </row>
    <row r="906" ht="15.75" customHeight="1">
      <c r="C906" s="62"/>
    </row>
    <row r="907" ht="15.75" customHeight="1">
      <c r="C907" s="62"/>
    </row>
    <row r="908" ht="15.75" customHeight="1">
      <c r="C908" s="62"/>
    </row>
    <row r="909" ht="15.75" customHeight="1">
      <c r="C909" s="62"/>
    </row>
    <row r="910" ht="15.75" customHeight="1">
      <c r="C910" s="62"/>
    </row>
    <row r="911" ht="15.75" customHeight="1">
      <c r="C911" s="62"/>
    </row>
    <row r="912" ht="15.75" customHeight="1">
      <c r="C912" s="62"/>
    </row>
    <row r="913" ht="15.75" customHeight="1">
      <c r="C913" s="62"/>
    </row>
    <row r="914" ht="15.75" customHeight="1">
      <c r="C914" s="62"/>
    </row>
    <row r="915" ht="15.75" customHeight="1">
      <c r="C915" s="62"/>
    </row>
    <row r="916" ht="15.75" customHeight="1">
      <c r="C916" s="62"/>
    </row>
    <row r="917" ht="15.75" customHeight="1">
      <c r="C917" s="62"/>
    </row>
    <row r="918" ht="15.75" customHeight="1">
      <c r="C918" s="62"/>
    </row>
    <row r="919" ht="15.75" customHeight="1">
      <c r="C919" s="62"/>
    </row>
    <row r="920" ht="15.75" customHeight="1">
      <c r="C920" s="62"/>
    </row>
    <row r="921" ht="15.75" customHeight="1">
      <c r="C921" s="62"/>
    </row>
    <row r="922" ht="15.75" customHeight="1">
      <c r="C922" s="62"/>
    </row>
    <row r="923" ht="15.75" customHeight="1">
      <c r="C923" s="62"/>
    </row>
    <row r="924" ht="15.75" customHeight="1">
      <c r="C924" s="62"/>
    </row>
    <row r="925" ht="15.75" customHeight="1">
      <c r="C925" s="62"/>
    </row>
    <row r="926" ht="15.75" customHeight="1">
      <c r="C926" s="62"/>
    </row>
    <row r="927" ht="15.75" customHeight="1">
      <c r="C927" s="62"/>
    </row>
    <row r="928" ht="15.75" customHeight="1">
      <c r="C928" s="62"/>
    </row>
    <row r="929" ht="15.75" customHeight="1">
      <c r="C929" s="62"/>
    </row>
    <row r="930" ht="15.75" customHeight="1">
      <c r="C930" s="62"/>
    </row>
    <row r="931" ht="15.75" customHeight="1">
      <c r="C931" s="62"/>
    </row>
    <row r="932" ht="15.75" customHeight="1">
      <c r="C932" s="62"/>
    </row>
    <row r="933" ht="15.75" customHeight="1">
      <c r="C933" s="62"/>
    </row>
    <row r="934" ht="15.75" customHeight="1">
      <c r="C934" s="62"/>
    </row>
    <row r="935" ht="15.75" customHeight="1">
      <c r="C935" s="62"/>
    </row>
    <row r="936" ht="15.75" customHeight="1">
      <c r="C936" s="62"/>
    </row>
    <row r="937" ht="15.75" customHeight="1">
      <c r="C937" s="62"/>
    </row>
    <row r="938" ht="15.75" customHeight="1">
      <c r="C938" s="62"/>
    </row>
    <row r="939" ht="15.75" customHeight="1">
      <c r="C939" s="62"/>
    </row>
    <row r="940" ht="15.75" customHeight="1">
      <c r="C940" s="62"/>
    </row>
    <row r="941" ht="15.75" customHeight="1">
      <c r="C941" s="62"/>
    </row>
    <row r="942" ht="15.75" customHeight="1">
      <c r="C942" s="62"/>
    </row>
    <row r="943" ht="15.75" customHeight="1">
      <c r="C943" s="62"/>
    </row>
    <row r="944" ht="15.75" customHeight="1">
      <c r="C944" s="62"/>
    </row>
    <row r="945" ht="15.75" customHeight="1">
      <c r="C945" s="62"/>
    </row>
    <row r="946" ht="15.75" customHeight="1">
      <c r="C946" s="62"/>
    </row>
    <row r="947" ht="15.75" customHeight="1">
      <c r="C947" s="62"/>
    </row>
    <row r="948" ht="15.75" customHeight="1">
      <c r="C948" s="62"/>
    </row>
    <row r="949" ht="15.75" customHeight="1">
      <c r="C949" s="62"/>
    </row>
    <row r="950" ht="15.75" customHeight="1">
      <c r="C950" s="62"/>
    </row>
    <row r="951" ht="15.75" customHeight="1">
      <c r="C951" s="62"/>
    </row>
    <row r="952" ht="15.75" customHeight="1">
      <c r="C952" s="62"/>
    </row>
    <row r="953" ht="15.75" customHeight="1">
      <c r="C953" s="62"/>
    </row>
    <row r="954" ht="15.75" customHeight="1">
      <c r="C954" s="62"/>
    </row>
    <row r="955" ht="15.75" customHeight="1">
      <c r="C955" s="62"/>
    </row>
    <row r="956" ht="15.75" customHeight="1">
      <c r="C956" s="62"/>
    </row>
    <row r="957" ht="15.75" customHeight="1">
      <c r="C957" s="62"/>
    </row>
    <row r="958" ht="15.75" customHeight="1">
      <c r="C958" s="62"/>
    </row>
    <row r="959" ht="15.75" customHeight="1">
      <c r="C959" s="62"/>
    </row>
    <row r="960" ht="15.75" customHeight="1">
      <c r="C960" s="62"/>
    </row>
    <row r="961" ht="15.75" customHeight="1">
      <c r="C961" s="62"/>
    </row>
    <row r="962" ht="15.75" customHeight="1">
      <c r="C962" s="62"/>
    </row>
    <row r="963" ht="15.75" customHeight="1">
      <c r="C963" s="62"/>
    </row>
    <row r="964" ht="15.75" customHeight="1">
      <c r="C964" s="62"/>
    </row>
    <row r="965" ht="15.75" customHeight="1">
      <c r="C965" s="62"/>
    </row>
    <row r="966" ht="15.75" customHeight="1">
      <c r="C966" s="62"/>
    </row>
    <row r="967" ht="15.75" customHeight="1">
      <c r="C967" s="62"/>
    </row>
    <row r="968" ht="15.75" customHeight="1">
      <c r="C968" s="62"/>
    </row>
    <row r="969" ht="15.75" customHeight="1">
      <c r="C969" s="62"/>
    </row>
    <row r="970" ht="15.75" customHeight="1">
      <c r="C970" s="62"/>
    </row>
    <row r="971" ht="15.75" customHeight="1">
      <c r="C971" s="62"/>
    </row>
    <row r="972" ht="15.75" customHeight="1">
      <c r="C972" s="62"/>
    </row>
    <row r="973" ht="15.75" customHeight="1">
      <c r="C973" s="62"/>
    </row>
    <row r="974" ht="15.75" customHeight="1">
      <c r="C974" s="62"/>
    </row>
    <row r="975" ht="15.75" customHeight="1">
      <c r="C975" s="62"/>
    </row>
    <row r="976" ht="15.75" customHeight="1">
      <c r="C976" s="62"/>
    </row>
    <row r="977" ht="15.75" customHeight="1">
      <c r="C977" s="62"/>
    </row>
    <row r="978" ht="15.75" customHeight="1">
      <c r="C978" s="62"/>
    </row>
    <row r="979" ht="15.75" customHeight="1">
      <c r="C979" s="62"/>
    </row>
    <row r="980" ht="15.75" customHeight="1">
      <c r="C980" s="62"/>
    </row>
    <row r="981" ht="15.75" customHeight="1">
      <c r="C981" s="62"/>
    </row>
    <row r="982" ht="15.75" customHeight="1">
      <c r="C982" s="62"/>
    </row>
    <row r="983" ht="15.75" customHeight="1">
      <c r="C983" s="62"/>
    </row>
    <row r="984" ht="15.75" customHeight="1">
      <c r="C984" s="62"/>
    </row>
    <row r="985" ht="15.75" customHeight="1">
      <c r="C985" s="62"/>
    </row>
    <row r="986" ht="15.75" customHeight="1">
      <c r="C986" s="62"/>
    </row>
    <row r="987" ht="15.75" customHeight="1">
      <c r="C987" s="62"/>
    </row>
    <row r="988" ht="15.75" customHeight="1">
      <c r="C988" s="62"/>
    </row>
    <row r="989" ht="15.75" customHeight="1">
      <c r="C989" s="62"/>
    </row>
    <row r="990" ht="15.75" customHeight="1">
      <c r="C990" s="62"/>
    </row>
    <row r="991" ht="15.75" customHeight="1">
      <c r="C991" s="62"/>
    </row>
    <row r="992" ht="15.75" customHeight="1">
      <c r="C992" s="62"/>
    </row>
    <row r="993" ht="15.75" customHeight="1">
      <c r="C993" s="62"/>
    </row>
    <row r="994" ht="15.75" customHeight="1">
      <c r="C994" s="62"/>
    </row>
    <row r="995" ht="15.75" customHeight="1">
      <c r="C995" s="62"/>
    </row>
    <row r="996" ht="15.75" customHeight="1">
      <c r="C996" s="62"/>
    </row>
    <row r="997" ht="15.75" customHeight="1">
      <c r="C997" s="62"/>
    </row>
    <row r="998" ht="15.75" customHeight="1">
      <c r="C998" s="62"/>
    </row>
    <row r="999" ht="15.75" customHeight="1">
      <c r="C999" s="62"/>
    </row>
    <row r="1000" ht="15.75" customHeight="1">
      <c r="C1000" s="62"/>
    </row>
  </sheetData>
  <mergeCells count="89">
    <mergeCell ref="B19:H19"/>
    <mergeCell ref="A20:H20"/>
    <mergeCell ref="I20:K20"/>
    <mergeCell ref="A21:B21"/>
    <mergeCell ref="C21:D21"/>
    <mergeCell ref="E21:F21"/>
    <mergeCell ref="G21:H21"/>
    <mergeCell ref="I21:K21"/>
    <mergeCell ref="A22:K22"/>
    <mergeCell ref="A23:D24"/>
    <mergeCell ref="E23:G23"/>
    <mergeCell ref="H23:K23"/>
    <mergeCell ref="E24:G24"/>
    <mergeCell ref="H24:K24"/>
    <mergeCell ref="E27:G27"/>
    <mergeCell ref="H27:K27"/>
    <mergeCell ref="A25:D25"/>
    <mergeCell ref="E25:G25"/>
    <mergeCell ref="H25:K25"/>
    <mergeCell ref="A26:D26"/>
    <mergeCell ref="E26:G26"/>
    <mergeCell ref="H26:K26"/>
    <mergeCell ref="A27:D27"/>
    <mergeCell ref="E30:G30"/>
    <mergeCell ref="H30:K30"/>
    <mergeCell ref="A28:D28"/>
    <mergeCell ref="E28:G28"/>
    <mergeCell ref="H28:K28"/>
    <mergeCell ref="A29:D29"/>
    <mergeCell ref="E29:G29"/>
    <mergeCell ref="H29:K29"/>
    <mergeCell ref="A30:D30"/>
    <mergeCell ref="A45:B45"/>
    <mergeCell ref="E46:H46"/>
    <mergeCell ref="E47:I47"/>
    <mergeCell ref="J47:K47"/>
    <mergeCell ref="E48:H48"/>
    <mergeCell ref="E49:I49"/>
    <mergeCell ref="J49:K49"/>
    <mergeCell ref="E50:F50"/>
    <mergeCell ref="G50:H50"/>
    <mergeCell ref="I50:K50"/>
    <mergeCell ref="I51:J51"/>
    <mergeCell ref="A43:C43"/>
    <mergeCell ref="D43:K43"/>
    <mergeCell ref="A44:C44"/>
    <mergeCell ref="D44:K44"/>
    <mergeCell ref="C45:C50"/>
    <mergeCell ref="D45:D50"/>
    <mergeCell ref="A46:B50"/>
    <mergeCell ref="G6:H6"/>
    <mergeCell ref="I6:K6"/>
    <mergeCell ref="D1:H1"/>
    <mergeCell ref="D2:H2"/>
    <mergeCell ref="D3:H3"/>
    <mergeCell ref="D4:H4"/>
    <mergeCell ref="D5:H5"/>
    <mergeCell ref="A6:B6"/>
    <mergeCell ref="D6:E6"/>
    <mergeCell ref="A7:B7"/>
    <mergeCell ref="C7:F7"/>
    <mergeCell ref="G7:H7"/>
    <mergeCell ref="I7:K7"/>
    <mergeCell ref="A8:B8"/>
    <mergeCell ref="G8:H8"/>
    <mergeCell ref="I8:K8"/>
    <mergeCell ref="C8:F8"/>
    <mergeCell ref="A9:H9"/>
    <mergeCell ref="I9:K9"/>
    <mergeCell ref="B10:H10"/>
    <mergeCell ref="I10:K10"/>
    <mergeCell ref="B11:H11"/>
    <mergeCell ref="I11:K11"/>
    <mergeCell ref="B12:H12"/>
    <mergeCell ref="I12:K12"/>
    <mergeCell ref="B13:H13"/>
    <mergeCell ref="I13:K13"/>
    <mergeCell ref="B14:H14"/>
    <mergeCell ref="I14:K14"/>
    <mergeCell ref="I15:K15"/>
    <mergeCell ref="B15:H15"/>
    <mergeCell ref="A16:A17"/>
    <mergeCell ref="B16:H17"/>
    <mergeCell ref="I16:K17"/>
    <mergeCell ref="B18:H18"/>
    <mergeCell ref="I18:K18"/>
    <mergeCell ref="I19:K19"/>
    <mergeCell ref="E45:I45"/>
    <mergeCell ref="J45:K45"/>
  </mergeCells>
  <conditionalFormatting sqref="H51:K51">
    <cfRule type="expression" dxfId="0" priority="1">
      <formula>$H51=""</formula>
    </cfRule>
  </conditionalFormatting>
  <conditionalFormatting sqref="H51:K51">
    <cfRule type="expression" dxfId="1" priority="2">
      <formula>$N51&lt;0</formula>
    </cfRule>
  </conditionalFormatting>
  <printOptions/>
  <pageMargins bottom="0.984027777777778" footer="0.0" header="0.0" left="0.984027777777778" right="0.984027777777778" top="0.984027777777778"/>
  <pageSetup fitToHeight="0" paperSize="9" orientation="portrait"/>
  <headerFooter>
    <oddFooter>&amp;C_x000D_#0000FF Classificação: Interna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17.71"/>
    <col customWidth="1" min="3" max="4" width="10.71"/>
    <col customWidth="1" min="5" max="5" width="11.43"/>
    <col customWidth="1" min="6" max="6" width="10.0"/>
    <col customWidth="1" min="7" max="7" width="11.43"/>
    <col customWidth="1" min="8" max="8" width="10.0"/>
    <col customWidth="1" min="9" max="9" width="8.86"/>
    <col customWidth="1" min="10" max="10" width="4.43"/>
    <col customWidth="1" min="11" max="11" width="8.86"/>
    <col customWidth="1" min="12" max="26" width="8.71"/>
  </cols>
  <sheetData>
    <row r="1" ht="15.0" customHeight="1">
      <c r="A1" s="73"/>
      <c r="B1" s="74"/>
      <c r="C1" s="75"/>
      <c r="D1" s="76"/>
      <c r="E1" s="77"/>
      <c r="F1" s="77"/>
      <c r="G1" s="77"/>
      <c r="H1" s="77"/>
      <c r="I1" s="74"/>
      <c r="J1" s="74"/>
      <c r="K1" s="78"/>
    </row>
    <row r="2" ht="15.0" customHeight="1">
      <c r="A2" s="30"/>
      <c r="C2" s="62"/>
      <c r="D2" s="79" t="s">
        <v>79</v>
      </c>
      <c r="K2" s="80"/>
    </row>
    <row r="3" ht="15.0" customHeight="1">
      <c r="A3" s="30"/>
      <c r="C3" s="62"/>
      <c r="D3" s="81" t="s">
        <v>267</v>
      </c>
      <c r="K3" s="80"/>
    </row>
    <row r="4" ht="15.0" customHeight="1">
      <c r="A4" s="30"/>
      <c r="C4" s="62"/>
      <c r="D4" s="79" t="s">
        <v>242</v>
      </c>
      <c r="K4" s="80"/>
    </row>
    <row r="5" ht="15.0" customHeight="1">
      <c r="A5" s="82"/>
      <c r="B5" s="83"/>
      <c r="C5" s="84"/>
      <c r="D5" s="280" t="s">
        <v>268</v>
      </c>
      <c r="E5" s="281"/>
      <c r="F5" s="281"/>
      <c r="G5" s="281"/>
      <c r="H5" s="281"/>
      <c r="I5" s="83"/>
      <c r="J5" s="83"/>
      <c r="K5" s="85"/>
    </row>
    <row r="6" ht="15.0" customHeight="1">
      <c r="A6" s="86" t="s">
        <v>83</v>
      </c>
      <c r="B6" s="88"/>
      <c r="C6" s="89"/>
      <c r="D6" s="90" t="s">
        <v>20</v>
      </c>
      <c r="E6" s="88"/>
      <c r="F6" s="91"/>
      <c r="G6" s="90" t="s">
        <v>84</v>
      </c>
      <c r="H6" s="88"/>
      <c r="I6" s="92"/>
      <c r="J6" s="87"/>
      <c r="K6" s="9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5.0" customHeight="1">
      <c r="A7" s="94" t="s">
        <v>85</v>
      </c>
      <c r="B7" s="49"/>
      <c r="C7" s="95" t="s">
        <v>269</v>
      </c>
      <c r="D7" s="46"/>
      <c r="E7" s="46"/>
      <c r="F7" s="49"/>
      <c r="G7" s="96" t="s">
        <v>87</v>
      </c>
      <c r="H7" s="49"/>
      <c r="I7" s="97"/>
      <c r="J7" s="46"/>
      <c r="K7" s="47"/>
    </row>
    <row r="8" ht="15.75" customHeight="1">
      <c r="A8" s="98" t="s">
        <v>88</v>
      </c>
      <c r="B8" s="59"/>
      <c r="C8" s="100" t="s">
        <v>89</v>
      </c>
      <c r="D8" s="99"/>
      <c r="E8" s="99"/>
      <c r="F8" s="59"/>
      <c r="G8" s="101" t="s">
        <v>90</v>
      </c>
      <c r="H8" s="59"/>
      <c r="I8" s="102"/>
      <c r="J8" s="99"/>
      <c r="K8" s="61"/>
    </row>
    <row r="9" ht="15.0" customHeight="1">
      <c r="A9" s="86" t="s">
        <v>245</v>
      </c>
      <c r="B9" s="87"/>
      <c r="C9" s="87"/>
      <c r="D9" s="87"/>
      <c r="E9" s="87"/>
      <c r="F9" s="87"/>
      <c r="G9" s="87"/>
      <c r="H9" s="103"/>
      <c r="I9" s="104" t="s">
        <v>93</v>
      </c>
      <c r="J9" s="87"/>
      <c r="K9" s="93"/>
    </row>
    <row r="10" ht="15.0" customHeight="1">
      <c r="A10" s="105" t="s">
        <v>94</v>
      </c>
      <c r="B10" s="106" t="s">
        <v>95</v>
      </c>
      <c r="C10" s="46"/>
      <c r="D10" s="46"/>
      <c r="E10" s="46"/>
      <c r="F10" s="46"/>
      <c r="G10" s="46"/>
      <c r="H10" s="49"/>
      <c r="I10" s="107" t="s">
        <v>27</v>
      </c>
      <c r="J10" s="46"/>
      <c r="K10" s="47"/>
    </row>
    <row r="11" ht="15.0" customHeight="1">
      <c r="A11" s="105" t="s">
        <v>96</v>
      </c>
      <c r="B11" s="106" t="s">
        <v>97</v>
      </c>
      <c r="C11" s="46"/>
      <c r="D11" s="46"/>
      <c r="E11" s="46"/>
      <c r="F11" s="46"/>
      <c r="G11" s="46"/>
      <c r="H11" s="49"/>
      <c r="I11" s="107" t="s">
        <v>27</v>
      </c>
      <c r="J11" s="46"/>
      <c r="K11" s="47"/>
    </row>
    <row r="12" ht="15.0" customHeight="1">
      <c r="A12" s="105" t="s">
        <v>98</v>
      </c>
      <c r="B12" s="106" t="s">
        <v>270</v>
      </c>
      <c r="C12" s="46"/>
      <c r="D12" s="46"/>
      <c r="E12" s="46"/>
      <c r="F12" s="46"/>
      <c r="G12" s="46"/>
      <c r="H12" s="49"/>
      <c r="I12" s="107" t="s">
        <v>30</v>
      </c>
      <c r="J12" s="46"/>
      <c r="K12" s="47"/>
    </row>
    <row r="13" ht="15.0" customHeight="1">
      <c r="A13" s="282" t="s">
        <v>100</v>
      </c>
      <c r="B13" s="283" t="s">
        <v>271</v>
      </c>
      <c r="C13" s="114"/>
      <c r="D13" s="114"/>
      <c r="E13" s="114"/>
      <c r="F13" s="114"/>
      <c r="G13" s="114"/>
      <c r="H13" s="115"/>
      <c r="I13" s="284" t="s">
        <v>30</v>
      </c>
      <c r="J13" s="114"/>
      <c r="K13" s="124"/>
    </row>
    <row r="14" ht="15.0" customHeight="1">
      <c r="A14" s="285"/>
      <c r="B14" s="286"/>
      <c r="C14" s="118"/>
      <c r="D14" s="118"/>
      <c r="E14" s="118"/>
      <c r="F14" s="118"/>
      <c r="G14" s="118"/>
      <c r="H14" s="119"/>
      <c r="I14" s="286"/>
      <c r="J14" s="118"/>
      <c r="K14" s="287"/>
    </row>
    <row r="15" ht="15.0" customHeight="1">
      <c r="A15" s="105" t="s">
        <v>104</v>
      </c>
      <c r="B15" s="106" t="s">
        <v>272</v>
      </c>
      <c r="C15" s="46"/>
      <c r="D15" s="46"/>
      <c r="E15" s="46"/>
      <c r="F15" s="46"/>
      <c r="G15" s="46"/>
      <c r="H15" s="49"/>
      <c r="I15" s="107" t="s">
        <v>30</v>
      </c>
      <c r="J15" s="46"/>
      <c r="K15" s="47"/>
    </row>
    <row r="16" ht="15.0" customHeight="1">
      <c r="A16" s="105" t="s">
        <v>106</v>
      </c>
      <c r="B16" s="106" t="s">
        <v>273</v>
      </c>
      <c r="C16" s="46"/>
      <c r="D16" s="46"/>
      <c r="E16" s="46"/>
      <c r="F16" s="46"/>
      <c r="G16" s="46"/>
      <c r="H16" s="49"/>
      <c r="I16" s="107" t="s">
        <v>27</v>
      </c>
      <c r="J16" s="46"/>
      <c r="K16" s="47"/>
    </row>
    <row r="17" ht="15.0" customHeight="1">
      <c r="A17" s="105" t="s">
        <v>274</v>
      </c>
      <c r="B17" s="106" t="s">
        <v>103</v>
      </c>
      <c r="C17" s="46"/>
      <c r="D17" s="46"/>
      <c r="E17" s="46"/>
      <c r="F17" s="46"/>
      <c r="G17" s="46"/>
      <c r="H17" s="49"/>
      <c r="I17" s="107" t="s">
        <v>27</v>
      </c>
      <c r="J17" s="46"/>
      <c r="K17" s="47"/>
    </row>
    <row r="18" ht="15.0" customHeight="1">
      <c r="A18" s="105" t="s">
        <v>251</v>
      </c>
      <c r="B18" s="106" t="s">
        <v>105</v>
      </c>
      <c r="C18" s="109"/>
      <c r="D18" s="109"/>
      <c r="E18" s="109"/>
      <c r="F18" s="109"/>
      <c r="G18" s="109"/>
      <c r="H18" s="109"/>
      <c r="I18" s="107" t="s">
        <v>30</v>
      </c>
      <c r="J18" s="46"/>
      <c r="K18" s="47"/>
    </row>
    <row r="19" ht="15.0" customHeight="1">
      <c r="A19" s="105"/>
      <c r="B19" s="106"/>
      <c r="C19" s="46"/>
      <c r="D19" s="46"/>
      <c r="E19" s="46"/>
      <c r="F19" s="46"/>
      <c r="G19" s="46"/>
      <c r="H19" s="46"/>
      <c r="I19" s="107"/>
      <c r="J19" s="46"/>
      <c r="K19" s="47"/>
    </row>
    <row r="20" ht="15.0" customHeight="1">
      <c r="A20" s="110" t="s">
        <v>110</v>
      </c>
      <c r="B20" s="46"/>
      <c r="C20" s="46"/>
      <c r="D20" s="46"/>
      <c r="E20" s="46"/>
      <c r="F20" s="46"/>
      <c r="G20" s="46"/>
      <c r="H20" s="49"/>
      <c r="I20" s="107"/>
      <c r="J20" s="46"/>
      <c r="K20" s="47"/>
    </row>
    <row r="21" ht="45.75" customHeight="1">
      <c r="A21" s="111" t="s">
        <v>111</v>
      </c>
      <c r="B21" s="49"/>
      <c r="C21" s="112" t="s">
        <v>112</v>
      </c>
      <c r="D21" s="49"/>
      <c r="E21" s="112" t="s">
        <v>113</v>
      </c>
      <c r="F21" s="49"/>
      <c r="G21" s="112" t="s">
        <v>114</v>
      </c>
      <c r="H21" s="49"/>
      <c r="I21" s="112" t="s">
        <v>115</v>
      </c>
      <c r="J21" s="46"/>
      <c r="K21" s="47"/>
    </row>
    <row r="22" ht="15.0" customHeight="1">
      <c r="A22" s="94" t="s">
        <v>116</v>
      </c>
      <c r="B22" s="46"/>
      <c r="C22" s="46"/>
      <c r="D22" s="46"/>
      <c r="E22" s="46"/>
      <c r="F22" s="46"/>
      <c r="G22" s="46"/>
      <c r="H22" s="46"/>
      <c r="I22" s="46"/>
      <c r="J22" s="46"/>
      <c r="K22" s="47"/>
    </row>
    <row r="23" ht="15.0" customHeight="1">
      <c r="A23" s="113" t="s">
        <v>117</v>
      </c>
      <c r="B23" s="114"/>
      <c r="C23" s="114"/>
      <c r="D23" s="115"/>
      <c r="E23" s="313" t="s">
        <v>275</v>
      </c>
      <c r="F23" s="114"/>
      <c r="G23" s="115"/>
      <c r="H23" s="116" t="s">
        <v>276</v>
      </c>
      <c r="I23" s="46"/>
      <c r="J23" s="46"/>
      <c r="K23" s="47"/>
    </row>
    <row r="24" ht="15.0" customHeight="1">
      <c r="A24" s="117"/>
      <c r="B24" s="118"/>
      <c r="C24" s="118"/>
      <c r="D24" s="119"/>
      <c r="E24" s="286"/>
      <c r="F24" s="118"/>
      <c r="G24" s="119"/>
      <c r="H24" s="116" t="s">
        <v>120</v>
      </c>
      <c r="I24" s="46"/>
      <c r="J24" s="46"/>
      <c r="K24" s="47"/>
    </row>
    <row r="25" ht="15.0" customHeight="1">
      <c r="A25" s="120" t="s">
        <v>123</v>
      </c>
      <c r="B25" s="46"/>
      <c r="C25" s="46"/>
      <c r="D25" s="49"/>
      <c r="E25" s="121"/>
      <c r="F25" s="46"/>
      <c r="G25" s="49"/>
      <c r="H25" s="121">
        <v>49.0</v>
      </c>
      <c r="I25" s="46"/>
      <c r="J25" s="46"/>
      <c r="K25" s="47"/>
    </row>
    <row r="26" ht="15.0" customHeight="1">
      <c r="A26" s="120" t="s">
        <v>124</v>
      </c>
      <c r="B26" s="46"/>
      <c r="C26" s="46"/>
      <c r="D26" s="49"/>
      <c r="E26" s="121" t="s">
        <v>277</v>
      </c>
      <c r="F26" s="46"/>
      <c r="G26" s="49"/>
      <c r="H26" s="121">
        <v>25.0</v>
      </c>
      <c r="I26" s="46"/>
      <c r="J26" s="46"/>
      <c r="K26" s="47"/>
    </row>
    <row r="27" ht="15.0" customHeight="1">
      <c r="A27" s="120" t="s">
        <v>124</v>
      </c>
      <c r="B27" s="46"/>
      <c r="C27" s="46"/>
      <c r="D27" s="49"/>
      <c r="E27" s="121" t="s">
        <v>278</v>
      </c>
      <c r="F27" s="46"/>
      <c r="G27" s="49"/>
      <c r="H27" s="121">
        <v>84.0</v>
      </c>
      <c r="I27" s="46"/>
      <c r="J27" s="46"/>
      <c r="K27" s="47"/>
    </row>
    <row r="28" ht="15.0" customHeight="1">
      <c r="A28" s="120" t="s">
        <v>126</v>
      </c>
      <c r="B28" s="46"/>
      <c r="C28" s="46"/>
      <c r="D28" s="49"/>
      <c r="E28" s="121" t="s">
        <v>279</v>
      </c>
      <c r="F28" s="46"/>
      <c r="G28" s="49"/>
      <c r="H28" s="121">
        <v>120.0</v>
      </c>
      <c r="I28" s="46"/>
      <c r="J28" s="46"/>
      <c r="K28" s="47"/>
    </row>
    <row r="29" ht="15.0" customHeight="1">
      <c r="A29" s="120"/>
      <c r="B29" s="46"/>
      <c r="C29" s="46"/>
      <c r="D29" s="49"/>
      <c r="E29" s="121"/>
      <c r="F29" s="46"/>
      <c r="G29" s="49"/>
      <c r="H29" s="121">
        <v>100.0</v>
      </c>
      <c r="I29" s="46"/>
      <c r="J29" s="46"/>
      <c r="K29" s="47"/>
    </row>
    <row r="30" ht="15.75" customHeight="1">
      <c r="A30" s="122"/>
      <c r="B30" s="114"/>
      <c r="C30" s="114"/>
      <c r="D30" s="115"/>
      <c r="E30" s="123"/>
      <c r="F30" s="114"/>
      <c r="G30" s="115"/>
      <c r="H30" s="123"/>
      <c r="I30" s="114"/>
      <c r="J30" s="114"/>
      <c r="K30" s="124"/>
    </row>
    <row r="31" ht="15.75" customHeight="1">
      <c r="A31" s="125" t="s">
        <v>127</v>
      </c>
      <c r="B31" s="127"/>
      <c r="C31" s="128"/>
      <c r="D31" s="127"/>
      <c r="E31" s="127"/>
      <c r="F31" s="127"/>
      <c r="G31" s="127"/>
      <c r="H31" s="127"/>
      <c r="I31" s="127"/>
      <c r="J31" s="127"/>
      <c r="K31" s="129"/>
    </row>
    <row r="32" ht="15.75" customHeight="1">
      <c r="A32" s="130"/>
      <c r="B32" s="131"/>
      <c r="C32" s="132"/>
      <c r="D32" s="131"/>
      <c r="E32" s="131"/>
      <c r="F32" s="131"/>
      <c r="G32" s="131"/>
      <c r="H32" s="131"/>
      <c r="I32" s="131"/>
      <c r="J32" s="131"/>
      <c r="K32" s="133"/>
    </row>
    <row r="33" ht="15.75" customHeight="1">
      <c r="A33" s="134"/>
      <c r="B33" s="135"/>
      <c r="C33" s="136"/>
      <c r="D33" s="135"/>
      <c r="E33" s="135"/>
      <c r="F33" s="135"/>
      <c r="G33" s="135"/>
      <c r="H33" s="135"/>
      <c r="I33" s="135"/>
      <c r="J33" s="135"/>
      <c r="K33" s="137"/>
    </row>
    <row r="34" ht="15.75" customHeight="1">
      <c r="A34" s="134"/>
      <c r="B34" s="135"/>
      <c r="C34" s="136"/>
      <c r="D34" s="135"/>
      <c r="E34" s="135"/>
      <c r="F34" s="135"/>
      <c r="G34" s="135"/>
      <c r="H34" s="135"/>
      <c r="I34" s="135"/>
      <c r="J34" s="135"/>
      <c r="K34" s="137"/>
    </row>
    <row r="35" ht="15.75" customHeight="1">
      <c r="A35" s="134"/>
      <c r="B35" s="135"/>
      <c r="C35" s="136"/>
      <c r="D35" s="135"/>
      <c r="E35" s="135"/>
      <c r="F35" s="135"/>
      <c r="G35" s="135"/>
      <c r="H35" s="135"/>
      <c r="I35" s="135"/>
      <c r="J35" s="135"/>
      <c r="K35" s="137"/>
    </row>
    <row r="36" ht="15.75" customHeight="1">
      <c r="A36" s="134"/>
      <c r="B36" s="135"/>
      <c r="C36" s="136"/>
      <c r="D36" s="135"/>
      <c r="E36" s="135"/>
      <c r="F36" s="135"/>
      <c r="G36" s="135"/>
      <c r="H36" s="135"/>
      <c r="I36" s="135"/>
      <c r="J36" s="135"/>
      <c r="K36" s="137"/>
    </row>
    <row r="37" ht="15.75" customHeight="1">
      <c r="A37" s="125" t="s">
        <v>128</v>
      </c>
      <c r="B37" s="127"/>
      <c r="C37" s="128"/>
      <c r="D37" s="127"/>
      <c r="E37" s="127"/>
      <c r="F37" s="127"/>
      <c r="G37" s="127"/>
      <c r="H37" s="127"/>
      <c r="I37" s="127"/>
      <c r="J37" s="127"/>
      <c r="K37" s="129"/>
    </row>
    <row r="38" ht="15.75" customHeight="1">
      <c r="A38" s="134"/>
      <c r="B38" s="135"/>
      <c r="C38" s="136"/>
      <c r="D38" s="135"/>
      <c r="E38" s="135"/>
      <c r="F38" s="135"/>
      <c r="G38" s="135"/>
      <c r="H38" s="135"/>
      <c r="I38" s="135"/>
      <c r="J38" s="135"/>
      <c r="K38" s="137"/>
    </row>
    <row r="39" ht="15.75" customHeight="1">
      <c r="A39" s="130"/>
      <c r="B39" s="131"/>
      <c r="C39" s="132"/>
      <c r="D39" s="131"/>
      <c r="E39" s="131"/>
      <c r="F39" s="131"/>
      <c r="G39" s="131"/>
      <c r="H39" s="131"/>
      <c r="I39" s="131"/>
      <c r="J39" s="131"/>
      <c r="K39" s="133"/>
      <c r="P39" s="138"/>
    </row>
    <row r="40" ht="15.75" customHeight="1">
      <c r="A40" s="134"/>
      <c r="B40" s="135"/>
      <c r="C40" s="136"/>
      <c r="D40" s="135"/>
      <c r="E40" s="135"/>
      <c r="F40" s="135"/>
      <c r="G40" s="135"/>
      <c r="H40" s="135"/>
      <c r="I40" s="135"/>
      <c r="J40" s="135"/>
      <c r="K40" s="137"/>
    </row>
    <row r="41" ht="15.75" customHeight="1">
      <c r="A41" s="130"/>
      <c r="B41" s="131"/>
      <c r="C41" s="132"/>
      <c r="D41" s="131"/>
      <c r="E41" s="131"/>
      <c r="F41" s="131"/>
      <c r="G41" s="131"/>
      <c r="H41" s="131"/>
      <c r="I41" s="131"/>
      <c r="J41" s="131"/>
      <c r="K41" s="133"/>
    </row>
    <row r="42" ht="15.75" customHeight="1">
      <c r="A42" s="134"/>
      <c r="B42" s="135"/>
      <c r="C42" s="136"/>
      <c r="D42" s="135"/>
      <c r="E42" s="135"/>
      <c r="F42" s="135"/>
      <c r="G42" s="135"/>
      <c r="H42" s="135"/>
      <c r="I42" s="135"/>
      <c r="J42" s="135"/>
      <c r="K42" s="137"/>
    </row>
    <row r="43" ht="15.75" customHeight="1">
      <c r="A43" s="139" t="s">
        <v>129</v>
      </c>
      <c r="B43" s="46"/>
      <c r="C43" s="140"/>
      <c r="D43" s="141" t="s">
        <v>280</v>
      </c>
      <c r="E43" s="46"/>
      <c r="F43" s="46"/>
      <c r="G43" s="46"/>
      <c r="H43" s="46"/>
      <c r="I43" s="46"/>
      <c r="J43" s="46"/>
      <c r="K43" s="47"/>
    </row>
    <row r="44" ht="15.75" customHeight="1">
      <c r="A44" s="288" t="s">
        <v>131</v>
      </c>
      <c r="B44" s="99"/>
      <c r="C44" s="289"/>
      <c r="D44" s="290" t="s">
        <v>280</v>
      </c>
      <c r="E44" s="99"/>
      <c r="F44" s="99"/>
      <c r="G44" s="99"/>
      <c r="H44" s="99"/>
      <c r="I44" s="99"/>
      <c r="J44" s="99"/>
      <c r="K44" s="61"/>
    </row>
    <row r="45" ht="15.0" customHeight="1">
      <c r="A45" s="291" t="s">
        <v>133</v>
      </c>
      <c r="B45" s="215"/>
      <c r="C45" s="292" t="s">
        <v>134</v>
      </c>
      <c r="D45" s="292" t="s">
        <v>135</v>
      </c>
      <c r="E45" s="314"/>
      <c r="F45" s="315"/>
      <c r="G45" s="215"/>
      <c r="H45" s="316"/>
      <c r="I45" s="315"/>
      <c r="J45" s="315"/>
      <c r="K45" s="317"/>
    </row>
    <row r="46" ht="15.0" customHeight="1">
      <c r="A46" s="113" t="s">
        <v>281</v>
      </c>
      <c r="B46" s="115"/>
      <c r="C46" s="156"/>
      <c r="D46" s="156"/>
      <c r="E46" s="318"/>
      <c r="F46" s="46"/>
      <c r="G46" s="49"/>
      <c r="H46" s="319"/>
      <c r="I46" s="320"/>
      <c r="J46" s="320"/>
      <c r="K46" s="321"/>
    </row>
    <row r="47" ht="15.0" customHeight="1">
      <c r="A47" s="298"/>
      <c r="B47" s="299"/>
      <c r="C47" s="156"/>
      <c r="D47" s="156"/>
      <c r="E47" s="322"/>
      <c r="F47" s="323"/>
      <c r="G47" s="324"/>
      <c r="H47" s="319"/>
      <c r="I47" s="320"/>
      <c r="J47" s="320"/>
      <c r="K47" s="321"/>
    </row>
    <row r="48" ht="15.0" customHeight="1">
      <c r="A48" s="298"/>
      <c r="B48" s="299"/>
      <c r="C48" s="156"/>
      <c r="D48" s="156"/>
      <c r="E48" s="116"/>
      <c r="F48" s="46"/>
      <c r="G48" s="49"/>
      <c r="H48" s="116"/>
      <c r="I48" s="46"/>
      <c r="J48" s="46"/>
      <c r="K48" s="47"/>
    </row>
    <row r="49" ht="15.0" customHeight="1">
      <c r="A49" s="117"/>
      <c r="B49" s="119"/>
      <c r="C49" s="305"/>
      <c r="D49" s="305"/>
      <c r="E49" s="116"/>
      <c r="F49" s="46"/>
      <c r="G49" s="49"/>
      <c r="H49" s="116"/>
      <c r="I49" s="46"/>
      <c r="J49" s="46"/>
      <c r="K49" s="47"/>
    </row>
    <row r="50" ht="15.0" customHeight="1">
      <c r="A50" s="309">
        <v>1.0</v>
      </c>
      <c r="B50" s="325" t="s">
        <v>282</v>
      </c>
      <c r="C50" s="326"/>
      <c r="D50" s="326"/>
      <c r="E50" s="327"/>
      <c r="F50" s="99"/>
      <c r="G50" s="59"/>
      <c r="H50" s="328"/>
      <c r="I50" s="99"/>
      <c r="J50" s="99"/>
      <c r="K50" s="61"/>
    </row>
    <row r="51" ht="15.75" customHeight="1">
      <c r="C51" s="62"/>
    </row>
    <row r="52" ht="15.75" customHeight="1">
      <c r="C52" s="62"/>
    </row>
    <row r="53" ht="15.75" customHeight="1">
      <c r="C53" s="62"/>
    </row>
    <row r="54" ht="15.75" customHeight="1">
      <c r="C54" s="62"/>
    </row>
    <row r="55" ht="15.75" customHeight="1">
      <c r="C55" s="62"/>
    </row>
    <row r="56" ht="15.75" customHeight="1">
      <c r="C56" s="62"/>
    </row>
    <row r="57" ht="15.75" customHeight="1">
      <c r="C57" s="62"/>
    </row>
    <row r="58" ht="15.75" customHeight="1">
      <c r="C58" s="62"/>
    </row>
    <row r="59" ht="15.75" customHeight="1">
      <c r="C59" s="62"/>
    </row>
    <row r="60" ht="15.75" customHeight="1">
      <c r="C60" s="62"/>
    </row>
    <row r="61" ht="15.75" customHeight="1">
      <c r="C61" s="62"/>
    </row>
    <row r="62" ht="15.75" customHeight="1">
      <c r="C62" s="62"/>
    </row>
    <row r="63" ht="15.75" customHeight="1">
      <c r="C63" s="62"/>
    </row>
    <row r="64" ht="15.75" customHeight="1">
      <c r="C64" s="62"/>
    </row>
    <row r="65" ht="15.75" customHeight="1">
      <c r="C65" s="62"/>
    </row>
    <row r="66" ht="15.75" customHeight="1">
      <c r="C66" s="62"/>
    </row>
    <row r="67" ht="15.75" customHeight="1">
      <c r="C67" s="62"/>
    </row>
    <row r="68" ht="15.75" customHeight="1">
      <c r="C68" s="62"/>
    </row>
    <row r="69" ht="15.75" customHeight="1">
      <c r="C69" s="62"/>
    </row>
    <row r="70" ht="15.75" customHeight="1">
      <c r="C70" s="62"/>
    </row>
    <row r="71" ht="15.75" customHeight="1">
      <c r="C71" s="62"/>
    </row>
    <row r="72" ht="15.75" customHeight="1">
      <c r="C72" s="62"/>
    </row>
    <row r="73" ht="15.75" customHeight="1">
      <c r="C73" s="62"/>
    </row>
    <row r="74" ht="15.75" customHeight="1">
      <c r="C74" s="62"/>
    </row>
    <row r="75" ht="15.75" customHeight="1">
      <c r="C75" s="62"/>
    </row>
    <row r="76" ht="15.75" customHeight="1">
      <c r="C76" s="62"/>
    </row>
    <row r="77" ht="15.75" customHeight="1">
      <c r="C77" s="62"/>
    </row>
    <row r="78" ht="15.75" customHeight="1">
      <c r="C78" s="62"/>
    </row>
    <row r="79" ht="15.75" customHeight="1">
      <c r="C79" s="62"/>
    </row>
    <row r="80" ht="15.75" customHeight="1">
      <c r="C80" s="62"/>
    </row>
    <row r="81" ht="15.75" customHeight="1">
      <c r="C81" s="62"/>
    </row>
    <row r="82" ht="15.75" customHeight="1">
      <c r="C82" s="62"/>
    </row>
    <row r="83" ht="15.75" customHeight="1">
      <c r="C83" s="62"/>
    </row>
    <row r="84" ht="15.75" customHeight="1">
      <c r="C84" s="62"/>
    </row>
    <row r="85" ht="15.75" customHeight="1">
      <c r="C85" s="62"/>
    </row>
    <row r="86" ht="15.75" customHeight="1">
      <c r="C86" s="62"/>
    </row>
    <row r="87" ht="15.75" customHeight="1">
      <c r="C87" s="62"/>
    </row>
    <row r="88" ht="15.75" customHeight="1">
      <c r="C88" s="62"/>
    </row>
    <row r="89" ht="15.75" customHeight="1">
      <c r="C89" s="62"/>
    </row>
    <row r="90" ht="15.75" customHeight="1">
      <c r="C90" s="62"/>
    </row>
    <row r="91" ht="15.75" customHeight="1">
      <c r="C91" s="62"/>
    </row>
    <row r="92" ht="15.75" customHeight="1">
      <c r="C92" s="62"/>
    </row>
    <row r="93" ht="15.75" customHeight="1">
      <c r="C93" s="62"/>
    </row>
    <row r="94" ht="15.75" customHeight="1">
      <c r="C94" s="62"/>
    </row>
    <row r="95" ht="15.75" customHeight="1">
      <c r="C95" s="62"/>
    </row>
    <row r="96" ht="15.75" customHeight="1">
      <c r="C96" s="62"/>
    </row>
    <row r="97" ht="15.75" customHeight="1">
      <c r="C97" s="62"/>
    </row>
    <row r="98" ht="15.75" customHeight="1">
      <c r="C98" s="62"/>
    </row>
    <row r="99" ht="15.75" customHeight="1">
      <c r="C99" s="62"/>
    </row>
    <row r="100" ht="15.75" customHeight="1">
      <c r="C100" s="62"/>
    </row>
    <row r="101" ht="15.75" customHeight="1">
      <c r="C101" s="62"/>
    </row>
    <row r="102" ht="15.75" customHeight="1">
      <c r="C102" s="62"/>
    </row>
    <row r="103" ht="15.75" customHeight="1">
      <c r="C103" s="62"/>
    </row>
    <row r="104" ht="15.75" customHeight="1">
      <c r="C104" s="62"/>
    </row>
    <row r="105" ht="15.75" customHeight="1">
      <c r="C105" s="62"/>
    </row>
    <row r="106" ht="15.75" customHeight="1">
      <c r="C106" s="62"/>
    </row>
    <row r="107" ht="15.75" customHeight="1">
      <c r="C107" s="62"/>
    </row>
    <row r="108" ht="15.75" customHeight="1">
      <c r="C108" s="62"/>
    </row>
    <row r="109" ht="15.75" customHeight="1">
      <c r="C109" s="62"/>
    </row>
    <row r="110" ht="15.75" customHeight="1">
      <c r="C110" s="62"/>
    </row>
    <row r="111" ht="15.75" customHeight="1">
      <c r="C111" s="62"/>
    </row>
    <row r="112" ht="15.75" customHeight="1">
      <c r="C112" s="62"/>
    </row>
    <row r="113" ht="15.75" customHeight="1">
      <c r="C113" s="62"/>
    </row>
    <row r="114" ht="15.75" customHeight="1">
      <c r="C114" s="62"/>
    </row>
    <row r="115" ht="15.75" customHeight="1">
      <c r="C115" s="62"/>
    </row>
    <row r="116" ht="15.75" customHeight="1">
      <c r="C116" s="62"/>
    </row>
    <row r="117" ht="15.75" customHeight="1">
      <c r="C117" s="62"/>
    </row>
    <row r="118" ht="15.75" customHeight="1">
      <c r="C118" s="62"/>
    </row>
    <row r="119" ht="15.75" customHeight="1">
      <c r="C119" s="62"/>
    </row>
    <row r="120" ht="15.75" customHeight="1">
      <c r="C120" s="62"/>
    </row>
    <row r="121" ht="15.75" customHeight="1">
      <c r="C121" s="62"/>
    </row>
    <row r="122" ht="15.75" customHeight="1">
      <c r="C122" s="62"/>
    </row>
    <row r="123" ht="15.75" customHeight="1">
      <c r="C123" s="62"/>
    </row>
    <row r="124" ht="15.75" customHeight="1">
      <c r="C124" s="62"/>
    </row>
    <row r="125" ht="15.75" customHeight="1">
      <c r="C125" s="62"/>
    </row>
    <row r="126" ht="15.75" customHeight="1">
      <c r="C126" s="62"/>
    </row>
    <row r="127" ht="15.75" customHeight="1">
      <c r="C127" s="62"/>
    </row>
    <row r="128" ht="15.75" customHeight="1">
      <c r="C128" s="62"/>
    </row>
    <row r="129" ht="15.75" customHeight="1">
      <c r="C129" s="62"/>
    </row>
    <row r="130" ht="15.75" customHeight="1">
      <c r="C130" s="62"/>
    </row>
    <row r="131" ht="15.75" customHeight="1">
      <c r="C131" s="62"/>
    </row>
    <row r="132" ht="15.75" customHeight="1">
      <c r="C132" s="62"/>
    </row>
    <row r="133" ht="15.75" customHeight="1">
      <c r="C133" s="62"/>
    </row>
    <row r="134" ht="15.75" customHeight="1">
      <c r="C134" s="62"/>
    </row>
    <row r="135" ht="15.75" customHeight="1">
      <c r="C135" s="62"/>
    </row>
    <row r="136" ht="15.75" customHeight="1">
      <c r="C136" s="62"/>
    </row>
    <row r="137" ht="15.75" customHeight="1">
      <c r="C137" s="62"/>
    </row>
    <row r="138" ht="15.75" customHeight="1">
      <c r="C138" s="62"/>
    </row>
    <row r="139" ht="15.75" customHeight="1">
      <c r="C139" s="62"/>
    </row>
    <row r="140" ht="15.75" customHeight="1">
      <c r="C140" s="62"/>
    </row>
    <row r="141" ht="15.75" customHeight="1">
      <c r="C141" s="62"/>
    </row>
    <row r="142" ht="15.75" customHeight="1">
      <c r="C142" s="62"/>
    </row>
    <row r="143" ht="15.75" customHeight="1">
      <c r="C143" s="62"/>
    </row>
    <row r="144" ht="15.75" customHeight="1">
      <c r="C144" s="62"/>
    </row>
    <row r="145" ht="15.75" customHeight="1">
      <c r="C145" s="62"/>
    </row>
    <row r="146" ht="15.75" customHeight="1">
      <c r="C146" s="62"/>
    </row>
    <row r="147" ht="15.75" customHeight="1">
      <c r="C147" s="62"/>
    </row>
    <row r="148" ht="15.75" customHeight="1">
      <c r="C148" s="62"/>
    </row>
    <row r="149" ht="15.75" customHeight="1">
      <c r="C149" s="62"/>
    </row>
    <row r="150" ht="15.75" customHeight="1">
      <c r="C150" s="62"/>
    </row>
    <row r="151" ht="15.75" customHeight="1">
      <c r="C151" s="62"/>
    </row>
    <row r="152" ht="15.75" customHeight="1">
      <c r="C152" s="62"/>
    </row>
    <row r="153" ht="15.75" customHeight="1">
      <c r="C153" s="62"/>
    </row>
    <row r="154" ht="15.75" customHeight="1">
      <c r="C154" s="62"/>
    </row>
    <row r="155" ht="15.75" customHeight="1">
      <c r="C155" s="62"/>
    </row>
    <row r="156" ht="15.75" customHeight="1">
      <c r="C156" s="62"/>
    </row>
    <row r="157" ht="15.75" customHeight="1">
      <c r="C157" s="62"/>
    </row>
    <row r="158" ht="15.75" customHeight="1">
      <c r="C158" s="62"/>
    </row>
    <row r="159" ht="15.75" customHeight="1">
      <c r="C159" s="62"/>
    </row>
    <row r="160" ht="15.75" customHeight="1">
      <c r="C160" s="62"/>
    </row>
    <row r="161" ht="15.75" customHeight="1">
      <c r="C161" s="62"/>
    </row>
    <row r="162" ht="15.75" customHeight="1">
      <c r="C162" s="62"/>
    </row>
    <row r="163" ht="15.75" customHeight="1">
      <c r="C163" s="62"/>
    </row>
    <row r="164" ht="15.75" customHeight="1">
      <c r="C164" s="62"/>
    </row>
    <row r="165" ht="15.75" customHeight="1">
      <c r="C165" s="62"/>
    </row>
    <row r="166" ht="15.75" customHeight="1">
      <c r="C166" s="62"/>
    </row>
    <row r="167" ht="15.75" customHeight="1">
      <c r="C167" s="62"/>
    </row>
    <row r="168" ht="15.75" customHeight="1">
      <c r="C168" s="62"/>
    </row>
    <row r="169" ht="15.75" customHeight="1">
      <c r="C169" s="62"/>
    </row>
    <row r="170" ht="15.75" customHeight="1">
      <c r="C170" s="62"/>
    </row>
    <row r="171" ht="15.75" customHeight="1">
      <c r="C171" s="62"/>
    </row>
    <row r="172" ht="15.75" customHeight="1">
      <c r="C172" s="62"/>
    </row>
    <row r="173" ht="15.75" customHeight="1">
      <c r="C173" s="62"/>
    </row>
    <row r="174" ht="15.75" customHeight="1">
      <c r="C174" s="62"/>
    </row>
    <row r="175" ht="15.75" customHeight="1">
      <c r="C175" s="62"/>
    </row>
    <row r="176" ht="15.75" customHeight="1">
      <c r="C176" s="62"/>
    </row>
    <row r="177" ht="15.75" customHeight="1">
      <c r="C177" s="62"/>
    </row>
    <row r="178" ht="15.75" customHeight="1">
      <c r="C178" s="62"/>
    </row>
    <row r="179" ht="15.75" customHeight="1">
      <c r="C179" s="62"/>
    </row>
    <row r="180" ht="15.75" customHeight="1">
      <c r="C180" s="62"/>
    </row>
    <row r="181" ht="15.75" customHeight="1">
      <c r="C181" s="62"/>
    </row>
    <row r="182" ht="15.75" customHeight="1">
      <c r="C182" s="62"/>
    </row>
    <row r="183" ht="15.75" customHeight="1">
      <c r="C183" s="62"/>
    </row>
    <row r="184" ht="15.75" customHeight="1">
      <c r="C184" s="62"/>
    </row>
    <row r="185" ht="15.75" customHeight="1">
      <c r="C185" s="62"/>
    </row>
    <row r="186" ht="15.75" customHeight="1">
      <c r="C186" s="62"/>
    </row>
    <row r="187" ht="15.75" customHeight="1">
      <c r="C187" s="62"/>
    </row>
    <row r="188" ht="15.75" customHeight="1">
      <c r="C188" s="62"/>
    </row>
    <row r="189" ht="15.75" customHeight="1">
      <c r="C189" s="62"/>
    </row>
    <row r="190" ht="15.75" customHeight="1">
      <c r="C190" s="62"/>
    </row>
    <row r="191" ht="15.75" customHeight="1">
      <c r="C191" s="62"/>
    </row>
    <row r="192" ht="15.75" customHeight="1">
      <c r="C192" s="62"/>
    </row>
    <row r="193" ht="15.75" customHeight="1">
      <c r="C193" s="62"/>
    </row>
    <row r="194" ht="15.75" customHeight="1">
      <c r="C194" s="62"/>
    </row>
    <row r="195" ht="15.75" customHeight="1">
      <c r="C195" s="62"/>
    </row>
    <row r="196" ht="15.75" customHeight="1">
      <c r="C196" s="62"/>
    </row>
    <row r="197" ht="15.75" customHeight="1">
      <c r="C197" s="62"/>
    </row>
    <row r="198" ht="15.75" customHeight="1">
      <c r="C198" s="62"/>
    </row>
    <row r="199" ht="15.75" customHeight="1">
      <c r="C199" s="62"/>
    </row>
    <row r="200" ht="15.75" customHeight="1">
      <c r="C200" s="62"/>
    </row>
    <row r="201" ht="15.75" customHeight="1">
      <c r="C201" s="62"/>
    </row>
    <row r="202" ht="15.75" customHeight="1">
      <c r="C202" s="62"/>
    </row>
    <row r="203" ht="15.75" customHeight="1">
      <c r="C203" s="62"/>
    </row>
    <row r="204" ht="15.75" customHeight="1">
      <c r="C204" s="62"/>
    </row>
    <row r="205" ht="15.75" customHeight="1">
      <c r="C205" s="62"/>
    </row>
    <row r="206" ht="15.75" customHeight="1">
      <c r="C206" s="62"/>
    </row>
    <row r="207" ht="15.75" customHeight="1">
      <c r="C207" s="62"/>
    </row>
    <row r="208" ht="15.75" customHeight="1">
      <c r="C208" s="62"/>
    </row>
    <row r="209" ht="15.75" customHeight="1">
      <c r="C209" s="62"/>
    </row>
    <row r="210" ht="15.75" customHeight="1">
      <c r="C210" s="62"/>
    </row>
    <row r="211" ht="15.75" customHeight="1">
      <c r="C211" s="62"/>
    </row>
    <row r="212" ht="15.75" customHeight="1">
      <c r="C212" s="62"/>
    </row>
    <row r="213" ht="15.75" customHeight="1">
      <c r="C213" s="62"/>
    </row>
    <row r="214" ht="15.75" customHeight="1">
      <c r="C214" s="62"/>
    </row>
    <row r="215" ht="15.75" customHeight="1">
      <c r="C215" s="62"/>
    </row>
    <row r="216" ht="15.75" customHeight="1">
      <c r="C216" s="62"/>
    </row>
    <row r="217" ht="15.75" customHeight="1">
      <c r="C217" s="62"/>
    </row>
    <row r="218" ht="15.75" customHeight="1">
      <c r="C218" s="62"/>
    </row>
    <row r="219" ht="15.75" customHeight="1">
      <c r="C219" s="62"/>
    </row>
    <row r="220" ht="15.75" customHeight="1">
      <c r="C220" s="62"/>
    </row>
    <row r="221" ht="15.75" customHeight="1">
      <c r="C221" s="62"/>
    </row>
    <row r="222" ht="15.75" customHeight="1">
      <c r="C222" s="62"/>
    </row>
    <row r="223" ht="15.75" customHeight="1">
      <c r="C223" s="62"/>
    </row>
    <row r="224" ht="15.75" customHeight="1">
      <c r="C224" s="62"/>
    </row>
    <row r="225" ht="15.75" customHeight="1">
      <c r="C225" s="62"/>
    </row>
    <row r="226" ht="15.75" customHeight="1">
      <c r="C226" s="62"/>
    </row>
    <row r="227" ht="15.75" customHeight="1">
      <c r="C227" s="62"/>
    </row>
    <row r="228" ht="15.75" customHeight="1">
      <c r="C228" s="62"/>
    </row>
    <row r="229" ht="15.75" customHeight="1">
      <c r="C229" s="62"/>
    </row>
    <row r="230" ht="15.75" customHeight="1">
      <c r="C230" s="62"/>
    </row>
    <row r="231" ht="15.75" customHeight="1">
      <c r="C231" s="62"/>
    </row>
    <row r="232" ht="15.75" customHeight="1">
      <c r="C232" s="62"/>
    </row>
    <row r="233" ht="15.75" customHeight="1">
      <c r="C233" s="62"/>
    </row>
    <row r="234" ht="15.75" customHeight="1">
      <c r="C234" s="62"/>
    </row>
    <row r="235" ht="15.75" customHeight="1">
      <c r="C235" s="62"/>
    </row>
    <row r="236" ht="15.75" customHeight="1">
      <c r="C236" s="62"/>
    </row>
    <row r="237" ht="15.75" customHeight="1">
      <c r="C237" s="62"/>
    </row>
    <row r="238" ht="15.75" customHeight="1">
      <c r="C238" s="62"/>
    </row>
    <row r="239" ht="15.75" customHeight="1">
      <c r="C239" s="62"/>
    </row>
    <row r="240" ht="15.75" customHeight="1">
      <c r="C240" s="62"/>
    </row>
    <row r="241" ht="15.75" customHeight="1">
      <c r="C241" s="62"/>
    </row>
    <row r="242" ht="15.75" customHeight="1">
      <c r="C242" s="62"/>
    </row>
    <row r="243" ht="15.75" customHeight="1">
      <c r="C243" s="62"/>
    </row>
    <row r="244" ht="15.75" customHeight="1">
      <c r="C244" s="62"/>
    </row>
    <row r="245" ht="15.75" customHeight="1">
      <c r="C245" s="62"/>
    </row>
    <row r="246" ht="15.75" customHeight="1">
      <c r="C246" s="62"/>
    </row>
    <row r="247" ht="15.75" customHeight="1">
      <c r="C247" s="62"/>
    </row>
    <row r="248" ht="15.75" customHeight="1">
      <c r="C248" s="62"/>
    </row>
    <row r="249" ht="15.75" customHeight="1">
      <c r="C249" s="62"/>
    </row>
    <row r="250" ht="15.75" customHeight="1">
      <c r="C250" s="62"/>
    </row>
    <row r="251" ht="15.75" customHeight="1">
      <c r="C251" s="62"/>
    </row>
    <row r="252" ht="15.75" customHeight="1">
      <c r="C252" s="62"/>
    </row>
    <row r="253" ht="15.75" customHeight="1">
      <c r="C253" s="62"/>
    </row>
    <row r="254" ht="15.75" customHeight="1">
      <c r="C254" s="62"/>
    </row>
    <row r="255" ht="15.75" customHeight="1">
      <c r="C255" s="62"/>
    </row>
    <row r="256" ht="15.75" customHeight="1">
      <c r="C256" s="62"/>
    </row>
    <row r="257" ht="15.75" customHeight="1">
      <c r="C257" s="62"/>
    </row>
    <row r="258" ht="15.75" customHeight="1">
      <c r="C258" s="62"/>
    </row>
    <row r="259" ht="15.75" customHeight="1">
      <c r="C259" s="62"/>
    </row>
    <row r="260" ht="15.75" customHeight="1">
      <c r="C260" s="62"/>
    </row>
    <row r="261" ht="15.75" customHeight="1">
      <c r="C261" s="62"/>
    </row>
    <row r="262" ht="15.75" customHeight="1">
      <c r="C262" s="62"/>
    </row>
    <row r="263" ht="15.75" customHeight="1">
      <c r="C263" s="62"/>
    </row>
    <row r="264" ht="15.75" customHeight="1">
      <c r="C264" s="62"/>
    </row>
    <row r="265" ht="15.75" customHeight="1">
      <c r="C265" s="62"/>
    </row>
    <row r="266" ht="15.75" customHeight="1">
      <c r="C266" s="62"/>
    </row>
    <row r="267" ht="15.75" customHeight="1">
      <c r="C267" s="62"/>
    </row>
    <row r="268" ht="15.75" customHeight="1">
      <c r="C268" s="62"/>
    </row>
    <row r="269" ht="15.75" customHeight="1">
      <c r="C269" s="62"/>
    </row>
    <row r="270" ht="15.75" customHeight="1">
      <c r="C270" s="62"/>
    </row>
    <row r="271" ht="15.75" customHeight="1">
      <c r="C271" s="62"/>
    </row>
    <row r="272" ht="15.75" customHeight="1">
      <c r="C272" s="62"/>
    </row>
    <row r="273" ht="15.75" customHeight="1">
      <c r="C273" s="62"/>
    </row>
    <row r="274" ht="15.75" customHeight="1">
      <c r="C274" s="62"/>
    </row>
    <row r="275" ht="15.75" customHeight="1">
      <c r="C275" s="62"/>
    </row>
    <row r="276" ht="15.75" customHeight="1">
      <c r="C276" s="62"/>
    </row>
    <row r="277" ht="15.75" customHeight="1">
      <c r="C277" s="62"/>
    </row>
    <row r="278" ht="15.75" customHeight="1">
      <c r="C278" s="62"/>
    </row>
    <row r="279" ht="15.75" customHeight="1">
      <c r="C279" s="62"/>
    </row>
    <row r="280" ht="15.75" customHeight="1">
      <c r="C280" s="62"/>
    </row>
    <row r="281" ht="15.75" customHeight="1">
      <c r="C281" s="62"/>
    </row>
    <row r="282" ht="15.75" customHeight="1">
      <c r="C282" s="62"/>
    </row>
    <row r="283" ht="15.75" customHeight="1">
      <c r="C283" s="62"/>
    </row>
    <row r="284" ht="15.75" customHeight="1">
      <c r="C284" s="62"/>
    </row>
    <row r="285" ht="15.75" customHeight="1">
      <c r="C285" s="62"/>
    </row>
    <row r="286" ht="15.75" customHeight="1">
      <c r="C286" s="62"/>
    </row>
    <row r="287" ht="15.75" customHeight="1">
      <c r="C287" s="62"/>
    </row>
    <row r="288" ht="15.75" customHeight="1">
      <c r="C288" s="62"/>
    </row>
    <row r="289" ht="15.75" customHeight="1">
      <c r="C289" s="62"/>
    </row>
    <row r="290" ht="15.75" customHeight="1">
      <c r="C290" s="62"/>
    </row>
    <row r="291" ht="15.75" customHeight="1">
      <c r="C291" s="62"/>
    </row>
    <row r="292" ht="15.75" customHeight="1">
      <c r="C292" s="62"/>
    </row>
    <row r="293" ht="15.75" customHeight="1">
      <c r="C293" s="62"/>
    </row>
    <row r="294" ht="15.75" customHeight="1">
      <c r="C294" s="62"/>
    </row>
    <row r="295" ht="15.75" customHeight="1">
      <c r="C295" s="62"/>
    </row>
    <row r="296" ht="15.75" customHeight="1">
      <c r="C296" s="62"/>
    </row>
    <row r="297" ht="15.75" customHeight="1">
      <c r="C297" s="62"/>
    </row>
    <row r="298" ht="15.75" customHeight="1">
      <c r="C298" s="62"/>
    </row>
    <row r="299" ht="15.75" customHeight="1">
      <c r="C299" s="62"/>
    </row>
    <row r="300" ht="15.75" customHeight="1">
      <c r="C300" s="62"/>
    </row>
    <row r="301" ht="15.75" customHeight="1">
      <c r="C301" s="62"/>
    </row>
    <row r="302" ht="15.75" customHeight="1">
      <c r="C302" s="62"/>
    </row>
    <row r="303" ht="15.75" customHeight="1">
      <c r="C303" s="62"/>
    </row>
    <row r="304" ht="15.75" customHeight="1">
      <c r="C304" s="62"/>
    </row>
    <row r="305" ht="15.75" customHeight="1">
      <c r="C305" s="62"/>
    </row>
    <row r="306" ht="15.75" customHeight="1">
      <c r="C306" s="62"/>
    </row>
    <row r="307" ht="15.75" customHeight="1">
      <c r="C307" s="62"/>
    </row>
    <row r="308" ht="15.75" customHeight="1">
      <c r="C308" s="62"/>
    </row>
    <row r="309" ht="15.75" customHeight="1">
      <c r="C309" s="62"/>
    </row>
    <row r="310" ht="15.75" customHeight="1">
      <c r="C310" s="62"/>
    </row>
    <row r="311" ht="15.75" customHeight="1">
      <c r="C311" s="62"/>
    </row>
    <row r="312" ht="15.75" customHeight="1">
      <c r="C312" s="62"/>
    </row>
    <row r="313" ht="15.75" customHeight="1">
      <c r="C313" s="62"/>
    </row>
    <row r="314" ht="15.75" customHeight="1">
      <c r="C314" s="62"/>
    </row>
    <row r="315" ht="15.75" customHeight="1">
      <c r="C315" s="62"/>
    </row>
    <row r="316" ht="15.75" customHeight="1">
      <c r="C316" s="62"/>
    </row>
    <row r="317" ht="15.75" customHeight="1">
      <c r="C317" s="62"/>
    </row>
    <row r="318" ht="15.75" customHeight="1">
      <c r="C318" s="62"/>
    </row>
    <row r="319" ht="15.75" customHeight="1">
      <c r="C319" s="62"/>
    </row>
    <row r="320" ht="15.75" customHeight="1">
      <c r="C320" s="62"/>
    </row>
    <row r="321" ht="15.75" customHeight="1">
      <c r="C321" s="62"/>
    </row>
    <row r="322" ht="15.75" customHeight="1">
      <c r="C322" s="62"/>
    </row>
    <row r="323" ht="15.75" customHeight="1">
      <c r="C323" s="62"/>
    </row>
    <row r="324" ht="15.75" customHeight="1">
      <c r="C324" s="62"/>
    </row>
    <row r="325" ht="15.75" customHeight="1">
      <c r="C325" s="62"/>
    </row>
    <row r="326" ht="15.75" customHeight="1">
      <c r="C326" s="62"/>
    </row>
    <row r="327" ht="15.75" customHeight="1">
      <c r="C327" s="62"/>
    </row>
    <row r="328" ht="15.75" customHeight="1">
      <c r="C328" s="62"/>
    </row>
    <row r="329" ht="15.75" customHeight="1">
      <c r="C329" s="62"/>
    </row>
    <row r="330" ht="15.75" customHeight="1">
      <c r="C330" s="62"/>
    </row>
    <row r="331" ht="15.75" customHeight="1">
      <c r="C331" s="62"/>
    </row>
    <row r="332" ht="15.75" customHeight="1">
      <c r="C332" s="62"/>
    </row>
    <row r="333" ht="15.75" customHeight="1">
      <c r="C333" s="62"/>
    </row>
    <row r="334" ht="15.75" customHeight="1">
      <c r="C334" s="62"/>
    </row>
    <row r="335" ht="15.75" customHeight="1">
      <c r="C335" s="62"/>
    </row>
    <row r="336" ht="15.75" customHeight="1">
      <c r="C336" s="62"/>
    </row>
    <row r="337" ht="15.75" customHeight="1">
      <c r="C337" s="62"/>
    </row>
    <row r="338" ht="15.75" customHeight="1">
      <c r="C338" s="62"/>
    </row>
    <row r="339" ht="15.75" customHeight="1">
      <c r="C339" s="62"/>
    </row>
    <row r="340" ht="15.75" customHeight="1">
      <c r="C340" s="62"/>
    </row>
    <row r="341" ht="15.75" customHeight="1">
      <c r="C341" s="62"/>
    </row>
    <row r="342" ht="15.75" customHeight="1">
      <c r="C342" s="62"/>
    </row>
    <row r="343" ht="15.75" customHeight="1">
      <c r="C343" s="62"/>
    </row>
    <row r="344" ht="15.75" customHeight="1">
      <c r="C344" s="62"/>
    </row>
    <row r="345" ht="15.75" customHeight="1">
      <c r="C345" s="62"/>
    </row>
    <row r="346" ht="15.75" customHeight="1">
      <c r="C346" s="62"/>
    </row>
    <row r="347" ht="15.75" customHeight="1">
      <c r="C347" s="62"/>
    </row>
    <row r="348" ht="15.75" customHeight="1">
      <c r="C348" s="62"/>
    </row>
    <row r="349" ht="15.75" customHeight="1">
      <c r="C349" s="62"/>
    </row>
    <row r="350" ht="15.75" customHeight="1">
      <c r="C350" s="62"/>
    </row>
    <row r="351" ht="15.75" customHeight="1">
      <c r="C351" s="62"/>
    </row>
    <row r="352" ht="15.75" customHeight="1">
      <c r="C352" s="62"/>
    </row>
    <row r="353" ht="15.75" customHeight="1">
      <c r="C353" s="62"/>
    </row>
    <row r="354" ht="15.75" customHeight="1">
      <c r="C354" s="62"/>
    </row>
    <row r="355" ht="15.75" customHeight="1">
      <c r="C355" s="62"/>
    </row>
    <row r="356" ht="15.75" customHeight="1">
      <c r="C356" s="62"/>
    </row>
    <row r="357" ht="15.75" customHeight="1">
      <c r="C357" s="62"/>
    </row>
    <row r="358" ht="15.75" customHeight="1">
      <c r="C358" s="62"/>
    </row>
    <row r="359" ht="15.75" customHeight="1">
      <c r="C359" s="62"/>
    </row>
    <row r="360" ht="15.75" customHeight="1">
      <c r="C360" s="62"/>
    </row>
    <row r="361" ht="15.75" customHeight="1">
      <c r="C361" s="62"/>
    </row>
    <row r="362" ht="15.75" customHeight="1">
      <c r="C362" s="62"/>
    </row>
    <row r="363" ht="15.75" customHeight="1">
      <c r="C363" s="62"/>
    </row>
    <row r="364" ht="15.75" customHeight="1">
      <c r="C364" s="62"/>
    </row>
    <row r="365" ht="15.75" customHeight="1">
      <c r="C365" s="62"/>
    </row>
    <row r="366" ht="15.75" customHeight="1">
      <c r="C366" s="62"/>
    </row>
    <row r="367" ht="15.75" customHeight="1">
      <c r="C367" s="62"/>
    </row>
    <row r="368" ht="15.75" customHeight="1">
      <c r="C368" s="62"/>
    </row>
    <row r="369" ht="15.75" customHeight="1">
      <c r="C369" s="62"/>
    </row>
    <row r="370" ht="15.75" customHeight="1">
      <c r="C370" s="62"/>
    </row>
    <row r="371" ht="15.75" customHeight="1">
      <c r="C371" s="62"/>
    </row>
    <row r="372" ht="15.75" customHeight="1">
      <c r="C372" s="62"/>
    </row>
    <row r="373" ht="15.75" customHeight="1">
      <c r="C373" s="62"/>
    </row>
    <row r="374" ht="15.75" customHeight="1">
      <c r="C374" s="62"/>
    </row>
    <row r="375" ht="15.75" customHeight="1">
      <c r="C375" s="62"/>
    </row>
    <row r="376" ht="15.75" customHeight="1">
      <c r="C376" s="62"/>
    </row>
    <row r="377" ht="15.75" customHeight="1">
      <c r="C377" s="62"/>
    </row>
    <row r="378" ht="15.75" customHeight="1">
      <c r="C378" s="62"/>
    </row>
    <row r="379" ht="15.75" customHeight="1">
      <c r="C379" s="62"/>
    </row>
    <row r="380" ht="15.75" customHeight="1">
      <c r="C380" s="62"/>
    </row>
    <row r="381" ht="15.75" customHeight="1">
      <c r="C381" s="62"/>
    </row>
    <row r="382" ht="15.75" customHeight="1">
      <c r="C382" s="62"/>
    </row>
    <row r="383" ht="15.75" customHeight="1">
      <c r="C383" s="62"/>
    </row>
    <row r="384" ht="15.75" customHeight="1">
      <c r="C384" s="62"/>
    </row>
    <row r="385" ht="15.75" customHeight="1">
      <c r="C385" s="62"/>
    </row>
    <row r="386" ht="15.75" customHeight="1">
      <c r="C386" s="62"/>
    </row>
    <row r="387" ht="15.75" customHeight="1">
      <c r="C387" s="62"/>
    </row>
    <row r="388" ht="15.75" customHeight="1">
      <c r="C388" s="62"/>
    </row>
    <row r="389" ht="15.75" customHeight="1">
      <c r="C389" s="62"/>
    </row>
    <row r="390" ht="15.75" customHeight="1">
      <c r="C390" s="62"/>
    </row>
    <row r="391" ht="15.75" customHeight="1">
      <c r="C391" s="62"/>
    </row>
    <row r="392" ht="15.75" customHeight="1">
      <c r="C392" s="62"/>
    </row>
    <row r="393" ht="15.75" customHeight="1">
      <c r="C393" s="62"/>
    </row>
    <row r="394" ht="15.75" customHeight="1">
      <c r="C394" s="62"/>
    </row>
    <row r="395" ht="15.75" customHeight="1">
      <c r="C395" s="62"/>
    </row>
    <row r="396" ht="15.75" customHeight="1">
      <c r="C396" s="62"/>
    </row>
    <row r="397" ht="15.75" customHeight="1">
      <c r="C397" s="62"/>
    </row>
    <row r="398" ht="15.75" customHeight="1">
      <c r="C398" s="62"/>
    </row>
    <row r="399" ht="15.75" customHeight="1">
      <c r="C399" s="62"/>
    </row>
    <row r="400" ht="15.75" customHeight="1">
      <c r="C400" s="62"/>
    </row>
    <row r="401" ht="15.75" customHeight="1">
      <c r="C401" s="62"/>
    </row>
    <row r="402" ht="15.75" customHeight="1">
      <c r="C402" s="62"/>
    </row>
    <row r="403" ht="15.75" customHeight="1">
      <c r="C403" s="62"/>
    </row>
    <row r="404" ht="15.75" customHeight="1">
      <c r="C404" s="62"/>
    </row>
    <row r="405" ht="15.75" customHeight="1">
      <c r="C405" s="62"/>
    </row>
    <row r="406" ht="15.75" customHeight="1">
      <c r="C406" s="62"/>
    </row>
    <row r="407" ht="15.75" customHeight="1">
      <c r="C407" s="62"/>
    </row>
    <row r="408" ht="15.75" customHeight="1">
      <c r="C408" s="62"/>
    </row>
    <row r="409" ht="15.75" customHeight="1">
      <c r="C409" s="62"/>
    </row>
    <row r="410" ht="15.75" customHeight="1">
      <c r="C410" s="62"/>
    </row>
    <row r="411" ht="15.75" customHeight="1">
      <c r="C411" s="62"/>
    </row>
    <row r="412" ht="15.75" customHeight="1">
      <c r="C412" s="62"/>
    </row>
    <row r="413" ht="15.75" customHeight="1">
      <c r="C413" s="62"/>
    </row>
    <row r="414" ht="15.75" customHeight="1">
      <c r="C414" s="62"/>
    </row>
    <row r="415" ht="15.75" customHeight="1">
      <c r="C415" s="62"/>
    </row>
    <row r="416" ht="15.75" customHeight="1">
      <c r="C416" s="62"/>
    </row>
    <row r="417" ht="15.75" customHeight="1">
      <c r="C417" s="62"/>
    </row>
    <row r="418" ht="15.75" customHeight="1">
      <c r="C418" s="62"/>
    </row>
    <row r="419" ht="15.75" customHeight="1">
      <c r="C419" s="62"/>
    </row>
    <row r="420" ht="15.75" customHeight="1">
      <c r="C420" s="62"/>
    </row>
    <row r="421" ht="15.75" customHeight="1">
      <c r="C421" s="62"/>
    </row>
    <row r="422" ht="15.75" customHeight="1">
      <c r="C422" s="62"/>
    </row>
    <row r="423" ht="15.75" customHeight="1">
      <c r="C423" s="62"/>
    </row>
    <row r="424" ht="15.75" customHeight="1">
      <c r="C424" s="62"/>
    </row>
    <row r="425" ht="15.75" customHeight="1">
      <c r="C425" s="62"/>
    </row>
    <row r="426" ht="15.75" customHeight="1">
      <c r="C426" s="62"/>
    </row>
    <row r="427" ht="15.75" customHeight="1">
      <c r="C427" s="62"/>
    </row>
    <row r="428" ht="15.75" customHeight="1">
      <c r="C428" s="62"/>
    </row>
    <row r="429" ht="15.75" customHeight="1">
      <c r="C429" s="62"/>
    </row>
    <row r="430" ht="15.75" customHeight="1">
      <c r="C430" s="62"/>
    </row>
    <row r="431" ht="15.75" customHeight="1">
      <c r="C431" s="62"/>
    </row>
    <row r="432" ht="15.75" customHeight="1">
      <c r="C432" s="62"/>
    </row>
    <row r="433" ht="15.75" customHeight="1">
      <c r="C433" s="62"/>
    </row>
    <row r="434" ht="15.75" customHeight="1">
      <c r="C434" s="62"/>
    </row>
    <row r="435" ht="15.75" customHeight="1">
      <c r="C435" s="62"/>
    </row>
    <row r="436" ht="15.75" customHeight="1">
      <c r="C436" s="62"/>
    </row>
    <row r="437" ht="15.75" customHeight="1">
      <c r="C437" s="62"/>
    </row>
    <row r="438" ht="15.75" customHeight="1">
      <c r="C438" s="62"/>
    </row>
    <row r="439" ht="15.75" customHeight="1">
      <c r="C439" s="62"/>
    </row>
    <row r="440" ht="15.75" customHeight="1">
      <c r="C440" s="62"/>
    </row>
    <row r="441" ht="15.75" customHeight="1">
      <c r="C441" s="62"/>
    </row>
    <row r="442" ht="15.75" customHeight="1">
      <c r="C442" s="62"/>
    </row>
    <row r="443" ht="15.75" customHeight="1">
      <c r="C443" s="62"/>
    </row>
    <row r="444" ht="15.75" customHeight="1">
      <c r="C444" s="62"/>
    </row>
    <row r="445" ht="15.75" customHeight="1">
      <c r="C445" s="62"/>
    </row>
    <row r="446" ht="15.75" customHeight="1">
      <c r="C446" s="62"/>
    </row>
    <row r="447" ht="15.75" customHeight="1">
      <c r="C447" s="62"/>
    </row>
    <row r="448" ht="15.75" customHeight="1">
      <c r="C448" s="62"/>
    </row>
    <row r="449" ht="15.75" customHeight="1">
      <c r="C449" s="62"/>
    </row>
    <row r="450" ht="15.75" customHeight="1">
      <c r="C450" s="62"/>
    </row>
    <row r="451" ht="15.75" customHeight="1">
      <c r="C451" s="62"/>
    </row>
    <row r="452" ht="15.75" customHeight="1">
      <c r="C452" s="62"/>
    </row>
    <row r="453" ht="15.75" customHeight="1">
      <c r="C453" s="62"/>
    </row>
    <row r="454" ht="15.75" customHeight="1">
      <c r="C454" s="62"/>
    </row>
    <row r="455" ht="15.75" customHeight="1">
      <c r="C455" s="62"/>
    </row>
    <row r="456" ht="15.75" customHeight="1">
      <c r="C456" s="62"/>
    </row>
    <row r="457" ht="15.75" customHeight="1">
      <c r="C457" s="62"/>
    </row>
    <row r="458" ht="15.75" customHeight="1">
      <c r="C458" s="62"/>
    </row>
    <row r="459" ht="15.75" customHeight="1">
      <c r="C459" s="62"/>
    </row>
    <row r="460" ht="15.75" customHeight="1">
      <c r="C460" s="62"/>
    </row>
    <row r="461" ht="15.75" customHeight="1">
      <c r="C461" s="62"/>
    </row>
    <row r="462" ht="15.75" customHeight="1">
      <c r="C462" s="62"/>
    </row>
    <row r="463" ht="15.75" customHeight="1">
      <c r="C463" s="62"/>
    </row>
    <row r="464" ht="15.75" customHeight="1">
      <c r="C464" s="62"/>
    </row>
    <row r="465" ht="15.75" customHeight="1">
      <c r="C465" s="62"/>
    </row>
    <row r="466" ht="15.75" customHeight="1">
      <c r="C466" s="62"/>
    </row>
    <row r="467" ht="15.75" customHeight="1">
      <c r="C467" s="62"/>
    </row>
    <row r="468" ht="15.75" customHeight="1">
      <c r="C468" s="62"/>
    </row>
    <row r="469" ht="15.75" customHeight="1">
      <c r="C469" s="62"/>
    </row>
    <row r="470" ht="15.75" customHeight="1">
      <c r="C470" s="62"/>
    </row>
    <row r="471" ht="15.75" customHeight="1">
      <c r="C471" s="62"/>
    </row>
    <row r="472" ht="15.75" customHeight="1">
      <c r="C472" s="62"/>
    </row>
    <row r="473" ht="15.75" customHeight="1">
      <c r="C473" s="62"/>
    </row>
    <row r="474" ht="15.75" customHeight="1">
      <c r="C474" s="62"/>
    </row>
    <row r="475" ht="15.75" customHeight="1">
      <c r="C475" s="62"/>
    </row>
    <row r="476" ht="15.75" customHeight="1">
      <c r="C476" s="62"/>
    </row>
    <row r="477" ht="15.75" customHeight="1">
      <c r="C477" s="62"/>
    </row>
    <row r="478" ht="15.75" customHeight="1">
      <c r="C478" s="62"/>
    </row>
    <row r="479" ht="15.75" customHeight="1">
      <c r="C479" s="62"/>
    </row>
    <row r="480" ht="15.75" customHeight="1">
      <c r="C480" s="62"/>
    </row>
    <row r="481" ht="15.75" customHeight="1">
      <c r="C481" s="62"/>
    </row>
    <row r="482" ht="15.75" customHeight="1">
      <c r="C482" s="62"/>
    </row>
    <row r="483" ht="15.75" customHeight="1">
      <c r="C483" s="62"/>
    </row>
    <row r="484" ht="15.75" customHeight="1">
      <c r="C484" s="62"/>
    </row>
    <row r="485" ht="15.75" customHeight="1">
      <c r="C485" s="62"/>
    </row>
    <row r="486" ht="15.75" customHeight="1">
      <c r="C486" s="62"/>
    </row>
    <row r="487" ht="15.75" customHeight="1">
      <c r="C487" s="62"/>
    </row>
    <row r="488" ht="15.75" customHeight="1">
      <c r="C488" s="62"/>
    </row>
    <row r="489" ht="15.75" customHeight="1">
      <c r="C489" s="62"/>
    </row>
    <row r="490" ht="15.75" customHeight="1">
      <c r="C490" s="62"/>
    </row>
    <row r="491" ht="15.75" customHeight="1">
      <c r="C491" s="62"/>
    </row>
    <row r="492" ht="15.75" customHeight="1">
      <c r="C492" s="62"/>
    </row>
    <row r="493" ht="15.75" customHeight="1">
      <c r="C493" s="62"/>
    </row>
    <row r="494" ht="15.75" customHeight="1">
      <c r="C494" s="62"/>
    </row>
    <row r="495" ht="15.75" customHeight="1">
      <c r="C495" s="62"/>
    </row>
    <row r="496" ht="15.75" customHeight="1">
      <c r="C496" s="62"/>
    </row>
    <row r="497" ht="15.75" customHeight="1">
      <c r="C497" s="62"/>
    </row>
    <row r="498" ht="15.75" customHeight="1">
      <c r="C498" s="62"/>
    </row>
    <row r="499" ht="15.75" customHeight="1">
      <c r="C499" s="62"/>
    </row>
    <row r="500" ht="15.75" customHeight="1">
      <c r="C500" s="62"/>
    </row>
    <row r="501" ht="15.75" customHeight="1">
      <c r="C501" s="62"/>
    </row>
    <row r="502" ht="15.75" customHeight="1">
      <c r="C502" s="62"/>
    </row>
    <row r="503" ht="15.75" customHeight="1">
      <c r="C503" s="62"/>
    </row>
    <row r="504" ht="15.75" customHeight="1">
      <c r="C504" s="62"/>
    </row>
    <row r="505" ht="15.75" customHeight="1">
      <c r="C505" s="62"/>
    </row>
    <row r="506" ht="15.75" customHeight="1">
      <c r="C506" s="62"/>
    </row>
    <row r="507" ht="15.75" customHeight="1">
      <c r="C507" s="62"/>
    </row>
    <row r="508" ht="15.75" customHeight="1">
      <c r="C508" s="62"/>
    </row>
    <row r="509" ht="15.75" customHeight="1">
      <c r="C509" s="62"/>
    </row>
    <row r="510" ht="15.75" customHeight="1">
      <c r="C510" s="62"/>
    </row>
    <row r="511" ht="15.75" customHeight="1">
      <c r="C511" s="62"/>
    </row>
    <row r="512" ht="15.75" customHeight="1">
      <c r="C512" s="62"/>
    </row>
    <row r="513" ht="15.75" customHeight="1">
      <c r="C513" s="62"/>
    </row>
    <row r="514" ht="15.75" customHeight="1">
      <c r="C514" s="62"/>
    </row>
    <row r="515" ht="15.75" customHeight="1">
      <c r="C515" s="62"/>
    </row>
    <row r="516" ht="15.75" customHeight="1">
      <c r="C516" s="62"/>
    </row>
    <row r="517" ht="15.75" customHeight="1">
      <c r="C517" s="62"/>
    </row>
    <row r="518" ht="15.75" customHeight="1">
      <c r="C518" s="62"/>
    </row>
    <row r="519" ht="15.75" customHeight="1">
      <c r="C519" s="62"/>
    </row>
    <row r="520" ht="15.75" customHeight="1">
      <c r="C520" s="62"/>
    </row>
    <row r="521" ht="15.75" customHeight="1">
      <c r="C521" s="62"/>
    </row>
    <row r="522" ht="15.75" customHeight="1">
      <c r="C522" s="62"/>
    </row>
    <row r="523" ht="15.75" customHeight="1">
      <c r="C523" s="62"/>
    </row>
    <row r="524" ht="15.75" customHeight="1">
      <c r="C524" s="62"/>
    </row>
    <row r="525" ht="15.75" customHeight="1">
      <c r="C525" s="62"/>
    </row>
    <row r="526" ht="15.75" customHeight="1">
      <c r="C526" s="62"/>
    </row>
    <row r="527" ht="15.75" customHeight="1">
      <c r="C527" s="62"/>
    </row>
    <row r="528" ht="15.75" customHeight="1">
      <c r="C528" s="62"/>
    </row>
    <row r="529" ht="15.75" customHeight="1">
      <c r="C529" s="62"/>
    </row>
    <row r="530" ht="15.75" customHeight="1">
      <c r="C530" s="62"/>
    </row>
    <row r="531" ht="15.75" customHeight="1">
      <c r="C531" s="62"/>
    </row>
    <row r="532" ht="15.75" customHeight="1">
      <c r="C532" s="62"/>
    </row>
    <row r="533" ht="15.75" customHeight="1">
      <c r="C533" s="62"/>
    </row>
    <row r="534" ht="15.75" customHeight="1">
      <c r="C534" s="62"/>
    </row>
    <row r="535" ht="15.75" customHeight="1">
      <c r="C535" s="62"/>
    </row>
    <row r="536" ht="15.75" customHeight="1">
      <c r="C536" s="62"/>
    </row>
    <row r="537" ht="15.75" customHeight="1">
      <c r="C537" s="62"/>
    </row>
    <row r="538" ht="15.75" customHeight="1">
      <c r="C538" s="62"/>
    </row>
    <row r="539" ht="15.75" customHeight="1">
      <c r="C539" s="62"/>
    </row>
    <row r="540" ht="15.75" customHeight="1">
      <c r="C540" s="62"/>
    </row>
    <row r="541" ht="15.75" customHeight="1">
      <c r="C541" s="62"/>
    </row>
    <row r="542" ht="15.75" customHeight="1">
      <c r="C542" s="62"/>
    </row>
    <row r="543" ht="15.75" customHeight="1">
      <c r="C543" s="62"/>
    </row>
    <row r="544" ht="15.75" customHeight="1">
      <c r="C544" s="62"/>
    </row>
    <row r="545" ht="15.75" customHeight="1">
      <c r="C545" s="62"/>
    </row>
    <row r="546" ht="15.75" customHeight="1">
      <c r="C546" s="62"/>
    </row>
    <row r="547" ht="15.75" customHeight="1">
      <c r="C547" s="62"/>
    </row>
    <row r="548" ht="15.75" customHeight="1">
      <c r="C548" s="62"/>
    </row>
    <row r="549" ht="15.75" customHeight="1">
      <c r="C549" s="62"/>
    </row>
    <row r="550" ht="15.75" customHeight="1">
      <c r="C550" s="62"/>
    </row>
    <row r="551" ht="15.75" customHeight="1">
      <c r="C551" s="62"/>
    </row>
    <row r="552" ht="15.75" customHeight="1">
      <c r="C552" s="62"/>
    </row>
    <row r="553" ht="15.75" customHeight="1">
      <c r="C553" s="62"/>
    </row>
    <row r="554" ht="15.75" customHeight="1">
      <c r="C554" s="62"/>
    </row>
    <row r="555" ht="15.75" customHeight="1">
      <c r="C555" s="62"/>
    </row>
    <row r="556" ht="15.75" customHeight="1">
      <c r="C556" s="62"/>
    </row>
    <row r="557" ht="15.75" customHeight="1">
      <c r="C557" s="62"/>
    </row>
    <row r="558" ht="15.75" customHeight="1">
      <c r="C558" s="62"/>
    </row>
    <row r="559" ht="15.75" customHeight="1">
      <c r="C559" s="62"/>
    </row>
    <row r="560" ht="15.75" customHeight="1">
      <c r="C560" s="62"/>
    </row>
    <row r="561" ht="15.75" customHeight="1">
      <c r="C561" s="62"/>
    </row>
    <row r="562" ht="15.75" customHeight="1">
      <c r="C562" s="62"/>
    </row>
    <row r="563" ht="15.75" customHeight="1">
      <c r="C563" s="62"/>
    </row>
    <row r="564" ht="15.75" customHeight="1">
      <c r="C564" s="62"/>
    </row>
    <row r="565" ht="15.75" customHeight="1">
      <c r="C565" s="62"/>
    </row>
    <row r="566" ht="15.75" customHeight="1">
      <c r="C566" s="62"/>
    </row>
    <row r="567" ht="15.75" customHeight="1">
      <c r="C567" s="62"/>
    </row>
    <row r="568" ht="15.75" customHeight="1">
      <c r="C568" s="62"/>
    </row>
    <row r="569" ht="15.75" customHeight="1">
      <c r="C569" s="62"/>
    </row>
    <row r="570" ht="15.75" customHeight="1">
      <c r="C570" s="62"/>
    </row>
    <row r="571" ht="15.75" customHeight="1">
      <c r="C571" s="62"/>
    </row>
    <row r="572" ht="15.75" customHeight="1">
      <c r="C572" s="62"/>
    </row>
    <row r="573" ht="15.75" customHeight="1">
      <c r="C573" s="62"/>
    </row>
    <row r="574" ht="15.75" customHeight="1">
      <c r="C574" s="62"/>
    </row>
    <row r="575" ht="15.75" customHeight="1">
      <c r="C575" s="62"/>
    </row>
    <row r="576" ht="15.75" customHeight="1">
      <c r="C576" s="62"/>
    </row>
    <row r="577" ht="15.75" customHeight="1">
      <c r="C577" s="62"/>
    </row>
    <row r="578" ht="15.75" customHeight="1">
      <c r="C578" s="62"/>
    </row>
    <row r="579" ht="15.75" customHeight="1">
      <c r="C579" s="62"/>
    </row>
    <row r="580" ht="15.75" customHeight="1">
      <c r="C580" s="62"/>
    </row>
    <row r="581" ht="15.75" customHeight="1">
      <c r="C581" s="62"/>
    </row>
    <row r="582" ht="15.75" customHeight="1">
      <c r="C582" s="62"/>
    </row>
    <row r="583" ht="15.75" customHeight="1">
      <c r="C583" s="62"/>
    </row>
    <row r="584" ht="15.75" customHeight="1">
      <c r="C584" s="62"/>
    </row>
    <row r="585" ht="15.75" customHeight="1">
      <c r="C585" s="62"/>
    </row>
    <row r="586" ht="15.75" customHeight="1">
      <c r="C586" s="62"/>
    </row>
    <row r="587" ht="15.75" customHeight="1">
      <c r="C587" s="62"/>
    </row>
    <row r="588" ht="15.75" customHeight="1">
      <c r="C588" s="62"/>
    </row>
    <row r="589" ht="15.75" customHeight="1">
      <c r="C589" s="62"/>
    </row>
    <row r="590" ht="15.75" customHeight="1">
      <c r="C590" s="62"/>
    </row>
    <row r="591" ht="15.75" customHeight="1">
      <c r="C591" s="62"/>
    </row>
    <row r="592" ht="15.75" customHeight="1">
      <c r="C592" s="62"/>
    </row>
    <row r="593" ht="15.75" customHeight="1">
      <c r="C593" s="62"/>
    </row>
    <row r="594" ht="15.75" customHeight="1">
      <c r="C594" s="62"/>
    </row>
    <row r="595" ht="15.75" customHeight="1">
      <c r="C595" s="62"/>
    </row>
    <row r="596" ht="15.75" customHeight="1">
      <c r="C596" s="62"/>
    </row>
    <row r="597" ht="15.75" customHeight="1">
      <c r="C597" s="62"/>
    </row>
    <row r="598" ht="15.75" customHeight="1">
      <c r="C598" s="62"/>
    </row>
    <row r="599" ht="15.75" customHeight="1">
      <c r="C599" s="62"/>
    </row>
    <row r="600" ht="15.75" customHeight="1">
      <c r="C600" s="62"/>
    </row>
    <row r="601" ht="15.75" customHeight="1">
      <c r="C601" s="62"/>
    </row>
    <row r="602" ht="15.75" customHeight="1">
      <c r="C602" s="62"/>
    </row>
    <row r="603" ht="15.75" customHeight="1">
      <c r="C603" s="62"/>
    </row>
    <row r="604" ht="15.75" customHeight="1">
      <c r="C604" s="62"/>
    </row>
    <row r="605" ht="15.75" customHeight="1">
      <c r="C605" s="62"/>
    </row>
    <row r="606" ht="15.75" customHeight="1">
      <c r="C606" s="62"/>
    </row>
    <row r="607" ht="15.75" customHeight="1">
      <c r="C607" s="62"/>
    </row>
    <row r="608" ht="15.75" customHeight="1">
      <c r="C608" s="62"/>
    </row>
    <row r="609" ht="15.75" customHeight="1">
      <c r="C609" s="62"/>
    </row>
    <row r="610" ht="15.75" customHeight="1">
      <c r="C610" s="62"/>
    </row>
    <row r="611" ht="15.75" customHeight="1">
      <c r="C611" s="62"/>
    </row>
    <row r="612" ht="15.75" customHeight="1">
      <c r="C612" s="62"/>
    </row>
    <row r="613" ht="15.75" customHeight="1">
      <c r="C613" s="62"/>
    </row>
    <row r="614" ht="15.75" customHeight="1">
      <c r="C614" s="62"/>
    </row>
    <row r="615" ht="15.75" customHeight="1">
      <c r="C615" s="62"/>
    </row>
    <row r="616" ht="15.75" customHeight="1">
      <c r="C616" s="62"/>
    </row>
    <row r="617" ht="15.75" customHeight="1">
      <c r="C617" s="62"/>
    </row>
    <row r="618" ht="15.75" customHeight="1">
      <c r="C618" s="62"/>
    </row>
    <row r="619" ht="15.75" customHeight="1">
      <c r="C619" s="62"/>
    </row>
    <row r="620" ht="15.75" customHeight="1">
      <c r="C620" s="62"/>
    </row>
    <row r="621" ht="15.75" customHeight="1">
      <c r="C621" s="62"/>
    </row>
    <row r="622" ht="15.75" customHeight="1">
      <c r="C622" s="62"/>
    </row>
    <row r="623" ht="15.75" customHeight="1">
      <c r="C623" s="62"/>
    </row>
    <row r="624" ht="15.75" customHeight="1">
      <c r="C624" s="62"/>
    </row>
    <row r="625" ht="15.75" customHeight="1">
      <c r="C625" s="62"/>
    </row>
    <row r="626" ht="15.75" customHeight="1">
      <c r="C626" s="62"/>
    </row>
    <row r="627" ht="15.75" customHeight="1">
      <c r="C627" s="62"/>
    </row>
    <row r="628" ht="15.75" customHeight="1">
      <c r="C628" s="62"/>
    </row>
    <row r="629" ht="15.75" customHeight="1">
      <c r="C629" s="62"/>
    </row>
    <row r="630" ht="15.75" customHeight="1">
      <c r="C630" s="62"/>
    </row>
    <row r="631" ht="15.75" customHeight="1">
      <c r="C631" s="62"/>
    </row>
    <row r="632" ht="15.75" customHeight="1">
      <c r="C632" s="62"/>
    </row>
    <row r="633" ht="15.75" customHeight="1">
      <c r="C633" s="62"/>
    </row>
    <row r="634" ht="15.75" customHeight="1">
      <c r="C634" s="62"/>
    </row>
    <row r="635" ht="15.75" customHeight="1">
      <c r="C635" s="62"/>
    </row>
    <row r="636" ht="15.75" customHeight="1">
      <c r="C636" s="62"/>
    </row>
    <row r="637" ht="15.75" customHeight="1">
      <c r="C637" s="62"/>
    </row>
    <row r="638" ht="15.75" customHeight="1">
      <c r="C638" s="62"/>
    </row>
    <row r="639" ht="15.75" customHeight="1">
      <c r="C639" s="62"/>
    </row>
    <row r="640" ht="15.75" customHeight="1">
      <c r="C640" s="62"/>
    </row>
    <row r="641" ht="15.75" customHeight="1">
      <c r="C641" s="62"/>
    </row>
    <row r="642" ht="15.75" customHeight="1">
      <c r="C642" s="62"/>
    </row>
    <row r="643" ht="15.75" customHeight="1">
      <c r="C643" s="62"/>
    </row>
    <row r="644" ht="15.75" customHeight="1">
      <c r="C644" s="62"/>
    </row>
    <row r="645" ht="15.75" customHeight="1">
      <c r="C645" s="62"/>
    </row>
    <row r="646" ht="15.75" customHeight="1">
      <c r="C646" s="62"/>
    </row>
    <row r="647" ht="15.75" customHeight="1">
      <c r="C647" s="62"/>
    </row>
    <row r="648" ht="15.75" customHeight="1">
      <c r="C648" s="62"/>
    </row>
    <row r="649" ht="15.75" customHeight="1">
      <c r="C649" s="62"/>
    </row>
    <row r="650" ht="15.75" customHeight="1">
      <c r="C650" s="62"/>
    </row>
    <row r="651" ht="15.75" customHeight="1">
      <c r="C651" s="62"/>
    </row>
    <row r="652" ht="15.75" customHeight="1">
      <c r="C652" s="62"/>
    </row>
    <row r="653" ht="15.75" customHeight="1">
      <c r="C653" s="62"/>
    </row>
    <row r="654" ht="15.75" customHeight="1">
      <c r="C654" s="62"/>
    </row>
    <row r="655" ht="15.75" customHeight="1">
      <c r="C655" s="62"/>
    </row>
    <row r="656" ht="15.75" customHeight="1">
      <c r="C656" s="62"/>
    </row>
    <row r="657" ht="15.75" customHeight="1">
      <c r="C657" s="62"/>
    </row>
    <row r="658" ht="15.75" customHeight="1">
      <c r="C658" s="62"/>
    </row>
    <row r="659" ht="15.75" customHeight="1">
      <c r="C659" s="62"/>
    </row>
    <row r="660" ht="15.75" customHeight="1">
      <c r="C660" s="62"/>
    </row>
    <row r="661" ht="15.75" customHeight="1">
      <c r="C661" s="62"/>
    </row>
    <row r="662" ht="15.75" customHeight="1">
      <c r="C662" s="62"/>
    </row>
    <row r="663" ht="15.75" customHeight="1">
      <c r="C663" s="62"/>
    </row>
    <row r="664" ht="15.75" customHeight="1">
      <c r="C664" s="62"/>
    </row>
    <row r="665" ht="15.75" customHeight="1">
      <c r="C665" s="62"/>
    </row>
    <row r="666" ht="15.75" customHeight="1">
      <c r="C666" s="62"/>
    </row>
    <row r="667" ht="15.75" customHeight="1">
      <c r="C667" s="62"/>
    </row>
    <row r="668" ht="15.75" customHeight="1">
      <c r="C668" s="62"/>
    </row>
    <row r="669" ht="15.75" customHeight="1">
      <c r="C669" s="62"/>
    </row>
    <row r="670" ht="15.75" customHeight="1">
      <c r="C670" s="62"/>
    </row>
    <row r="671" ht="15.75" customHeight="1">
      <c r="C671" s="62"/>
    </row>
    <row r="672" ht="15.75" customHeight="1">
      <c r="C672" s="62"/>
    </row>
    <row r="673" ht="15.75" customHeight="1">
      <c r="C673" s="62"/>
    </row>
    <row r="674" ht="15.75" customHeight="1">
      <c r="C674" s="62"/>
    </row>
    <row r="675" ht="15.75" customHeight="1">
      <c r="C675" s="62"/>
    </row>
    <row r="676" ht="15.75" customHeight="1">
      <c r="C676" s="62"/>
    </row>
    <row r="677" ht="15.75" customHeight="1">
      <c r="C677" s="62"/>
    </row>
    <row r="678" ht="15.75" customHeight="1">
      <c r="C678" s="62"/>
    </row>
    <row r="679" ht="15.75" customHeight="1">
      <c r="C679" s="62"/>
    </row>
    <row r="680" ht="15.75" customHeight="1">
      <c r="C680" s="62"/>
    </row>
    <row r="681" ht="15.75" customHeight="1">
      <c r="C681" s="62"/>
    </row>
    <row r="682" ht="15.75" customHeight="1">
      <c r="C682" s="62"/>
    </row>
    <row r="683" ht="15.75" customHeight="1">
      <c r="C683" s="62"/>
    </row>
    <row r="684" ht="15.75" customHeight="1">
      <c r="C684" s="62"/>
    </row>
    <row r="685" ht="15.75" customHeight="1">
      <c r="C685" s="62"/>
    </row>
    <row r="686" ht="15.75" customHeight="1">
      <c r="C686" s="62"/>
    </row>
    <row r="687" ht="15.75" customHeight="1">
      <c r="C687" s="62"/>
    </row>
    <row r="688" ht="15.75" customHeight="1">
      <c r="C688" s="62"/>
    </row>
    <row r="689" ht="15.75" customHeight="1">
      <c r="C689" s="62"/>
    </row>
    <row r="690" ht="15.75" customHeight="1">
      <c r="C690" s="62"/>
    </row>
    <row r="691" ht="15.75" customHeight="1">
      <c r="C691" s="62"/>
    </row>
    <row r="692" ht="15.75" customHeight="1">
      <c r="C692" s="62"/>
    </row>
    <row r="693" ht="15.75" customHeight="1">
      <c r="C693" s="62"/>
    </row>
    <row r="694" ht="15.75" customHeight="1">
      <c r="C694" s="62"/>
    </row>
    <row r="695" ht="15.75" customHeight="1">
      <c r="C695" s="62"/>
    </row>
    <row r="696" ht="15.75" customHeight="1">
      <c r="C696" s="62"/>
    </row>
    <row r="697" ht="15.75" customHeight="1">
      <c r="C697" s="62"/>
    </row>
    <row r="698" ht="15.75" customHeight="1">
      <c r="C698" s="62"/>
    </row>
    <row r="699" ht="15.75" customHeight="1">
      <c r="C699" s="62"/>
    </row>
    <row r="700" ht="15.75" customHeight="1">
      <c r="C700" s="62"/>
    </row>
    <row r="701" ht="15.75" customHeight="1">
      <c r="C701" s="62"/>
    </row>
    <row r="702" ht="15.75" customHeight="1">
      <c r="C702" s="62"/>
    </row>
    <row r="703" ht="15.75" customHeight="1">
      <c r="C703" s="62"/>
    </row>
    <row r="704" ht="15.75" customHeight="1">
      <c r="C704" s="62"/>
    </row>
    <row r="705" ht="15.75" customHeight="1">
      <c r="C705" s="62"/>
    </row>
    <row r="706" ht="15.75" customHeight="1">
      <c r="C706" s="62"/>
    </row>
    <row r="707" ht="15.75" customHeight="1">
      <c r="C707" s="62"/>
    </row>
    <row r="708" ht="15.75" customHeight="1">
      <c r="C708" s="62"/>
    </row>
    <row r="709" ht="15.75" customHeight="1">
      <c r="C709" s="62"/>
    </row>
    <row r="710" ht="15.75" customHeight="1">
      <c r="C710" s="62"/>
    </row>
    <row r="711" ht="15.75" customHeight="1">
      <c r="C711" s="62"/>
    </row>
    <row r="712" ht="15.75" customHeight="1">
      <c r="C712" s="62"/>
    </row>
    <row r="713" ht="15.75" customHeight="1">
      <c r="C713" s="62"/>
    </row>
    <row r="714" ht="15.75" customHeight="1">
      <c r="C714" s="62"/>
    </row>
    <row r="715" ht="15.75" customHeight="1">
      <c r="C715" s="62"/>
    </row>
    <row r="716" ht="15.75" customHeight="1">
      <c r="C716" s="62"/>
    </row>
    <row r="717" ht="15.75" customHeight="1">
      <c r="C717" s="62"/>
    </row>
    <row r="718" ht="15.75" customHeight="1">
      <c r="C718" s="62"/>
    </row>
    <row r="719" ht="15.75" customHeight="1">
      <c r="C719" s="62"/>
    </row>
    <row r="720" ht="15.75" customHeight="1">
      <c r="C720" s="62"/>
    </row>
    <row r="721" ht="15.75" customHeight="1">
      <c r="C721" s="62"/>
    </row>
    <row r="722" ht="15.75" customHeight="1">
      <c r="C722" s="62"/>
    </row>
    <row r="723" ht="15.75" customHeight="1">
      <c r="C723" s="62"/>
    </row>
    <row r="724" ht="15.75" customHeight="1">
      <c r="C724" s="62"/>
    </row>
    <row r="725" ht="15.75" customHeight="1">
      <c r="C725" s="62"/>
    </row>
    <row r="726" ht="15.75" customHeight="1">
      <c r="C726" s="62"/>
    </row>
    <row r="727" ht="15.75" customHeight="1">
      <c r="C727" s="62"/>
    </row>
    <row r="728" ht="15.75" customHeight="1">
      <c r="C728" s="62"/>
    </row>
    <row r="729" ht="15.75" customHeight="1">
      <c r="C729" s="62"/>
    </row>
    <row r="730" ht="15.75" customHeight="1">
      <c r="C730" s="62"/>
    </row>
    <row r="731" ht="15.75" customHeight="1">
      <c r="C731" s="62"/>
    </row>
    <row r="732" ht="15.75" customHeight="1">
      <c r="C732" s="62"/>
    </row>
    <row r="733" ht="15.75" customHeight="1">
      <c r="C733" s="62"/>
    </row>
    <row r="734" ht="15.75" customHeight="1">
      <c r="C734" s="62"/>
    </row>
    <row r="735" ht="15.75" customHeight="1">
      <c r="C735" s="62"/>
    </row>
    <row r="736" ht="15.75" customHeight="1">
      <c r="C736" s="62"/>
    </row>
    <row r="737" ht="15.75" customHeight="1">
      <c r="C737" s="62"/>
    </row>
    <row r="738" ht="15.75" customHeight="1">
      <c r="C738" s="62"/>
    </row>
    <row r="739" ht="15.75" customHeight="1">
      <c r="C739" s="62"/>
    </row>
    <row r="740" ht="15.75" customHeight="1">
      <c r="C740" s="62"/>
    </row>
    <row r="741" ht="15.75" customHeight="1">
      <c r="C741" s="62"/>
    </row>
    <row r="742" ht="15.75" customHeight="1">
      <c r="C742" s="62"/>
    </row>
    <row r="743" ht="15.75" customHeight="1">
      <c r="C743" s="62"/>
    </row>
    <row r="744" ht="15.75" customHeight="1">
      <c r="C744" s="62"/>
    </row>
    <row r="745" ht="15.75" customHeight="1">
      <c r="C745" s="62"/>
    </row>
    <row r="746" ht="15.75" customHeight="1">
      <c r="C746" s="62"/>
    </row>
    <row r="747" ht="15.75" customHeight="1">
      <c r="C747" s="62"/>
    </row>
    <row r="748" ht="15.75" customHeight="1">
      <c r="C748" s="62"/>
    </row>
    <row r="749" ht="15.75" customHeight="1">
      <c r="C749" s="62"/>
    </row>
    <row r="750" ht="15.75" customHeight="1">
      <c r="C750" s="62"/>
    </row>
    <row r="751" ht="15.75" customHeight="1">
      <c r="C751" s="62"/>
    </row>
    <row r="752" ht="15.75" customHeight="1">
      <c r="C752" s="62"/>
    </row>
    <row r="753" ht="15.75" customHeight="1">
      <c r="C753" s="62"/>
    </row>
    <row r="754" ht="15.75" customHeight="1">
      <c r="C754" s="62"/>
    </row>
    <row r="755" ht="15.75" customHeight="1">
      <c r="C755" s="62"/>
    </row>
    <row r="756" ht="15.75" customHeight="1">
      <c r="C756" s="62"/>
    </row>
    <row r="757" ht="15.75" customHeight="1">
      <c r="C757" s="62"/>
    </row>
    <row r="758" ht="15.75" customHeight="1">
      <c r="C758" s="62"/>
    </row>
    <row r="759" ht="15.75" customHeight="1">
      <c r="C759" s="62"/>
    </row>
    <row r="760" ht="15.75" customHeight="1">
      <c r="C760" s="62"/>
    </row>
    <row r="761" ht="15.75" customHeight="1">
      <c r="C761" s="62"/>
    </row>
    <row r="762" ht="15.75" customHeight="1">
      <c r="C762" s="62"/>
    </row>
    <row r="763" ht="15.75" customHeight="1">
      <c r="C763" s="62"/>
    </row>
    <row r="764" ht="15.75" customHeight="1">
      <c r="C764" s="62"/>
    </row>
    <row r="765" ht="15.75" customHeight="1">
      <c r="C765" s="62"/>
    </row>
    <row r="766" ht="15.75" customHeight="1">
      <c r="C766" s="62"/>
    </row>
    <row r="767" ht="15.75" customHeight="1">
      <c r="C767" s="62"/>
    </row>
    <row r="768" ht="15.75" customHeight="1">
      <c r="C768" s="62"/>
    </row>
    <row r="769" ht="15.75" customHeight="1">
      <c r="C769" s="62"/>
    </row>
    <row r="770" ht="15.75" customHeight="1">
      <c r="C770" s="62"/>
    </row>
    <row r="771" ht="15.75" customHeight="1">
      <c r="C771" s="62"/>
    </row>
    <row r="772" ht="15.75" customHeight="1">
      <c r="C772" s="62"/>
    </row>
    <row r="773" ht="15.75" customHeight="1">
      <c r="C773" s="62"/>
    </row>
    <row r="774" ht="15.75" customHeight="1">
      <c r="C774" s="62"/>
    </row>
    <row r="775" ht="15.75" customHeight="1">
      <c r="C775" s="62"/>
    </row>
    <row r="776" ht="15.75" customHeight="1">
      <c r="C776" s="62"/>
    </row>
    <row r="777" ht="15.75" customHeight="1">
      <c r="C777" s="62"/>
    </row>
    <row r="778" ht="15.75" customHeight="1">
      <c r="C778" s="62"/>
    </row>
    <row r="779" ht="15.75" customHeight="1">
      <c r="C779" s="62"/>
    </row>
    <row r="780" ht="15.75" customHeight="1">
      <c r="C780" s="62"/>
    </row>
    <row r="781" ht="15.75" customHeight="1">
      <c r="C781" s="62"/>
    </row>
    <row r="782" ht="15.75" customHeight="1">
      <c r="C782" s="62"/>
    </row>
    <row r="783" ht="15.75" customHeight="1">
      <c r="C783" s="62"/>
    </row>
    <row r="784" ht="15.75" customHeight="1">
      <c r="C784" s="62"/>
    </row>
    <row r="785" ht="15.75" customHeight="1">
      <c r="C785" s="62"/>
    </row>
    <row r="786" ht="15.75" customHeight="1">
      <c r="C786" s="62"/>
    </row>
    <row r="787" ht="15.75" customHeight="1">
      <c r="C787" s="62"/>
    </row>
    <row r="788" ht="15.75" customHeight="1">
      <c r="C788" s="62"/>
    </row>
    <row r="789" ht="15.75" customHeight="1">
      <c r="C789" s="62"/>
    </row>
    <row r="790" ht="15.75" customHeight="1">
      <c r="C790" s="62"/>
    </row>
    <row r="791" ht="15.75" customHeight="1">
      <c r="C791" s="62"/>
    </row>
    <row r="792" ht="15.75" customHeight="1">
      <c r="C792" s="62"/>
    </row>
    <row r="793" ht="15.75" customHeight="1">
      <c r="C793" s="62"/>
    </row>
    <row r="794" ht="15.75" customHeight="1">
      <c r="C794" s="62"/>
    </row>
    <row r="795" ht="15.75" customHeight="1">
      <c r="C795" s="62"/>
    </row>
    <row r="796" ht="15.75" customHeight="1">
      <c r="C796" s="62"/>
    </row>
    <row r="797" ht="15.75" customHeight="1">
      <c r="C797" s="62"/>
    </row>
    <row r="798" ht="15.75" customHeight="1">
      <c r="C798" s="62"/>
    </row>
    <row r="799" ht="15.75" customHeight="1">
      <c r="C799" s="62"/>
    </row>
    <row r="800" ht="15.75" customHeight="1">
      <c r="C800" s="62"/>
    </row>
    <row r="801" ht="15.75" customHeight="1">
      <c r="C801" s="62"/>
    </row>
    <row r="802" ht="15.75" customHeight="1">
      <c r="C802" s="62"/>
    </row>
    <row r="803" ht="15.75" customHeight="1">
      <c r="C803" s="62"/>
    </row>
    <row r="804" ht="15.75" customHeight="1">
      <c r="C804" s="62"/>
    </row>
    <row r="805" ht="15.75" customHeight="1">
      <c r="C805" s="62"/>
    </row>
    <row r="806" ht="15.75" customHeight="1">
      <c r="C806" s="62"/>
    </row>
    <row r="807" ht="15.75" customHeight="1">
      <c r="C807" s="62"/>
    </row>
    <row r="808" ht="15.75" customHeight="1">
      <c r="C808" s="62"/>
    </row>
    <row r="809" ht="15.75" customHeight="1">
      <c r="C809" s="62"/>
    </row>
    <row r="810" ht="15.75" customHeight="1">
      <c r="C810" s="62"/>
    </row>
    <row r="811" ht="15.75" customHeight="1">
      <c r="C811" s="62"/>
    </row>
    <row r="812" ht="15.75" customHeight="1">
      <c r="C812" s="62"/>
    </row>
    <row r="813" ht="15.75" customHeight="1">
      <c r="C813" s="62"/>
    </row>
    <row r="814" ht="15.75" customHeight="1">
      <c r="C814" s="62"/>
    </row>
    <row r="815" ht="15.75" customHeight="1">
      <c r="C815" s="62"/>
    </row>
    <row r="816" ht="15.75" customHeight="1">
      <c r="C816" s="62"/>
    </row>
    <row r="817" ht="15.75" customHeight="1">
      <c r="C817" s="62"/>
    </row>
    <row r="818" ht="15.75" customHeight="1">
      <c r="C818" s="62"/>
    </row>
    <row r="819" ht="15.75" customHeight="1">
      <c r="C819" s="62"/>
    </row>
    <row r="820" ht="15.75" customHeight="1">
      <c r="C820" s="62"/>
    </row>
    <row r="821" ht="15.75" customHeight="1">
      <c r="C821" s="62"/>
    </row>
    <row r="822" ht="15.75" customHeight="1">
      <c r="C822" s="62"/>
    </row>
    <row r="823" ht="15.75" customHeight="1">
      <c r="C823" s="62"/>
    </row>
    <row r="824" ht="15.75" customHeight="1">
      <c r="C824" s="62"/>
    </row>
    <row r="825" ht="15.75" customHeight="1">
      <c r="C825" s="62"/>
    </row>
    <row r="826" ht="15.75" customHeight="1">
      <c r="C826" s="62"/>
    </row>
    <row r="827" ht="15.75" customHeight="1">
      <c r="C827" s="62"/>
    </row>
    <row r="828" ht="15.75" customHeight="1">
      <c r="C828" s="62"/>
    </row>
    <row r="829" ht="15.75" customHeight="1">
      <c r="C829" s="62"/>
    </row>
    <row r="830" ht="15.75" customHeight="1">
      <c r="C830" s="62"/>
    </row>
    <row r="831" ht="15.75" customHeight="1">
      <c r="C831" s="62"/>
    </row>
    <row r="832" ht="15.75" customHeight="1">
      <c r="C832" s="62"/>
    </row>
    <row r="833" ht="15.75" customHeight="1">
      <c r="C833" s="62"/>
    </row>
    <row r="834" ht="15.75" customHeight="1">
      <c r="C834" s="62"/>
    </row>
    <row r="835" ht="15.75" customHeight="1">
      <c r="C835" s="62"/>
    </row>
    <row r="836" ht="15.75" customHeight="1">
      <c r="C836" s="62"/>
    </row>
    <row r="837" ht="15.75" customHeight="1">
      <c r="C837" s="62"/>
    </row>
    <row r="838" ht="15.75" customHeight="1">
      <c r="C838" s="62"/>
    </row>
    <row r="839" ht="15.75" customHeight="1">
      <c r="C839" s="62"/>
    </row>
    <row r="840" ht="15.75" customHeight="1">
      <c r="C840" s="62"/>
    </row>
    <row r="841" ht="15.75" customHeight="1">
      <c r="C841" s="62"/>
    </row>
    <row r="842" ht="15.75" customHeight="1">
      <c r="C842" s="62"/>
    </row>
    <row r="843" ht="15.75" customHeight="1">
      <c r="C843" s="62"/>
    </row>
    <row r="844" ht="15.75" customHeight="1">
      <c r="C844" s="62"/>
    </row>
    <row r="845" ht="15.75" customHeight="1">
      <c r="C845" s="62"/>
    </row>
    <row r="846" ht="15.75" customHeight="1">
      <c r="C846" s="62"/>
    </row>
    <row r="847" ht="15.75" customHeight="1">
      <c r="C847" s="62"/>
    </row>
    <row r="848" ht="15.75" customHeight="1">
      <c r="C848" s="62"/>
    </row>
    <row r="849" ht="15.75" customHeight="1">
      <c r="C849" s="62"/>
    </row>
    <row r="850" ht="15.75" customHeight="1">
      <c r="C850" s="62"/>
    </row>
    <row r="851" ht="15.75" customHeight="1">
      <c r="C851" s="62"/>
    </row>
    <row r="852" ht="15.75" customHeight="1">
      <c r="C852" s="62"/>
    </row>
    <row r="853" ht="15.75" customHeight="1">
      <c r="C853" s="62"/>
    </row>
    <row r="854" ht="15.75" customHeight="1">
      <c r="C854" s="62"/>
    </row>
    <row r="855" ht="15.75" customHeight="1">
      <c r="C855" s="62"/>
    </row>
    <row r="856" ht="15.75" customHeight="1">
      <c r="C856" s="62"/>
    </row>
    <row r="857" ht="15.75" customHeight="1">
      <c r="C857" s="62"/>
    </row>
    <row r="858" ht="15.75" customHeight="1">
      <c r="C858" s="62"/>
    </row>
    <row r="859" ht="15.75" customHeight="1">
      <c r="C859" s="62"/>
    </row>
    <row r="860" ht="15.75" customHeight="1">
      <c r="C860" s="62"/>
    </row>
    <row r="861" ht="15.75" customHeight="1">
      <c r="C861" s="62"/>
    </row>
    <row r="862" ht="15.75" customHeight="1">
      <c r="C862" s="62"/>
    </row>
    <row r="863" ht="15.75" customHeight="1">
      <c r="C863" s="62"/>
    </row>
    <row r="864" ht="15.75" customHeight="1">
      <c r="C864" s="62"/>
    </row>
    <row r="865" ht="15.75" customHeight="1">
      <c r="C865" s="62"/>
    </row>
    <row r="866" ht="15.75" customHeight="1">
      <c r="C866" s="62"/>
    </row>
    <row r="867" ht="15.75" customHeight="1">
      <c r="C867" s="62"/>
    </row>
    <row r="868" ht="15.75" customHeight="1">
      <c r="C868" s="62"/>
    </row>
    <row r="869" ht="15.75" customHeight="1">
      <c r="C869" s="62"/>
    </row>
    <row r="870" ht="15.75" customHeight="1">
      <c r="C870" s="62"/>
    </row>
    <row r="871" ht="15.75" customHeight="1">
      <c r="C871" s="62"/>
    </row>
    <row r="872" ht="15.75" customHeight="1">
      <c r="C872" s="62"/>
    </row>
    <row r="873" ht="15.75" customHeight="1">
      <c r="C873" s="62"/>
    </row>
    <row r="874" ht="15.75" customHeight="1">
      <c r="C874" s="62"/>
    </row>
    <row r="875" ht="15.75" customHeight="1">
      <c r="C875" s="62"/>
    </row>
    <row r="876" ht="15.75" customHeight="1">
      <c r="C876" s="62"/>
    </row>
    <row r="877" ht="15.75" customHeight="1">
      <c r="C877" s="62"/>
    </row>
    <row r="878" ht="15.75" customHeight="1">
      <c r="C878" s="62"/>
    </row>
    <row r="879" ht="15.75" customHeight="1">
      <c r="C879" s="62"/>
    </row>
    <row r="880" ht="15.75" customHeight="1">
      <c r="C880" s="62"/>
    </row>
    <row r="881" ht="15.75" customHeight="1">
      <c r="C881" s="62"/>
    </row>
    <row r="882" ht="15.75" customHeight="1">
      <c r="C882" s="62"/>
    </row>
    <row r="883" ht="15.75" customHeight="1">
      <c r="C883" s="62"/>
    </row>
    <row r="884" ht="15.75" customHeight="1">
      <c r="C884" s="62"/>
    </row>
    <row r="885" ht="15.75" customHeight="1">
      <c r="C885" s="62"/>
    </row>
    <row r="886" ht="15.75" customHeight="1">
      <c r="C886" s="62"/>
    </row>
    <row r="887" ht="15.75" customHeight="1">
      <c r="C887" s="62"/>
    </row>
    <row r="888" ht="15.75" customHeight="1">
      <c r="C888" s="62"/>
    </row>
    <row r="889" ht="15.75" customHeight="1">
      <c r="C889" s="62"/>
    </row>
    <row r="890" ht="15.75" customHeight="1">
      <c r="C890" s="62"/>
    </row>
    <row r="891" ht="15.75" customHeight="1">
      <c r="C891" s="62"/>
    </row>
    <row r="892" ht="15.75" customHeight="1">
      <c r="C892" s="62"/>
    </row>
    <row r="893" ht="15.75" customHeight="1">
      <c r="C893" s="62"/>
    </row>
    <row r="894" ht="15.75" customHeight="1">
      <c r="C894" s="62"/>
    </row>
    <row r="895" ht="15.75" customHeight="1">
      <c r="C895" s="62"/>
    </row>
    <row r="896" ht="15.75" customHeight="1">
      <c r="C896" s="62"/>
    </row>
    <row r="897" ht="15.75" customHeight="1">
      <c r="C897" s="62"/>
    </row>
    <row r="898" ht="15.75" customHeight="1">
      <c r="C898" s="62"/>
    </row>
    <row r="899" ht="15.75" customHeight="1">
      <c r="C899" s="62"/>
    </row>
    <row r="900" ht="15.75" customHeight="1">
      <c r="C900" s="62"/>
    </row>
    <row r="901" ht="15.75" customHeight="1">
      <c r="C901" s="62"/>
    </row>
    <row r="902" ht="15.75" customHeight="1">
      <c r="C902" s="62"/>
    </row>
    <row r="903" ht="15.75" customHeight="1">
      <c r="C903" s="62"/>
    </row>
    <row r="904" ht="15.75" customHeight="1">
      <c r="C904" s="62"/>
    </row>
    <row r="905" ht="15.75" customHeight="1">
      <c r="C905" s="62"/>
    </row>
    <row r="906" ht="15.75" customHeight="1">
      <c r="C906" s="62"/>
    </row>
    <row r="907" ht="15.75" customHeight="1">
      <c r="C907" s="62"/>
    </row>
    <row r="908" ht="15.75" customHeight="1">
      <c r="C908" s="62"/>
    </row>
    <row r="909" ht="15.75" customHeight="1">
      <c r="C909" s="62"/>
    </row>
    <row r="910" ht="15.75" customHeight="1">
      <c r="C910" s="62"/>
    </row>
    <row r="911" ht="15.75" customHeight="1">
      <c r="C911" s="62"/>
    </row>
    <row r="912" ht="15.75" customHeight="1">
      <c r="C912" s="62"/>
    </row>
    <row r="913" ht="15.75" customHeight="1">
      <c r="C913" s="62"/>
    </row>
    <row r="914" ht="15.75" customHeight="1">
      <c r="C914" s="62"/>
    </row>
    <row r="915" ht="15.75" customHeight="1">
      <c r="C915" s="62"/>
    </row>
    <row r="916" ht="15.75" customHeight="1">
      <c r="C916" s="62"/>
    </row>
    <row r="917" ht="15.75" customHeight="1">
      <c r="C917" s="62"/>
    </row>
    <row r="918" ht="15.75" customHeight="1">
      <c r="C918" s="62"/>
    </row>
    <row r="919" ht="15.75" customHeight="1">
      <c r="C919" s="62"/>
    </row>
    <row r="920" ht="15.75" customHeight="1">
      <c r="C920" s="62"/>
    </row>
    <row r="921" ht="15.75" customHeight="1">
      <c r="C921" s="62"/>
    </row>
    <row r="922" ht="15.75" customHeight="1">
      <c r="C922" s="62"/>
    </row>
    <row r="923" ht="15.75" customHeight="1">
      <c r="C923" s="62"/>
    </row>
    <row r="924" ht="15.75" customHeight="1">
      <c r="C924" s="62"/>
    </row>
    <row r="925" ht="15.75" customHeight="1">
      <c r="C925" s="62"/>
    </row>
    <row r="926" ht="15.75" customHeight="1">
      <c r="C926" s="62"/>
    </row>
    <row r="927" ht="15.75" customHeight="1">
      <c r="C927" s="62"/>
    </row>
    <row r="928" ht="15.75" customHeight="1">
      <c r="C928" s="62"/>
    </row>
    <row r="929" ht="15.75" customHeight="1">
      <c r="C929" s="62"/>
    </row>
    <row r="930" ht="15.75" customHeight="1">
      <c r="C930" s="62"/>
    </row>
    <row r="931" ht="15.75" customHeight="1">
      <c r="C931" s="62"/>
    </row>
    <row r="932" ht="15.75" customHeight="1">
      <c r="C932" s="62"/>
    </row>
    <row r="933" ht="15.75" customHeight="1">
      <c r="C933" s="62"/>
    </row>
    <row r="934" ht="15.75" customHeight="1">
      <c r="C934" s="62"/>
    </row>
    <row r="935" ht="15.75" customHeight="1">
      <c r="C935" s="62"/>
    </row>
    <row r="936" ht="15.75" customHeight="1">
      <c r="C936" s="62"/>
    </row>
    <row r="937" ht="15.75" customHeight="1">
      <c r="C937" s="62"/>
    </row>
    <row r="938" ht="15.75" customHeight="1">
      <c r="C938" s="62"/>
    </row>
    <row r="939" ht="15.75" customHeight="1">
      <c r="C939" s="62"/>
    </row>
    <row r="940" ht="15.75" customHeight="1">
      <c r="C940" s="62"/>
    </row>
    <row r="941" ht="15.75" customHeight="1">
      <c r="C941" s="62"/>
    </row>
    <row r="942" ht="15.75" customHeight="1">
      <c r="C942" s="62"/>
    </row>
    <row r="943" ht="15.75" customHeight="1">
      <c r="C943" s="62"/>
    </row>
    <row r="944" ht="15.75" customHeight="1">
      <c r="C944" s="62"/>
    </row>
    <row r="945" ht="15.75" customHeight="1">
      <c r="C945" s="62"/>
    </row>
    <row r="946" ht="15.75" customHeight="1">
      <c r="C946" s="62"/>
    </row>
    <row r="947" ht="15.75" customHeight="1">
      <c r="C947" s="62"/>
    </row>
    <row r="948" ht="15.75" customHeight="1">
      <c r="C948" s="62"/>
    </row>
    <row r="949" ht="15.75" customHeight="1">
      <c r="C949" s="62"/>
    </row>
    <row r="950" ht="15.75" customHeight="1">
      <c r="C950" s="62"/>
    </row>
    <row r="951" ht="15.75" customHeight="1">
      <c r="C951" s="62"/>
    </row>
    <row r="952" ht="15.75" customHeight="1">
      <c r="C952" s="62"/>
    </row>
    <row r="953" ht="15.75" customHeight="1">
      <c r="C953" s="62"/>
    </row>
    <row r="954" ht="15.75" customHeight="1">
      <c r="C954" s="62"/>
    </row>
    <row r="955" ht="15.75" customHeight="1">
      <c r="C955" s="62"/>
    </row>
    <row r="956" ht="15.75" customHeight="1">
      <c r="C956" s="62"/>
    </row>
    <row r="957" ht="15.75" customHeight="1">
      <c r="C957" s="62"/>
    </row>
    <row r="958" ht="15.75" customHeight="1">
      <c r="C958" s="62"/>
    </row>
    <row r="959" ht="15.75" customHeight="1">
      <c r="C959" s="62"/>
    </row>
    <row r="960" ht="15.75" customHeight="1">
      <c r="C960" s="62"/>
    </row>
    <row r="961" ht="15.75" customHeight="1">
      <c r="C961" s="62"/>
    </row>
    <row r="962" ht="15.75" customHeight="1">
      <c r="C962" s="62"/>
    </row>
    <row r="963" ht="15.75" customHeight="1">
      <c r="C963" s="62"/>
    </row>
    <row r="964" ht="15.75" customHeight="1">
      <c r="C964" s="62"/>
    </row>
    <row r="965" ht="15.75" customHeight="1">
      <c r="C965" s="62"/>
    </row>
    <row r="966" ht="15.75" customHeight="1">
      <c r="C966" s="62"/>
    </row>
    <row r="967" ht="15.75" customHeight="1">
      <c r="C967" s="62"/>
    </row>
    <row r="968" ht="15.75" customHeight="1">
      <c r="C968" s="62"/>
    </row>
    <row r="969" ht="15.75" customHeight="1">
      <c r="C969" s="62"/>
    </row>
    <row r="970" ht="15.75" customHeight="1">
      <c r="C970" s="62"/>
    </row>
    <row r="971" ht="15.75" customHeight="1">
      <c r="C971" s="62"/>
    </row>
    <row r="972" ht="15.75" customHeight="1">
      <c r="C972" s="62"/>
    </row>
    <row r="973" ht="15.75" customHeight="1">
      <c r="C973" s="62"/>
    </row>
    <row r="974" ht="15.75" customHeight="1">
      <c r="C974" s="62"/>
    </row>
    <row r="975" ht="15.75" customHeight="1">
      <c r="C975" s="62"/>
    </row>
    <row r="976" ht="15.75" customHeight="1">
      <c r="C976" s="62"/>
    </row>
    <row r="977" ht="15.75" customHeight="1">
      <c r="C977" s="62"/>
    </row>
    <row r="978" ht="15.75" customHeight="1">
      <c r="C978" s="62"/>
    </row>
    <row r="979" ht="15.75" customHeight="1">
      <c r="C979" s="62"/>
    </row>
    <row r="980" ht="15.75" customHeight="1">
      <c r="C980" s="62"/>
    </row>
    <row r="981" ht="15.75" customHeight="1">
      <c r="C981" s="62"/>
    </row>
    <row r="982" ht="15.75" customHeight="1">
      <c r="C982" s="62"/>
    </row>
    <row r="983" ht="15.75" customHeight="1">
      <c r="C983" s="62"/>
    </row>
    <row r="984" ht="15.75" customHeight="1">
      <c r="C984" s="62"/>
    </row>
    <row r="985" ht="15.75" customHeight="1">
      <c r="C985" s="62"/>
    </row>
    <row r="986" ht="15.75" customHeight="1">
      <c r="C986" s="62"/>
    </row>
    <row r="987" ht="15.75" customHeight="1">
      <c r="C987" s="62"/>
    </row>
    <row r="988" ht="15.75" customHeight="1">
      <c r="C988" s="62"/>
    </row>
    <row r="989" ht="15.75" customHeight="1">
      <c r="C989" s="62"/>
    </row>
    <row r="990" ht="15.75" customHeight="1">
      <c r="C990" s="62"/>
    </row>
    <row r="991" ht="15.75" customHeight="1">
      <c r="C991" s="62"/>
    </row>
    <row r="992" ht="15.75" customHeight="1">
      <c r="C992" s="62"/>
    </row>
    <row r="993" ht="15.75" customHeight="1">
      <c r="C993" s="62"/>
    </row>
    <row r="994" ht="15.75" customHeight="1">
      <c r="C994" s="62"/>
    </row>
    <row r="995" ht="15.75" customHeight="1">
      <c r="C995" s="62"/>
    </row>
    <row r="996" ht="15.75" customHeight="1">
      <c r="C996" s="62"/>
    </row>
    <row r="997" ht="15.75" customHeight="1">
      <c r="C997" s="62"/>
    </row>
    <row r="998" ht="15.75" customHeight="1">
      <c r="C998" s="62"/>
    </row>
    <row r="999" ht="15.75" customHeight="1">
      <c r="C999" s="62"/>
    </row>
    <row r="1000" ht="15.75" customHeight="1">
      <c r="C1000" s="62"/>
    </row>
  </sheetData>
  <mergeCells count="84">
    <mergeCell ref="C21:D21"/>
    <mergeCell ref="A23:D24"/>
    <mergeCell ref="E23:G24"/>
    <mergeCell ref="A20:H20"/>
    <mergeCell ref="I20:K20"/>
    <mergeCell ref="A21:B21"/>
    <mergeCell ref="E21:F21"/>
    <mergeCell ref="G21:H21"/>
    <mergeCell ref="I21:K21"/>
    <mergeCell ref="A22:K22"/>
    <mergeCell ref="H23:K23"/>
    <mergeCell ref="H24:K24"/>
    <mergeCell ref="A25:D25"/>
    <mergeCell ref="E25:G25"/>
    <mergeCell ref="H25:K25"/>
    <mergeCell ref="E26:G26"/>
    <mergeCell ref="H26:K26"/>
    <mergeCell ref="A26:D26"/>
    <mergeCell ref="A27:D27"/>
    <mergeCell ref="E27:G27"/>
    <mergeCell ref="H27:K27"/>
    <mergeCell ref="A28:D28"/>
    <mergeCell ref="E28:G28"/>
    <mergeCell ref="H28:K28"/>
    <mergeCell ref="D44:K44"/>
    <mergeCell ref="E45:G45"/>
    <mergeCell ref="H45:K45"/>
    <mergeCell ref="A29:D29"/>
    <mergeCell ref="E29:G29"/>
    <mergeCell ref="H29:K29"/>
    <mergeCell ref="A30:D30"/>
    <mergeCell ref="E30:G30"/>
    <mergeCell ref="H30:K30"/>
    <mergeCell ref="D43:K43"/>
    <mergeCell ref="E49:G49"/>
    <mergeCell ref="E50:G50"/>
    <mergeCell ref="A43:C43"/>
    <mergeCell ref="A44:C44"/>
    <mergeCell ref="A45:B45"/>
    <mergeCell ref="C45:C49"/>
    <mergeCell ref="D45:D49"/>
    <mergeCell ref="A46:B49"/>
    <mergeCell ref="E46:G46"/>
    <mergeCell ref="G6:H6"/>
    <mergeCell ref="I6:K6"/>
    <mergeCell ref="D1:H1"/>
    <mergeCell ref="D2:H2"/>
    <mergeCell ref="D3:H3"/>
    <mergeCell ref="D4:H4"/>
    <mergeCell ref="D5:H5"/>
    <mergeCell ref="A6:B6"/>
    <mergeCell ref="D6:E6"/>
    <mergeCell ref="A7:B7"/>
    <mergeCell ref="C7:F7"/>
    <mergeCell ref="G7:H7"/>
    <mergeCell ref="I7:K7"/>
    <mergeCell ref="A8:B8"/>
    <mergeCell ref="G8:H8"/>
    <mergeCell ref="I8:K8"/>
    <mergeCell ref="C8:F8"/>
    <mergeCell ref="A9:H9"/>
    <mergeCell ref="I9:K9"/>
    <mergeCell ref="B10:H10"/>
    <mergeCell ref="I10:K10"/>
    <mergeCell ref="B11:H11"/>
    <mergeCell ref="I11:K11"/>
    <mergeCell ref="B12:H12"/>
    <mergeCell ref="I12:K12"/>
    <mergeCell ref="A13:A14"/>
    <mergeCell ref="B13:H14"/>
    <mergeCell ref="I13:K14"/>
    <mergeCell ref="B15:H15"/>
    <mergeCell ref="I15:K15"/>
    <mergeCell ref="B16:H16"/>
    <mergeCell ref="I16:K16"/>
    <mergeCell ref="B17:H17"/>
    <mergeCell ref="I17:K17"/>
    <mergeCell ref="I18:K18"/>
    <mergeCell ref="B19:H19"/>
    <mergeCell ref="I19:K19"/>
    <mergeCell ref="E48:G48"/>
    <mergeCell ref="H48:K48"/>
    <mergeCell ref="H49:K49"/>
    <mergeCell ref="H50:K50"/>
  </mergeCells>
  <printOptions/>
  <pageMargins bottom="0.984027777777778" footer="0.0" header="0.0" left="0.984027777777778" right="0.984027777777778" top="0.984027777777778"/>
  <pageSetup fitToHeight="0" paperSize="9" orientation="portrait"/>
  <headerFooter>
    <oddFooter>&amp;C_x000D_#0000FF Classificação: Interna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17.71"/>
    <col customWidth="1" min="3" max="4" width="10.71"/>
    <col customWidth="1" min="5" max="5" width="11.43"/>
    <col customWidth="1" min="6" max="6" width="10.0"/>
    <col customWidth="1" min="7" max="7" width="11.43"/>
    <col customWidth="1" min="8" max="8" width="10.0"/>
    <col customWidth="1" min="9" max="9" width="8.86"/>
    <col customWidth="1" min="10" max="10" width="4.43"/>
    <col customWidth="1" min="11" max="11" width="8.86"/>
    <col customWidth="1" min="12" max="26" width="8.71"/>
  </cols>
  <sheetData>
    <row r="1" ht="15.0" customHeight="1">
      <c r="A1" s="73"/>
      <c r="B1" s="74"/>
      <c r="C1" s="75"/>
      <c r="D1" s="76"/>
      <c r="E1" s="77"/>
      <c r="F1" s="77"/>
      <c r="G1" s="77"/>
      <c r="H1" s="77"/>
      <c r="I1" s="74"/>
      <c r="J1" s="74"/>
      <c r="K1" s="78"/>
    </row>
    <row r="2" ht="15.0" customHeight="1">
      <c r="A2" s="30"/>
      <c r="C2" s="62"/>
      <c r="D2" s="79" t="s">
        <v>79</v>
      </c>
      <c r="K2" s="80"/>
    </row>
    <row r="3" ht="15.0" customHeight="1">
      <c r="A3" s="30"/>
      <c r="C3" s="62"/>
      <c r="D3" s="81" t="s">
        <v>283</v>
      </c>
      <c r="K3" s="80"/>
    </row>
    <row r="4" ht="15.0" customHeight="1">
      <c r="A4" s="30"/>
      <c r="C4" s="62"/>
      <c r="D4" s="79" t="s">
        <v>242</v>
      </c>
      <c r="K4" s="80"/>
    </row>
    <row r="5" ht="15.0" customHeight="1">
      <c r="A5" s="82"/>
      <c r="B5" s="83"/>
      <c r="C5" s="84"/>
      <c r="D5" s="280" t="s">
        <v>268</v>
      </c>
      <c r="E5" s="281"/>
      <c r="F5" s="281"/>
      <c r="G5" s="281"/>
      <c r="H5" s="281"/>
      <c r="I5" s="83"/>
      <c r="J5" s="83"/>
      <c r="K5" s="85"/>
    </row>
    <row r="6" ht="15.0" customHeight="1">
      <c r="A6" s="86" t="s">
        <v>83</v>
      </c>
      <c r="B6" s="88"/>
      <c r="C6" s="89"/>
      <c r="D6" s="90" t="s">
        <v>20</v>
      </c>
      <c r="E6" s="88"/>
      <c r="F6" s="91"/>
      <c r="G6" s="90" t="s">
        <v>84</v>
      </c>
      <c r="H6" s="88"/>
      <c r="I6" s="92"/>
      <c r="J6" s="87"/>
      <c r="K6" s="9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5.0" customHeight="1">
      <c r="A7" s="94" t="s">
        <v>85</v>
      </c>
      <c r="B7" s="49"/>
      <c r="C7" s="95" t="s">
        <v>284</v>
      </c>
      <c r="D7" s="46"/>
      <c r="E7" s="46"/>
      <c r="F7" s="49"/>
      <c r="G7" s="96" t="s">
        <v>87</v>
      </c>
      <c r="H7" s="49"/>
      <c r="I7" s="97"/>
      <c r="J7" s="46"/>
      <c r="K7" s="47"/>
    </row>
    <row r="8" ht="15.75" customHeight="1">
      <c r="A8" s="98" t="s">
        <v>88</v>
      </c>
      <c r="B8" s="59"/>
      <c r="C8" s="100" t="s">
        <v>89</v>
      </c>
      <c r="D8" s="99"/>
      <c r="E8" s="99"/>
      <c r="F8" s="59"/>
      <c r="G8" s="101" t="s">
        <v>90</v>
      </c>
      <c r="H8" s="59"/>
      <c r="I8" s="102"/>
      <c r="J8" s="99"/>
      <c r="K8" s="61"/>
    </row>
    <row r="9" ht="15.0" customHeight="1">
      <c r="A9" s="86" t="s">
        <v>245</v>
      </c>
      <c r="B9" s="87"/>
      <c r="C9" s="87"/>
      <c r="D9" s="87"/>
      <c r="E9" s="87"/>
      <c r="F9" s="87"/>
      <c r="G9" s="87"/>
      <c r="H9" s="103"/>
      <c r="I9" s="104" t="s">
        <v>93</v>
      </c>
      <c r="J9" s="87"/>
      <c r="K9" s="93"/>
    </row>
    <row r="10" ht="15.0" customHeight="1">
      <c r="A10" s="105" t="s">
        <v>94</v>
      </c>
      <c r="B10" s="106" t="s">
        <v>95</v>
      </c>
      <c r="C10" s="46"/>
      <c r="D10" s="46"/>
      <c r="E10" s="46"/>
      <c r="F10" s="46"/>
      <c r="G10" s="46"/>
      <c r="H10" s="49"/>
      <c r="I10" s="107" t="s">
        <v>27</v>
      </c>
      <c r="J10" s="46"/>
      <c r="K10" s="47"/>
    </row>
    <row r="11" ht="15.0" customHeight="1">
      <c r="A11" s="105" t="s">
        <v>96</v>
      </c>
      <c r="B11" s="106" t="s">
        <v>97</v>
      </c>
      <c r="C11" s="46"/>
      <c r="D11" s="46"/>
      <c r="E11" s="46"/>
      <c r="F11" s="46"/>
      <c r="G11" s="46"/>
      <c r="H11" s="49"/>
      <c r="I11" s="107" t="s">
        <v>27</v>
      </c>
      <c r="J11" s="46"/>
      <c r="K11" s="47"/>
    </row>
    <row r="12" ht="15.0" customHeight="1">
      <c r="A12" s="105" t="s">
        <v>98</v>
      </c>
      <c r="B12" s="106" t="s">
        <v>270</v>
      </c>
      <c r="C12" s="46"/>
      <c r="D12" s="46"/>
      <c r="E12" s="46"/>
      <c r="F12" s="46"/>
      <c r="G12" s="46"/>
      <c r="H12" s="49"/>
      <c r="I12" s="107" t="s">
        <v>30</v>
      </c>
      <c r="J12" s="46"/>
      <c r="K12" s="47"/>
    </row>
    <row r="13" ht="15.0" customHeight="1">
      <c r="A13" s="282" t="s">
        <v>100</v>
      </c>
      <c r="B13" s="283" t="s">
        <v>271</v>
      </c>
      <c r="C13" s="114"/>
      <c r="D13" s="114"/>
      <c r="E13" s="114"/>
      <c r="F13" s="114"/>
      <c r="G13" s="114"/>
      <c r="H13" s="115"/>
      <c r="I13" s="284" t="s">
        <v>30</v>
      </c>
      <c r="J13" s="114"/>
      <c r="K13" s="124"/>
    </row>
    <row r="14" ht="15.0" customHeight="1">
      <c r="A14" s="285"/>
      <c r="B14" s="286"/>
      <c r="C14" s="118"/>
      <c r="D14" s="118"/>
      <c r="E14" s="118"/>
      <c r="F14" s="118"/>
      <c r="G14" s="118"/>
      <c r="H14" s="119"/>
      <c r="I14" s="286"/>
      <c r="J14" s="118"/>
      <c r="K14" s="287"/>
    </row>
    <row r="15" ht="15.0" customHeight="1">
      <c r="A15" s="105" t="s">
        <v>104</v>
      </c>
      <c r="B15" s="106" t="s">
        <v>272</v>
      </c>
      <c r="C15" s="46"/>
      <c r="D15" s="46"/>
      <c r="E15" s="46"/>
      <c r="F15" s="46"/>
      <c r="G15" s="46"/>
      <c r="H15" s="49"/>
      <c r="I15" s="107" t="s">
        <v>30</v>
      </c>
      <c r="J15" s="46"/>
      <c r="K15" s="47"/>
    </row>
    <row r="16" ht="15.0" customHeight="1">
      <c r="A16" s="105" t="s">
        <v>106</v>
      </c>
      <c r="B16" s="106" t="s">
        <v>273</v>
      </c>
      <c r="C16" s="46"/>
      <c r="D16" s="46"/>
      <c r="E16" s="46"/>
      <c r="F16" s="46"/>
      <c r="G16" s="46"/>
      <c r="H16" s="49"/>
      <c r="I16" s="107" t="s">
        <v>27</v>
      </c>
      <c r="J16" s="46"/>
      <c r="K16" s="47"/>
    </row>
    <row r="17" ht="15.0" customHeight="1">
      <c r="A17" s="105" t="s">
        <v>274</v>
      </c>
      <c r="B17" s="106" t="s">
        <v>103</v>
      </c>
      <c r="C17" s="46"/>
      <c r="D17" s="46"/>
      <c r="E17" s="46"/>
      <c r="F17" s="46"/>
      <c r="G17" s="46"/>
      <c r="H17" s="49"/>
      <c r="I17" s="107" t="s">
        <v>27</v>
      </c>
      <c r="J17" s="46"/>
      <c r="K17" s="47"/>
    </row>
    <row r="18" ht="15.0" customHeight="1">
      <c r="A18" s="105" t="s">
        <v>251</v>
      </c>
      <c r="B18" s="106" t="s">
        <v>105</v>
      </c>
      <c r="C18" s="109"/>
      <c r="D18" s="109"/>
      <c r="E18" s="109"/>
      <c r="F18" s="109"/>
      <c r="G18" s="109"/>
      <c r="H18" s="109"/>
      <c r="I18" s="107" t="s">
        <v>30</v>
      </c>
      <c r="J18" s="46"/>
      <c r="K18" s="47"/>
    </row>
    <row r="19" ht="15.0" customHeight="1">
      <c r="A19" s="105"/>
      <c r="B19" s="106"/>
      <c r="C19" s="46"/>
      <c r="D19" s="46"/>
      <c r="E19" s="46"/>
      <c r="F19" s="46"/>
      <c r="G19" s="46"/>
      <c r="H19" s="46"/>
      <c r="I19" s="107"/>
      <c r="J19" s="46"/>
      <c r="K19" s="47"/>
    </row>
    <row r="20" ht="15.0" customHeight="1">
      <c r="A20" s="110" t="s">
        <v>110</v>
      </c>
      <c r="B20" s="46"/>
      <c r="C20" s="46"/>
      <c r="D20" s="46"/>
      <c r="E20" s="46"/>
      <c r="F20" s="46"/>
      <c r="G20" s="46"/>
      <c r="H20" s="49"/>
      <c r="I20" s="107"/>
      <c r="J20" s="46"/>
      <c r="K20" s="47"/>
    </row>
    <row r="21" ht="45.75" customHeight="1">
      <c r="A21" s="111" t="s">
        <v>111</v>
      </c>
      <c r="B21" s="49"/>
      <c r="C21" s="112" t="s">
        <v>112</v>
      </c>
      <c r="D21" s="49"/>
      <c r="E21" s="112" t="s">
        <v>113</v>
      </c>
      <c r="F21" s="49"/>
      <c r="G21" s="112" t="s">
        <v>114</v>
      </c>
      <c r="H21" s="49"/>
      <c r="I21" s="112" t="s">
        <v>115</v>
      </c>
      <c r="J21" s="46"/>
      <c r="K21" s="47"/>
    </row>
    <row r="22" ht="15.0" customHeight="1">
      <c r="A22" s="94" t="s">
        <v>116</v>
      </c>
      <c r="B22" s="46"/>
      <c r="C22" s="46"/>
      <c r="D22" s="46"/>
      <c r="E22" s="46"/>
      <c r="F22" s="46"/>
      <c r="G22" s="46"/>
      <c r="H22" s="46"/>
      <c r="I22" s="46"/>
      <c r="J22" s="46"/>
      <c r="K22" s="47"/>
    </row>
    <row r="23" ht="15.0" customHeight="1">
      <c r="A23" s="113" t="s">
        <v>117</v>
      </c>
      <c r="B23" s="114"/>
      <c r="C23" s="114"/>
      <c r="D23" s="115"/>
      <c r="E23" s="313" t="s">
        <v>275</v>
      </c>
      <c r="F23" s="114"/>
      <c r="G23" s="115"/>
      <c r="H23" s="116" t="s">
        <v>276</v>
      </c>
      <c r="I23" s="46"/>
      <c r="J23" s="46"/>
      <c r="K23" s="47"/>
    </row>
    <row r="24" ht="15.0" customHeight="1">
      <c r="A24" s="117"/>
      <c r="B24" s="118"/>
      <c r="C24" s="118"/>
      <c r="D24" s="119"/>
      <c r="E24" s="286"/>
      <c r="F24" s="118"/>
      <c r="G24" s="119"/>
      <c r="H24" s="116" t="s">
        <v>120</v>
      </c>
      <c r="I24" s="46"/>
      <c r="J24" s="46"/>
      <c r="K24" s="47"/>
    </row>
    <row r="25" ht="15.0" customHeight="1">
      <c r="A25" s="120" t="s">
        <v>123</v>
      </c>
      <c r="B25" s="46"/>
      <c r="C25" s="46"/>
      <c r="D25" s="49"/>
      <c r="E25" s="121"/>
      <c r="F25" s="46"/>
      <c r="G25" s="49"/>
      <c r="H25" s="121">
        <v>49.0</v>
      </c>
      <c r="I25" s="46"/>
      <c r="J25" s="46"/>
      <c r="K25" s="47"/>
    </row>
    <row r="26" ht="15.0" customHeight="1">
      <c r="A26" s="120" t="s">
        <v>124</v>
      </c>
      <c r="B26" s="46"/>
      <c r="C26" s="46"/>
      <c r="D26" s="49"/>
      <c r="E26" s="121" t="s">
        <v>277</v>
      </c>
      <c r="F26" s="46"/>
      <c r="G26" s="49"/>
      <c r="H26" s="121">
        <v>25.0</v>
      </c>
      <c r="I26" s="46"/>
      <c r="J26" s="46"/>
      <c r="K26" s="47"/>
    </row>
    <row r="27" ht="15.0" customHeight="1">
      <c r="A27" s="120" t="s">
        <v>124</v>
      </c>
      <c r="B27" s="46"/>
      <c r="C27" s="46"/>
      <c r="D27" s="49"/>
      <c r="E27" s="121" t="s">
        <v>278</v>
      </c>
      <c r="F27" s="46"/>
      <c r="G27" s="49"/>
      <c r="H27" s="121">
        <v>84.0</v>
      </c>
      <c r="I27" s="46"/>
      <c r="J27" s="46"/>
      <c r="K27" s="47"/>
    </row>
    <row r="28" ht="15.0" customHeight="1">
      <c r="A28" s="120" t="s">
        <v>126</v>
      </c>
      <c r="B28" s="46"/>
      <c r="C28" s="46"/>
      <c r="D28" s="49"/>
      <c r="E28" s="121" t="s">
        <v>279</v>
      </c>
      <c r="F28" s="46"/>
      <c r="G28" s="49"/>
      <c r="H28" s="121">
        <v>120.0</v>
      </c>
      <c r="I28" s="46"/>
      <c r="J28" s="46"/>
      <c r="K28" s="47"/>
    </row>
    <row r="29" ht="15.0" customHeight="1">
      <c r="A29" s="120"/>
      <c r="B29" s="46"/>
      <c r="C29" s="46"/>
      <c r="D29" s="49"/>
      <c r="E29" s="121"/>
      <c r="F29" s="46"/>
      <c r="G29" s="49"/>
      <c r="H29" s="121">
        <v>100.0</v>
      </c>
      <c r="I29" s="46"/>
      <c r="J29" s="46"/>
      <c r="K29" s="47"/>
    </row>
    <row r="30" ht="15.75" customHeight="1">
      <c r="A30" s="122"/>
      <c r="B30" s="114"/>
      <c r="C30" s="114"/>
      <c r="D30" s="115"/>
      <c r="E30" s="123"/>
      <c r="F30" s="114"/>
      <c r="G30" s="115"/>
      <c r="H30" s="123"/>
      <c r="I30" s="114"/>
      <c r="J30" s="114"/>
      <c r="K30" s="124"/>
    </row>
    <row r="31" ht="15.75" customHeight="1">
      <c r="A31" s="125" t="s">
        <v>127</v>
      </c>
      <c r="B31" s="127"/>
      <c r="C31" s="128"/>
      <c r="D31" s="127"/>
      <c r="E31" s="127"/>
      <c r="F31" s="127"/>
      <c r="G31" s="127"/>
      <c r="H31" s="127"/>
      <c r="I31" s="127"/>
      <c r="J31" s="127"/>
      <c r="K31" s="129"/>
    </row>
    <row r="32" ht="15.75" customHeight="1">
      <c r="A32" s="130"/>
      <c r="B32" s="131"/>
      <c r="C32" s="132"/>
      <c r="D32" s="131"/>
      <c r="E32" s="131"/>
      <c r="F32" s="131"/>
      <c r="G32" s="131"/>
      <c r="H32" s="131"/>
      <c r="I32" s="131"/>
      <c r="J32" s="131"/>
      <c r="K32" s="133"/>
    </row>
    <row r="33" ht="15.75" customHeight="1">
      <c r="A33" s="134"/>
      <c r="B33" s="135"/>
      <c r="C33" s="136"/>
      <c r="D33" s="135"/>
      <c r="E33" s="135"/>
      <c r="F33" s="135"/>
      <c r="G33" s="135"/>
      <c r="H33" s="135"/>
      <c r="I33" s="135"/>
      <c r="J33" s="135"/>
      <c r="K33" s="137"/>
    </row>
    <row r="34" ht="15.75" customHeight="1">
      <c r="A34" s="134"/>
      <c r="B34" s="135"/>
      <c r="C34" s="136"/>
      <c r="D34" s="135"/>
      <c r="E34" s="135"/>
      <c r="F34" s="135"/>
      <c r="G34" s="135"/>
      <c r="H34" s="135"/>
      <c r="I34" s="135"/>
      <c r="J34" s="135"/>
      <c r="K34" s="137"/>
    </row>
    <row r="35" ht="15.75" customHeight="1">
      <c r="A35" s="134"/>
      <c r="B35" s="135"/>
      <c r="C35" s="136"/>
      <c r="D35" s="135"/>
      <c r="E35" s="135"/>
      <c r="F35" s="135"/>
      <c r="G35" s="135"/>
      <c r="H35" s="135"/>
      <c r="I35" s="135"/>
      <c r="J35" s="135"/>
      <c r="K35" s="137"/>
    </row>
    <row r="36" ht="15.75" customHeight="1">
      <c r="A36" s="134"/>
      <c r="B36" s="135"/>
      <c r="C36" s="136"/>
      <c r="D36" s="135"/>
      <c r="E36" s="135"/>
      <c r="F36" s="135"/>
      <c r="G36" s="135"/>
      <c r="H36" s="135"/>
      <c r="I36" s="135"/>
      <c r="J36" s="135"/>
      <c r="K36" s="137"/>
    </row>
    <row r="37" ht="15.75" customHeight="1">
      <c r="A37" s="125" t="s">
        <v>128</v>
      </c>
      <c r="B37" s="127"/>
      <c r="C37" s="128"/>
      <c r="D37" s="127"/>
      <c r="E37" s="127"/>
      <c r="F37" s="127"/>
      <c r="G37" s="127"/>
      <c r="H37" s="127"/>
      <c r="I37" s="127"/>
      <c r="J37" s="127"/>
      <c r="K37" s="129"/>
    </row>
    <row r="38" ht="15.75" customHeight="1">
      <c r="A38" s="134"/>
      <c r="B38" s="135"/>
      <c r="C38" s="136"/>
      <c r="D38" s="135"/>
      <c r="E38" s="135"/>
      <c r="F38" s="135"/>
      <c r="G38" s="135"/>
      <c r="H38" s="135"/>
      <c r="I38" s="135"/>
      <c r="J38" s="135"/>
      <c r="K38" s="137"/>
    </row>
    <row r="39" ht="15.75" customHeight="1">
      <c r="A39" s="130"/>
      <c r="B39" s="131"/>
      <c r="C39" s="132"/>
      <c r="D39" s="131"/>
      <c r="E39" s="131"/>
      <c r="F39" s="131"/>
      <c r="G39" s="131"/>
      <c r="H39" s="131"/>
      <c r="I39" s="131"/>
      <c r="J39" s="131"/>
      <c r="K39" s="133"/>
      <c r="P39" s="138"/>
    </row>
    <row r="40" ht="15.75" customHeight="1">
      <c r="A40" s="134"/>
      <c r="B40" s="135"/>
      <c r="C40" s="136"/>
      <c r="D40" s="135"/>
      <c r="E40" s="135"/>
      <c r="F40" s="135"/>
      <c r="G40" s="135"/>
      <c r="H40" s="135"/>
      <c r="I40" s="135"/>
      <c r="J40" s="135"/>
      <c r="K40" s="137"/>
    </row>
    <row r="41" ht="15.75" customHeight="1">
      <c r="A41" s="130"/>
      <c r="B41" s="131"/>
      <c r="C41" s="132"/>
      <c r="D41" s="131"/>
      <c r="E41" s="131"/>
      <c r="F41" s="131"/>
      <c r="G41" s="131"/>
      <c r="H41" s="131"/>
      <c r="I41" s="131"/>
      <c r="J41" s="131"/>
      <c r="K41" s="133"/>
    </row>
    <row r="42" ht="15.75" customHeight="1">
      <c r="A42" s="134"/>
      <c r="B42" s="135"/>
      <c r="C42" s="136"/>
      <c r="D42" s="135"/>
      <c r="E42" s="135"/>
      <c r="F42" s="135"/>
      <c r="G42" s="135"/>
      <c r="H42" s="135"/>
      <c r="I42" s="135"/>
      <c r="J42" s="135"/>
      <c r="K42" s="137"/>
    </row>
    <row r="43" ht="15.75" customHeight="1">
      <c r="A43" s="139" t="s">
        <v>129</v>
      </c>
      <c r="B43" s="46"/>
      <c r="C43" s="140"/>
      <c r="D43" s="141" t="s">
        <v>280</v>
      </c>
      <c r="E43" s="46"/>
      <c r="F43" s="46"/>
      <c r="G43" s="46"/>
      <c r="H43" s="46"/>
      <c r="I43" s="46"/>
      <c r="J43" s="46"/>
      <c r="K43" s="47"/>
    </row>
    <row r="44" ht="15.75" customHeight="1">
      <c r="A44" s="288" t="s">
        <v>131</v>
      </c>
      <c r="B44" s="99"/>
      <c r="C44" s="289"/>
      <c r="D44" s="290" t="s">
        <v>280</v>
      </c>
      <c r="E44" s="99"/>
      <c r="F44" s="99"/>
      <c r="G44" s="99"/>
      <c r="H44" s="99"/>
      <c r="I44" s="99"/>
      <c r="J44" s="99"/>
      <c r="K44" s="61"/>
    </row>
    <row r="45" ht="15.0" customHeight="1">
      <c r="A45" s="291" t="s">
        <v>133</v>
      </c>
      <c r="B45" s="215"/>
      <c r="C45" s="292" t="s">
        <v>134</v>
      </c>
      <c r="D45" s="292" t="s">
        <v>135</v>
      </c>
      <c r="E45" s="314"/>
      <c r="F45" s="315"/>
      <c r="G45" s="215"/>
      <c r="H45" s="316"/>
      <c r="I45" s="315"/>
      <c r="J45" s="315"/>
      <c r="K45" s="317"/>
    </row>
    <row r="46" ht="15.0" customHeight="1">
      <c r="A46" s="113" t="s">
        <v>281</v>
      </c>
      <c r="B46" s="115"/>
      <c r="C46" s="156"/>
      <c r="D46" s="156"/>
      <c r="E46" s="318"/>
      <c r="F46" s="46"/>
      <c r="G46" s="49"/>
      <c r="H46" s="319"/>
      <c r="I46" s="320"/>
      <c r="J46" s="320"/>
      <c r="K46" s="321"/>
    </row>
    <row r="47" ht="15.0" customHeight="1">
      <c r="A47" s="298"/>
      <c r="B47" s="299"/>
      <c r="C47" s="156"/>
      <c r="D47" s="156"/>
      <c r="E47" s="322"/>
      <c r="F47" s="323"/>
      <c r="G47" s="324"/>
      <c r="H47" s="319"/>
      <c r="I47" s="320"/>
      <c r="J47" s="320"/>
      <c r="K47" s="321"/>
    </row>
    <row r="48" ht="15.0" customHeight="1">
      <c r="A48" s="298"/>
      <c r="B48" s="299"/>
      <c r="C48" s="156"/>
      <c r="D48" s="156"/>
      <c r="E48" s="116"/>
      <c r="F48" s="46"/>
      <c r="G48" s="49"/>
      <c r="H48" s="116"/>
      <c r="I48" s="46"/>
      <c r="J48" s="46"/>
      <c r="K48" s="47"/>
    </row>
    <row r="49" ht="15.0" customHeight="1">
      <c r="A49" s="117"/>
      <c r="B49" s="119"/>
      <c r="C49" s="305"/>
      <c r="D49" s="305"/>
      <c r="E49" s="116"/>
      <c r="F49" s="46"/>
      <c r="G49" s="49"/>
      <c r="H49" s="116"/>
      <c r="I49" s="46"/>
      <c r="J49" s="46"/>
      <c r="K49" s="47"/>
    </row>
    <row r="50" ht="15.0" customHeight="1">
      <c r="A50" s="309">
        <v>1.0</v>
      </c>
      <c r="B50" s="325" t="s">
        <v>282</v>
      </c>
      <c r="C50" s="326"/>
      <c r="D50" s="326"/>
      <c r="E50" s="327"/>
      <c r="F50" s="99"/>
      <c r="G50" s="59"/>
      <c r="H50" s="328"/>
      <c r="I50" s="99"/>
      <c r="J50" s="99"/>
      <c r="K50" s="61"/>
    </row>
    <row r="51" ht="15.75" customHeight="1">
      <c r="C51" s="62"/>
    </row>
    <row r="52" ht="15.75" customHeight="1">
      <c r="C52" s="62"/>
    </row>
    <row r="53" ht="15.75" customHeight="1">
      <c r="C53" s="62"/>
    </row>
    <row r="54" ht="15.75" customHeight="1">
      <c r="C54" s="62"/>
    </row>
    <row r="55" ht="15.75" customHeight="1">
      <c r="C55" s="62"/>
    </row>
    <row r="56" ht="15.75" customHeight="1">
      <c r="C56" s="62"/>
    </row>
    <row r="57" ht="15.75" customHeight="1">
      <c r="C57" s="62"/>
    </row>
    <row r="58" ht="15.75" customHeight="1">
      <c r="C58" s="62"/>
    </row>
    <row r="59" ht="15.75" customHeight="1">
      <c r="C59" s="62"/>
    </row>
    <row r="60" ht="15.75" customHeight="1">
      <c r="C60" s="62"/>
    </row>
    <row r="61" ht="15.75" customHeight="1">
      <c r="C61" s="62"/>
    </row>
    <row r="62" ht="15.75" customHeight="1">
      <c r="C62" s="62"/>
    </row>
    <row r="63" ht="15.75" customHeight="1">
      <c r="C63" s="62"/>
    </row>
    <row r="64" ht="15.75" customHeight="1">
      <c r="C64" s="62"/>
    </row>
    <row r="65" ht="15.75" customHeight="1">
      <c r="C65" s="62"/>
    </row>
    <row r="66" ht="15.75" customHeight="1">
      <c r="C66" s="62"/>
    </row>
    <row r="67" ht="15.75" customHeight="1">
      <c r="C67" s="62"/>
    </row>
    <row r="68" ht="15.75" customHeight="1">
      <c r="C68" s="62"/>
    </row>
    <row r="69" ht="15.75" customHeight="1">
      <c r="C69" s="62"/>
    </row>
    <row r="70" ht="15.75" customHeight="1">
      <c r="C70" s="62"/>
    </row>
    <row r="71" ht="15.75" customHeight="1">
      <c r="C71" s="62"/>
    </row>
    <row r="72" ht="15.75" customHeight="1">
      <c r="C72" s="62"/>
    </row>
    <row r="73" ht="15.75" customHeight="1">
      <c r="C73" s="62"/>
    </row>
    <row r="74" ht="15.75" customHeight="1">
      <c r="C74" s="62"/>
    </row>
    <row r="75" ht="15.75" customHeight="1">
      <c r="C75" s="62"/>
    </row>
    <row r="76" ht="15.75" customHeight="1">
      <c r="C76" s="62"/>
    </row>
    <row r="77" ht="15.75" customHeight="1">
      <c r="C77" s="62"/>
    </row>
    <row r="78" ht="15.75" customHeight="1">
      <c r="C78" s="62"/>
    </row>
    <row r="79" ht="15.75" customHeight="1">
      <c r="C79" s="62"/>
    </row>
    <row r="80" ht="15.75" customHeight="1">
      <c r="C80" s="62"/>
    </row>
    <row r="81" ht="15.75" customHeight="1">
      <c r="C81" s="62"/>
    </row>
    <row r="82" ht="15.75" customHeight="1">
      <c r="C82" s="62"/>
    </row>
    <row r="83" ht="15.75" customHeight="1">
      <c r="C83" s="62"/>
    </row>
    <row r="84" ht="15.75" customHeight="1">
      <c r="C84" s="62"/>
    </row>
    <row r="85" ht="15.75" customHeight="1">
      <c r="C85" s="62"/>
    </row>
    <row r="86" ht="15.75" customHeight="1">
      <c r="C86" s="62"/>
    </row>
    <row r="87" ht="15.75" customHeight="1">
      <c r="C87" s="62"/>
    </row>
    <row r="88" ht="15.75" customHeight="1">
      <c r="C88" s="62"/>
    </row>
    <row r="89" ht="15.75" customHeight="1">
      <c r="C89" s="62"/>
    </row>
    <row r="90" ht="15.75" customHeight="1">
      <c r="C90" s="62"/>
    </row>
    <row r="91" ht="15.75" customHeight="1">
      <c r="C91" s="62"/>
    </row>
    <row r="92" ht="15.75" customHeight="1">
      <c r="C92" s="62"/>
    </row>
    <row r="93" ht="15.75" customHeight="1">
      <c r="C93" s="62"/>
    </row>
    <row r="94" ht="15.75" customHeight="1">
      <c r="C94" s="62"/>
    </row>
    <row r="95" ht="15.75" customHeight="1">
      <c r="C95" s="62"/>
    </row>
    <row r="96" ht="15.75" customHeight="1">
      <c r="C96" s="62"/>
    </row>
    <row r="97" ht="15.75" customHeight="1">
      <c r="C97" s="62"/>
    </row>
    <row r="98" ht="15.75" customHeight="1">
      <c r="C98" s="62"/>
    </row>
    <row r="99" ht="15.75" customHeight="1">
      <c r="C99" s="62"/>
    </row>
    <row r="100" ht="15.75" customHeight="1">
      <c r="C100" s="62"/>
    </row>
    <row r="101" ht="15.75" customHeight="1">
      <c r="C101" s="62"/>
    </row>
    <row r="102" ht="15.75" customHeight="1">
      <c r="C102" s="62"/>
    </row>
    <row r="103" ht="15.75" customHeight="1">
      <c r="C103" s="62"/>
    </row>
    <row r="104" ht="15.75" customHeight="1">
      <c r="C104" s="62"/>
    </row>
    <row r="105" ht="15.75" customHeight="1">
      <c r="C105" s="62"/>
    </row>
    <row r="106" ht="15.75" customHeight="1">
      <c r="C106" s="62"/>
    </row>
    <row r="107" ht="15.75" customHeight="1">
      <c r="C107" s="62"/>
    </row>
    <row r="108" ht="15.75" customHeight="1">
      <c r="C108" s="62"/>
    </row>
    <row r="109" ht="15.75" customHeight="1">
      <c r="C109" s="62"/>
    </row>
    <row r="110" ht="15.75" customHeight="1">
      <c r="C110" s="62"/>
    </row>
    <row r="111" ht="15.75" customHeight="1">
      <c r="C111" s="62"/>
    </row>
    <row r="112" ht="15.75" customHeight="1">
      <c r="C112" s="62"/>
    </row>
    <row r="113" ht="15.75" customHeight="1">
      <c r="C113" s="62"/>
    </row>
    <row r="114" ht="15.75" customHeight="1">
      <c r="C114" s="62"/>
    </row>
    <row r="115" ht="15.75" customHeight="1">
      <c r="C115" s="62"/>
    </row>
    <row r="116" ht="15.75" customHeight="1">
      <c r="C116" s="62"/>
    </row>
    <row r="117" ht="15.75" customHeight="1">
      <c r="C117" s="62"/>
    </row>
    <row r="118" ht="15.75" customHeight="1">
      <c r="C118" s="62"/>
    </row>
    <row r="119" ht="15.75" customHeight="1">
      <c r="C119" s="62"/>
    </row>
    <row r="120" ht="15.75" customHeight="1">
      <c r="C120" s="62"/>
    </row>
    <row r="121" ht="15.75" customHeight="1">
      <c r="C121" s="62"/>
    </row>
    <row r="122" ht="15.75" customHeight="1">
      <c r="C122" s="62"/>
    </row>
    <row r="123" ht="15.75" customHeight="1">
      <c r="C123" s="62"/>
    </row>
    <row r="124" ht="15.75" customHeight="1">
      <c r="C124" s="62"/>
    </row>
    <row r="125" ht="15.75" customHeight="1">
      <c r="C125" s="62"/>
    </row>
    <row r="126" ht="15.75" customHeight="1">
      <c r="C126" s="62"/>
    </row>
    <row r="127" ht="15.75" customHeight="1">
      <c r="C127" s="62"/>
    </row>
    <row r="128" ht="15.75" customHeight="1">
      <c r="C128" s="62"/>
    </row>
    <row r="129" ht="15.75" customHeight="1">
      <c r="C129" s="62"/>
    </row>
    <row r="130" ht="15.75" customHeight="1">
      <c r="C130" s="62"/>
    </row>
    <row r="131" ht="15.75" customHeight="1">
      <c r="C131" s="62"/>
    </row>
    <row r="132" ht="15.75" customHeight="1">
      <c r="C132" s="62"/>
    </row>
    <row r="133" ht="15.75" customHeight="1">
      <c r="C133" s="62"/>
    </row>
    <row r="134" ht="15.75" customHeight="1">
      <c r="C134" s="62"/>
    </row>
    <row r="135" ht="15.75" customHeight="1">
      <c r="C135" s="62"/>
    </row>
    <row r="136" ht="15.75" customHeight="1">
      <c r="C136" s="62"/>
    </row>
    <row r="137" ht="15.75" customHeight="1">
      <c r="C137" s="62"/>
    </row>
    <row r="138" ht="15.75" customHeight="1">
      <c r="C138" s="62"/>
    </row>
    <row r="139" ht="15.75" customHeight="1">
      <c r="C139" s="62"/>
    </row>
    <row r="140" ht="15.75" customHeight="1">
      <c r="C140" s="62"/>
    </row>
    <row r="141" ht="15.75" customHeight="1">
      <c r="C141" s="62"/>
    </row>
    <row r="142" ht="15.75" customHeight="1">
      <c r="C142" s="62"/>
    </row>
    <row r="143" ht="15.75" customHeight="1">
      <c r="C143" s="62"/>
    </row>
    <row r="144" ht="15.75" customHeight="1">
      <c r="C144" s="62"/>
    </row>
    <row r="145" ht="15.75" customHeight="1">
      <c r="C145" s="62"/>
    </row>
    <row r="146" ht="15.75" customHeight="1">
      <c r="C146" s="62"/>
    </row>
    <row r="147" ht="15.75" customHeight="1">
      <c r="C147" s="62"/>
    </row>
    <row r="148" ht="15.75" customHeight="1">
      <c r="C148" s="62"/>
    </row>
    <row r="149" ht="15.75" customHeight="1">
      <c r="C149" s="62"/>
    </row>
    <row r="150" ht="15.75" customHeight="1">
      <c r="C150" s="62"/>
    </row>
    <row r="151" ht="15.75" customHeight="1">
      <c r="C151" s="62"/>
    </row>
    <row r="152" ht="15.75" customHeight="1">
      <c r="C152" s="62"/>
    </row>
    <row r="153" ht="15.75" customHeight="1">
      <c r="C153" s="62"/>
    </row>
    <row r="154" ht="15.75" customHeight="1">
      <c r="C154" s="62"/>
    </row>
    <row r="155" ht="15.75" customHeight="1">
      <c r="C155" s="62"/>
    </row>
    <row r="156" ht="15.75" customHeight="1">
      <c r="C156" s="62"/>
    </row>
    <row r="157" ht="15.75" customHeight="1">
      <c r="C157" s="62"/>
    </row>
    <row r="158" ht="15.75" customHeight="1">
      <c r="C158" s="62"/>
    </row>
    <row r="159" ht="15.75" customHeight="1">
      <c r="C159" s="62"/>
    </row>
    <row r="160" ht="15.75" customHeight="1">
      <c r="C160" s="62"/>
    </row>
    <row r="161" ht="15.75" customHeight="1">
      <c r="C161" s="62"/>
    </row>
    <row r="162" ht="15.75" customHeight="1">
      <c r="C162" s="62"/>
    </row>
    <row r="163" ht="15.75" customHeight="1">
      <c r="C163" s="62"/>
    </row>
    <row r="164" ht="15.75" customHeight="1">
      <c r="C164" s="62"/>
    </row>
    <row r="165" ht="15.75" customHeight="1">
      <c r="C165" s="62"/>
    </row>
    <row r="166" ht="15.75" customHeight="1">
      <c r="C166" s="62"/>
    </row>
    <row r="167" ht="15.75" customHeight="1">
      <c r="C167" s="62"/>
    </row>
    <row r="168" ht="15.75" customHeight="1">
      <c r="C168" s="62"/>
    </row>
    <row r="169" ht="15.75" customHeight="1">
      <c r="C169" s="62"/>
    </row>
    <row r="170" ht="15.75" customHeight="1">
      <c r="C170" s="62"/>
    </row>
    <row r="171" ht="15.75" customHeight="1">
      <c r="C171" s="62"/>
    </row>
    <row r="172" ht="15.75" customHeight="1">
      <c r="C172" s="62"/>
    </row>
    <row r="173" ht="15.75" customHeight="1">
      <c r="C173" s="62"/>
    </row>
    <row r="174" ht="15.75" customHeight="1">
      <c r="C174" s="62"/>
    </row>
    <row r="175" ht="15.75" customHeight="1">
      <c r="C175" s="62"/>
    </row>
    <row r="176" ht="15.75" customHeight="1">
      <c r="C176" s="62"/>
    </row>
    <row r="177" ht="15.75" customHeight="1">
      <c r="C177" s="62"/>
    </row>
    <row r="178" ht="15.75" customHeight="1">
      <c r="C178" s="62"/>
    </row>
    <row r="179" ht="15.75" customHeight="1">
      <c r="C179" s="62"/>
    </row>
    <row r="180" ht="15.75" customHeight="1">
      <c r="C180" s="62"/>
    </row>
    <row r="181" ht="15.75" customHeight="1">
      <c r="C181" s="62"/>
    </row>
    <row r="182" ht="15.75" customHeight="1">
      <c r="C182" s="62"/>
    </row>
    <row r="183" ht="15.75" customHeight="1">
      <c r="C183" s="62"/>
    </row>
    <row r="184" ht="15.75" customHeight="1">
      <c r="C184" s="62"/>
    </row>
    <row r="185" ht="15.75" customHeight="1">
      <c r="C185" s="62"/>
    </row>
    <row r="186" ht="15.75" customHeight="1">
      <c r="C186" s="62"/>
    </row>
    <row r="187" ht="15.75" customHeight="1">
      <c r="C187" s="62"/>
    </row>
    <row r="188" ht="15.75" customHeight="1">
      <c r="C188" s="62"/>
    </row>
    <row r="189" ht="15.75" customHeight="1">
      <c r="C189" s="62"/>
    </row>
    <row r="190" ht="15.75" customHeight="1">
      <c r="C190" s="62"/>
    </row>
    <row r="191" ht="15.75" customHeight="1">
      <c r="C191" s="62"/>
    </row>
    <row r="192" ht="15.75" customHeight="1">
      <c r="C192" s="62"/>
    </row>
    <row r="193" ht="15.75" customHeight="1">
      <c r="C193" s="62"/>
    </row>
    <row r="194" ht="15.75" customHeight="1">
      <c r="C194" s="62"/>
    </row>
    <row r="195" ht="15.75" customHeight="1">
      <c r="C195" s="62"/>
    </row>
    <row r="196" ht="15.75" customHeight="1">
      <c r="C196" s="62"/>
    </row>
    <row r="197" ht="15.75" customHeight="1">
      <c r="C197" s="62"/>
    </row>
    <row r="198" ht="15.75" customHeight="1">
      <c r="C198" s="62"/>
    </row>
    <row r="199" ht="15.75" customHeight="1">
      <c r="C199" s="62"/>
    </row>
    <row r="200" ht="15.75" customHeight="1">
      <c r="C200" s="62"/>
    </row>
    <row r="201" ht="15.75" customHeight="1">
      <c r="C201" s="62"/>
    </row>
    <row r="202" ht="15.75" customHeight="1">
      <c r="C202" s="62"/>
    </row>
    <row r="203" ht="15.75" customHeight="1">
      <c r="C203" s="62"/>
    </row>
    <row r="204" ht="15.75" customHeight="1">
      <c r="C204" s="62"/>
    </row>
    <row r="205" ht="15.75" customHeight="1">
      <c r="C205" s="62"/>
    </row>
    <row r="206" ht="15.75" customHeight="1">
      <c r="C206" s="62"/>
    </row>
    <row r="207" ht="15.75" customHeight="1">
      <c r="C207" s="62"/>
    </row>
    <row r="208" ht="15.75" customHeight="1">
      <c r="C208" s="62"/>
    </row>
    <row r="209" ht="15.75" customHeight="1">
      <c r="C209" s="62"/>
    </row>
    <row r="210" ht="15.75" customHeight="1">
      <c r="C210" s="62"/>
    </row>
    <row r="211" ht="15.75" customHeight="1">
      <c r="C211" s="62"/>
    </row>
    <row r="212" ht="15.75" customHeight="1">
      <c r="C212" s="62"/>
    </row>
    <row r="213" ht="15.75" customHeight="1">
      <c r="C213" s="62"/>
    </row>
    <row r="214" ht="15.75" customHeight="1">
      <c r="C214" s="62"/>
    </row>
    <row r="215" ht="15.75" customHeight="1">
      <c r="C215" s="62"/>
    </row>
    <row r="216" ht="15.75" customHeight="1">
      <c r="C216" s="62"/>
    </row>
    <row r="217" ht="15.75" customHeight="1">
      <c r="C217" s="62"/>
    </row>
    <row r="218" ht="15.75" customHeight="1">
      <c r="C218" s="62"/>
    </row>
    <row r="219" ht="15.75" customHeight="1">
      <c r="C219" s="62"/>
    </row>
    <row r="220" ht="15.75" customHeight="1">
      <c r="C220" s="62"/>
    </row>
    <row r="221" ht="15.75" customHeight="1">
      <c r="C221" s="62"/>
    </row>
    <row r="222" ht="15.75" customHeight="1">
      <c r="C222" s="62"/>
    </row>
    <row r="223" ht="15.75" customHeight="1">
      <c r="C223" s="62"/>
    </row>
    <row r="224" ht="15.75" customHeight="1">
      <c r="C224" s="62"/>
    </row>
    <row r="225" ht="15.75" customHeight="1">
      <c r="C225" s="62"/>
    </row>
    <row r="226" ht="15.75" customHeight="1">
      <c r="C226" s="62"/>
    </row>
    <row r="227" ht="15.75" customHeight="1">
      <c r="C227" s="62"/>
    </row>
    <row r="228" ht="15.75" customHeight="1">
      <c r="C228" s="62"/>
    </row>
    <row r="229" ht="15.75" customHeight="1">
      <c r="C229" s="62"/>
    </row>
    <row r="230" ht="15.75" customHeight="1">
      <c r="C230" s="62"/>
    </row>
    <row r="231" ht="15.75" customHeight="1">
      <c r="C231" s="62"/>
    </row>
    <row r="232" ht="15.75" customHeight="1">
      <c r="C232" s="62"/>
    </row>
    <row r="233" ht="15.75" customHeight="1">
      <c r="C233" s="62"/>
    </row>
    <row r="234" ht="15.75" customHeight="1">
      <c r="C234" s="62"/>
    </row>
    <row r="235" ht="15.75" customHeight="1">
      <c r="C235" s="62"/>
    </row>
    <row r="236" ht="15.75" customHeight="1">
      <c r="C236" s="62"/>
    </row>
    <row r="237" ht="15.75" customHeight="1">
      <c r="C237" s="62"/>
    </row>
    <row r="238" ht="15.75" customHeight="1">
      <c r="C238" s="62"/>
    </row>
    <row r="239" ht="15.75" customHeight="1">
      <c r="C239" s="62"/>
    </row>
    <row r="240" ht="15.75" customHeight="1">
      <c r="C240" s="62"/>
    </row>
    <row r="241" ht="15.75" customHeight="1">
      <c r="C241" s="62"/>
    </row>
    <row r="242" ht="15.75" customHeight="1">
      <c r="C242" s="62"/>
    </row>
    <row r="243" ht="15.75" customHeight="1">
      <c r="C243" s="62"/>
    </row>
    <row r="244" ht="15.75" customHeight="1">
      <c r="C244" s="62"/>
    </row>
    <row r="245" ht="15.75" customHeight="1">
      <c r="C245" s="62"/>
    </row>
    <row r="246" ht="15.75" customHeight="1">
      <c r="C246" s="62"/>
    </row>
    <row r="247" ht="15.75" customHeight="1">
      <c r="C247" s="62"/>
    </row>
    <row r="248" ht="15.75" customHeight="1">
      <c r="C248" s="62"/>
    </row>
    <row r="249" ht="15.75" customHeight="1">
      <c r="C249" s="62"/>
    </row>
    <row r="250" ht="15.75" customHeight="1">
      <c r="C250" s="62"/>
    </row>
    <row r="251" ht="15.75" customHeight="1">
      <c r="C251" s="62"/>
    </row>
    <row r="252" ht="15.75" customHeight="1">
      <c r="C252" s="62"/>
    </row>
    <row r="253" ht="15.75" customHeight="1">
      <c r="C253" s="62"/>
    </row>
    <row r="254" ht="15.75" customHeight="1">
      <c r="C254" s="62"/>
    </row>
    <row r="255" ht="15.75" customHeight="1">
      <c r="C255" s="62"/>
    </row>
    <row r="256" ht="15.75" customHeight="1">
      <c r="C256" s="62"/>
    </row>
    <row r="257" ht="15.75" customHeight="1">
      <c r="C257" s="62"/>
    </row>
    <row r="258" ht="15.75" customHeight="1">
      <c r="C258" s="62"/>
    </row>
    <row r="259" ht="15.75" customHeight="1">
      <c r="C259" s="62"/>
    </row>
    <row r="260" ht="15.75" customHeight="1">
      <c r="C260" s="62"/>
    </row>
    <row r="261" ht="15.75" customHeight="1">
      <c r="C261" s="62"/>
    </row>
    <row r="262" ht="15.75" customHeight="1">
      <c r="C262" s="62"/>
    </row>
    <row r="263" ht="15.75" customHeight="1">
      <c r="C263" s="62"/>
    </row>
    <row r="264" ht="15.75" customHeight="1">
      <c r="C264" s="62"/>
    </row>
    <row r="265" ht="15.75" customHeight="1">
      <c r="C265" s="62"/>
    </row>
    <row r="266" ht="15.75" customHeight="1">
      <c r="C266" s="62"/>
    </row>
    <row r="267" ht="15.75" customHeight="1">
      <c r="C267" s="62"/>
    </row>
    <row r="268" ht="15.75" customHeight="1">
      <c r="C268" s="62"/>
    </row>
    <row r="269" ht="15.75" customHeight="1">
      <c r="C269" s="62"/>
    </row>
    <row r="270" ht="15.75" customHeight="1">
      <c r="C270" s="62"/>
    </row>
    <row r="271" ht="15.75" customHeight="1">
      <c r="C271" s="62"/>
    </row>
    <row r="272" ht="15.75" customHeight="1">
      <c r="C272" s="62"/>
    </row>
    <row r="273" ht="15.75" customHeight="1">
      <c r="C273" s="62"/>
    </row>
    <row r="274" ht="15.75" customHeight="1">
      <c r="C274" s="62"/>
    </row>
    <row r="275" ht="15.75" customHeight="1">
      <c r="C275" s="62"/>
    </row>
    <row r="276" ht="15.75" customHeight="1">
      <c r="C276" s="62"/>
    </row>
    <row r="277" ht="15.75" customHeight="1">
      <c r="C277" s="62"/>
    </row>
    <row r="278" ht="15.75" customHeight="1">
      <c r="C278" s="62"/>
    </row>
    <row r="279" ht="15.75" customHeight="1">
      <c r="C279" s="62"/>
    </row>
    <row r="280" ht="15.75" customHeight="1">
      <c r="C280" s="62"/>
    </row>
    <row r="281" ht="15.75" customHeight="1">
      <c r="C281" s="62"/>
    </row>
    <row r="282" ht="15.75" customHeight="1">
      <c r="C282" s="62"/>
    </row>
    <row r="283" ht="15.75" customHeight="1">
      <c r="C283" s="62"/>
    </row>
    <row r="284" ht="15.75" customHeight="1">
      <c r="C284" s="62"/>
    </row>
    <row r="285" ht="15.75" customHeight="1">
      <c r="C285" s="62"/>
    </row>
    <row r="286" ht="15.75" customHeight="1">
      <c r="C286" s="62"/>
    </row>
    <row r="287" ht="15.75" customHeight="1">
      <c r="C287" s="62"/>
    </row>
    <row r="288" ht="15.75" customHeight="1">
      <c r="C288" s="62"/>
    </row>
    <row r="289" ht="15.75" customHeight="1">
      <c r="C289" s="62"/>
    </row>
    <row r="290" ht="15.75" customHeight="1">
      <c r="C290" s="62"/>
    </row>
    <row r="291" ht="15.75" customHeight="1">
      <c r="C291" s="62"/>
    </row>
    <row r="292" ht="15.75" customHeight="1">
      <c r="C292" s="62"/>
    </row>
    <row r="293" ht="15.75" customHeight="1">
      <c r="C293" s="62"/>
    </row>
    <row r="294" ht="15.75" customHeight="1">
      <c r="C294" s="62"/>
    </row>
    <row r="295" ht="15.75" customHeight="1">
      <c r="C295" s="62"/>
    </row>
    <row r="296" ht="15.75" customHeight="1">
      <c r="C296" s="62"/>
    </row>
    <row r="297" ht="15.75" customHeight="1">
      <c r="C297" s="62"/>
    </row>
    <row r="298" ht="15.75" customHeight="1">
      <c r="C298" s="62"/>
    </row>
    <row r="299" ht="15.75" customHeight="1">
      <c r="C299" s="62"/>
    </row>
    <row r="300" ht="15.75" customHeight="1">
      <c r="C300" s="62"/>
    </row>
    <row r="301" ht="15.75" customHeight="1">
      <c r="C301" s="62"/>
    </row>
    <row r="302" ht="15.75" customHeight="1">
      <c r="C302" s="62"/>
    </row>
    <row r="303" ht="15.75" customHeight="1">
      <c r="C303" s="62"/>
    </row>
    <row r="304" ht="15.75" customHeight="1">
      <c r="C304" s="62"/>
    </row>
    <row r="305" ht="15.75" customHeight="1">
      <c r="C305" s="62"/>
    </row>
    <row r="306" ht="15.75" customHeight="1">
      <c r="C306" s="62"/>
    </row>
    <row r="307" ht="15.75" customHeight="1">
      <c r="C307" s="62"/>
    </row>
    <row r="308" ht="15.75" customHeight="1">
      <c r="C308" s="62"/>
    </row>
    <row r="309" ht="15.75" customHeight="1">
      <c r="C309" s="62"/>
    </row>
    <row r="310" ht="15.75" customHeight="1">
      <c r="C310" s="62"/>
    </row>
    <row r="311" ht="15.75" customHeight="1">
      <c r="C311" s="62"/>
    </row>
    <row r="312" ht="15.75" customHeight="1">
      <c r="C312" s="62"/>
    </row>
    <row r="313" ht="15.75" customHeight="1">
      <c r="C313" s="62"/>
    </row>
    <row r="314" ht="15.75" customHeight="1">
      <c r="C314" s="62"/>
    </row>
    <row r="315" ht="15.75" customHeight="1">
      <c r="C315" s="62"/>
    </row>
    <row r="316" ht="15.75" customHeight="1">
      <c r="C316" s="62"/>
    </row>
    <row r="317" ht="15.75" customHeight="1">
      <c r="C317" s="62"/>
    </row>
    <row r="318" ht="15.75" customHeight="1">
      <c r="C318" s="62"/>
    </row>
    <row r="319" ht="15.75" customHeight="1">
      <c r="C319" s="62"/>
    </row>
    <row r="320" ht="15.75" customHeight="1">
      <c r="C320" s="62"/>
    </row>
    <row r="321" ht="15.75" customHeight="1">
      <c r="C321" s="62"/>
    </row>
    <row r="322" ht="15.75" customHeight="1">
      <c r="C322" s="62"/>
    </row>
    <row r="323" ht="15.75" customHeight="1">
      <c r="C323" s="62"/>
    </row>
    <row r="324" ht="15.75" customHeight="1">
      <c r="C324" s="62"/>
    </row>
    <row r="325" ht="15.75" customHeight="1">
      <c r="C325" s="62"/>
    </row>
    <row r="326" ht="15.75" customHeight="1">
      <c r="C326" s="62"/>
    </row>
    <row r="327" ht="15.75" customHeight="1">
      <c r="C327" s="62"/>
    </row>
    <row r="328" ht="15.75" customHeight="1">
      <c r="C328" s="62"/>
    </row>
    <row r="329" ht="15.75" customHeight="1">
      <c r="C329" s="62"/>
    </row>
    <row r="330" ht="15.75" customHeight="1">
      <c r="C330" s="62"/>
    </row>
    <row r="331" ht="15.75" customHeight="1">
      <c r="C331" s="62"/>
    </row>
    <row r="332" ht="15.75" customHeight="1">
      <c r="C332" s="62"/>
    </row>
    <row r="333" ht="15.75" customHeight="1">
      <c r="C333" s="62"/>
    </row>
    <row r="334" ht="15.75" customHeight="1">
      <c r="C334" s="62"/>
    </row>
    <row r="335" ht="15.75" customHeight="1">
      <c r="C335" s="62"/>
    </row>
    <row r="336" ht="15.75" customHeight="1">
      <c r="C336" s="62"/>
    </row>
    <row r="337" ht="15.75" customHeight="1">
      <c r="C337" s="62"/>
    </row>
    <row r="338" ht="15.75" customHeight="1">
      <c r="C338" s="62"/>
    </row>
    <row r="339" ht="15.75" customHeight="1">
      <c r="C339" s="62"/>
    </row>
    <row r="340" ht="15.75" customHeight="1">
      <c r="C340" s="62"/>
    </row>
    <row r="341" ht="15.75" customHeight="1">
      <c r="C341" s="62"/>
    </row>
    <row r="342" ht="15.75" customHeight="1">
      <c r="C342" s="62"/>
    </row>
    <row r="343" ht="15.75" customHeight="1">
      <c r="C343" s="62"/>
    </row>
    <row r="344" ht="15.75" customHeight="1">
      <c r="C344" s="62"/>
    </row>
    <row r="345" ht="15.75" customHeight="1">
      <c r="C345" s="62"/>
    </row>
    <row r="346" ht="15.75" customHeight="1">
      <c r="C346" s="62"/>
    </row>
    <row r="347" ht="15.75" customHeight="1">
      <c r="C347" s="62"/>
    </row>
    <row r="348" ht="15.75" customHeight="1">
      <c r="C348" s="62"/>
    </row>
    <row r="349" ht="15.75" customHeight="1">
      <c r="C349" s="62"/>
    </row>
    <row r="350" ht="15.75" customHeight="1">
      <c r="C350" s="62"/>
    </row>
    <row r="351" ht="15.75" customHeight="1">
      <c r="C351" s="62"/>
    </row>
    <row r="352" ht="15.75" customHeight="1">
      <c r="C352" s="62"/>
    </row>
    <row r="353" ht="15.75" customHeight="1">
      <c r="C353" s="62"/>
    </row>
    <row r="354" ht="15.75" customHeight="1">
      <c r="C354" s="62"/>
    </row>
    <row r="355" ht="15.75" customHeight="1">
      <c r="C355" s="62"/>
    </row>
    <row r="356" ht="15.75" customHeight="1">
      <c r="C356" s="62"/>
    </row>
    <row r="357" ht="15.75" customHeight="1">
      <c r="C357" s="62"/>
    </row>
    <row r="358" ht="15.75" customHeight="1">
      <c r="C358" s="62"/>
    </row>
    <row r="359" ht="15.75" customHeight="1">
      <c r="C359" s="62"/>
    </row>
    <row r="360" ht="15.75" customHeight="1">
      <c r="C360" s="62"/>
    </row>
    <row r="361" ht="15.75" customHeight="1">
      <c r="C361" s="62"/>
    </row>
    <row r="362" ht="15.75" customHeight="1">
      <c r="C362" s="62"/>
    </row>
    <row r="363" ht="15.75" customHeight="1">
      <c r="C363" s="62"/>
    </row>
    <row r="364" ht="15.75" customHeight="1">
      <c r="C364" s="62"/>
    </row>
    <row r="365" ht="15.75" customHeight="1">
      <c r="C365" s="62"/>
    </row>
    <row r="366" ht="15.75" customHeight="1">
      <c r="C366" s="62"/>
    </row>
    <row r="367" ht="15.75" customHeight="1">
      <c r="C367" s="62"/>
    </row>
    <row r="368" ht="15.75" customHeight="1">
      <c r="C368" s="62"/>
    </row>
    <row r="369" ht="15.75" customHeight="1">
      <c r="C369" s="62"/>
    </row>
    <row r="370" ht="15.75" customHeight="1">
      <c r="C370" s="62"/>
    </row>
    <row r="371" ht="15.75" customHeight="1">
      <c r="C371" s="62"/>
    </row>
    <row r="372" ht="15.75" customHeight="1">
      <c r="C372" s="62"/>
    </row>
    <row r="373" ht="15.75" customHeight="1">
      <c r="C373" s="62"/>
    </row>
    <row r="374" ht="15.75" customHeight="1">
      <c r="C374" s="62"/>
    </row>
    <row r="375" ht="15.75" customHeight="1">
      <c r="C375" s="62"/>
    </row>
    <row r="376" ht="15.75" customHeight="1">
      <c r="C376" s="62"/>
    </row>
    <row r="377" ht="15.75" customHeight="1">
      <c r="C377" s="62"/>
    </row>
    <row r="378" ht="15.75" customHeight="1">
      <c r="C378" s="62"/>
    </row>
    <row r="379" ht="15.75" customHeight="1">
      <c r="C379" s="62"/>
    </row>
    <row r="380" ht="15.75" customHeight="1">
      <c r="C380" s="62"/>
    </row>
    <row r="381" ht="15.75" customHeight="1">
      <c r="C381" s="62"/>
    </row>
    <row r="382" ht="15.75" customHeight="1">
      <c r="C382" s="62"/>
    </row>
    <row r="383" ht="15.75" customHeight="1">
      <c r="C383" s="62"/>
    </row>
    <row r="384" ht="15.75" customHeight="1">
      <c r="C384" s="62"/>
    </row>
    <row r="385" ht="15.75" customHeight="1">
      <c r="C385" s="62"/>
    </row>
    <row r="386" ht="15.75" customHeight="1">
      <c r="C386" s="62"/>
    </row>
    <row r="387" ht="15.75" customHeight="1">
      <c r="C387" s="62"/>
    </row>
    <row r="388" ht="15.75" customHeight="1">
      <c r="C388" s="62"/>
    </row>
    <row r="389" ht="15.75" customHeight="1">
      <c r="C389" s="62"/>
    </row>
    <row r="390" ht="15.75" customHeight="1">
      <c r="C390" s="62"/>
    </row>
    <row r="391" ht="15.75" customHeight="1">
      <c r="C391" s="62"/>
    </row>
    <row r="392" ht="15.75" customHeight="1">
      <c r="C392" s="62"/>
    </row>
    <row r="393" ht="15.75" customHeight="1">
      <c r="C393" s="62"/>
    </row>
    <row r="394" ht="15.75" customHeight="1">
      <c r="C394" s="62"/>
    </row>
    <row r="395" ht="15.75" customHeight="1">
      <c r="C395" s="62"/>
    </row>
    <row r="396" ht="15.75" customHeight="1">
      <c r="C396" s="62"/>
    </row>
    <row r="397" ht="15.75" customHeight="1">
      <c r="C397" s="62"/>
    </row>
    <row r="398" ht="15.75" customHeight="1">
      <c r="C398" s="62"/>
    </row>
    <row r="399" ht="15.75" customHeight="1">
      <c r="C399" s="62"/>
    </row>
    <row r="400" ht="15.75" customHeight="1">
      <c r="C400" s="62"/>
    </row>
    <row r="401" ht="15.75" customHeight="1">
      <c r="C401" s="62"/>
    </row>
    <row r="402" ht="15.75" customHeight="1">
      <c r="C402" s="62"/>
    </row>
    <row r="403" ht="15.75" customHeight="1">
      <c r="C403" s="62"/>
    </row>
    <row r="404" ht="15.75" customHeight="1">
      <c r="C404" s="62"/>
    </row>
    <row r="405" ht="15.75" customHeight="1">
      <c r="C405" s="62"/>
    </row>
    <row r="406" ht="15.75" customHeight="1">
      <c r="C406" s="62"/>
    </row>
    <row r="407" ht="15.75" customHeight="1">
      <c r="C407" s="62"/>
    </row>
    <row r="408" ht="15.75" customHeight="1">
      <c r="C408" s="62"/>
    </row>
    <row r="409" ht="15.75" customHeight="1">
      <c r="C409" s="62"/>
    </row>
    <row r="410" ht="15.75" customHeight="1">
      <c r="C410" s="62"/>
    </row>
    <row r="411" ht="15.75" customHeight="1">
      <c r="C411" s="62"/>
    </row>
    <row r="412" ht="15.75" customHeight="1">
      <c r="C412" s="62"/>
    </row>
    <row r="413" ht="15.75" customHeight="1">
      <c r="C413" s="62"/>
    </row>
    <row r="414" ht="15.75" customHeight="1">
      <c r="C414" s="62"/>
    </row>
    <row r="415" ht="15.75" customHeight="1">
      <c r="C415" s="62"/>
    </row>
    <row r="416" ht="15.75" customHeight="1">
      <c r="C416" s="62"/>
    </row>
    <row r="417" ht="15.75" customHeight="1">
      <c r="C417" s="62"/>
    </row>
    <row r="418" ht="15.75" customHeight="1">
      <c r="C418" s="62"/>
    </row>
    <row r="419" ht="15.75" customHeight="1">
      <c r="C419" s="62"/>
    </row>
    <row r="420" ht="15.75" customHeight="1">
      <c r="C420" s="62"/>
    </row>
    <row r="421" ht="15.75" customHeight="1">
      <c r="C421" s="62"/>
    </row>
    <row r="422" ht="15.75" customHeight="1">
      <c r="C422" s="62"/>
    </row>
    <row r="423" ht="15.75" customHeight="1">
      <c r="C423" s="62"/>
    </row>
    <row r="424" ht="15.75" customHeight="1">
      <c r="C424" s="62"/>
    </row>
    <row r="425" ht="15.75" customHeight="1">
      <c r="C425" s="62"/>
    </row>
    <row r="426" ht="15.75" customHeight="1">
      <c r="C426" s="62"/>
    </row>
    <row r="427" ht="15.75" customHeight="1">
      <c r="C427" s="62"/>
    </row>
    <row r="428" ht="15.75" customHeight="1">
      <c r="C428" s="62"/>
    </row>
    <row r="429" ht="15.75" customHeight="1">
      <c r="C429" s="62"/>
    </row>
    <row r="430" ht="15.75" customHeight="1">
      <c r="C430" s="62"/>
    </row>
    <row r="431" ht="15.75" customHeight="1">
      <c r="C431" s="62"/>
    </row>
    <row r="432" ht="15.75" customHeight="1">
      <c r="C432" s="62"/>
    </row>
    <row r="433" ht="15.75" customHeight="1">
      <c r="C433" s="62"/>
    </row>
    <row r="434" ht="15.75" customHeight="1">
      <c r="C434" s="62"/>
    </row>
    <row r="435" ht="15.75" customHeight="1">
      <c r="C435" s="62"/>
    </row>
    <row r="436" ht="15.75" customHeight="1">
      <c r="C436" s="62"/>
    </row>
    <row r="437" ht="15.75" customHeight="1">
      <c r="C437" s="62"/>
    </row>
    <row r="438" ht="15.75" customHeight="1">
      <c r="C438" s="62"/>
    </row>
    <row r="439" ht="15.75" customHeight="1">
      <c r="C439" s="62"/>
    </row>
    <row r="440" ht="15.75" customHeight="1">
      <c r="C440" s="62"/>
    </row>
    <row r="441" ht="15.75" customHeight="1">
      <c r="C441" s="62"/>
    </row>
    <row r="442" ht="15.75" customHeight="1">
      <c r="C442" s="62"/>
    </row>
    <row r="443" ht="15.75" customHeight="1">
      <c r="C443" s="62"/>
    </row>
    <row r="444" ht="15.75" customHeight="1">
      <c r="C444" s="62"/>
    </row>
    <row r="445" ht="15.75" customHeight="1">
      <c r="C445" s="62"/>
    </row>
    <row r="446" ht="15.75" customHeight="1">
      <c r="C446" s="62"/>
    </row>
    <row r="447" ht="15.75" customHeight="1">
      <c r="C447" s="62"/>
    </row>
    <row r="448" ht="15.75" customHeight="1">
      <c r="C448" s="62"/>
    </row>
    <row r="449" ht="15.75" customHeight="1">
      <c r="C449" s="62"/>
    </row>
    <row r="450" ht="15.75" customHeight="1">
      <c r="C450" s="62"/>
    </row>
    <row r="451" ht="15.75" customHeight="1">
      <c r="C451" s="62"/>
    </row>
    <row r="452" ht="15.75" customHeight="1">
      <c r="C452" s="62"/>
    </row>
    <row r="453" ht="15.75" customHeight="1">
      <c r="C453" s="62"/>
    </row>
    <row r="454" ht="15.75" customHeight="1">
      <c r="C454" s="62"/>
    </row>
    <row r="455" ht="15.75" customHeight="1">
      <c r="C455" s="62"/>
    </row>
    <row r="456" ht="15.75" customHeight="1">
      <c r="C456" s="62"/>
    </row>
    <row r="457" ht="15.75" customHeight="1">
      <c r="C457" s="62"/>
    </row>
    <row r="458" ht="15.75" customHeight="1">
      <c r="C458" s="62"/>
    </row>
    <row r="459" ht="15.75" customHeight="1">
      <c r="C459" s="62"/>
    </row>
    <row r="460" ht="15.75" customHeight="1">
      <c r="C460" s="62"/>
    </row>
    <row r="461" ht="15.75" customHeight="1">
      <c r="C461" s="62"/>
    </row>
    <row r="462" ht="15.75" customHeight="1">
      <c r="C462" s="62"/>
    </row>
    <row r="463" ht="15.75" customHeight="1">
      <c r="C463" s="62"/>
    </row>
    <row r="464" ht="15.75" customHeight="1">
      <c r="C464" s="62"/>
    </row>
    <row r="465" ht="15.75" customHeight="1">
      <c r="C465" s="62"/>
    </row>
    <row r="466" ht="15.75" customHeight="1">
      <c r="C466" s="62"/>
    </row>
    <row r="467" ht="15.75" customHeight="1">
      <c r="C467" s="62"/>
    </row>
    <row r="468" ht="15.75" customHeight="1">
      <c r="C468" s="62"/>
    </row>
    <row r="469" ht="15.75" customHeight="1">
      <c r="C469" s="62"/>
    </row>
    <row r="470" ht="15.75" customHeight="1">
      <c r="C470" s="62"/>
    </row>
    <row r="471" ht="15.75" customHeight="1">
      <c r="C471" s="62"/>
    </row>
    <row r="472" ht="15.75" customHeight="1">
      <c r="C472" s="62"/>
    </row>
    <row r="473" ht="15.75" customHeight="1">
      <c r="C473" s="62"/>
    </row>
    <row r="474" ht="15.75" customHeight="1">
      <c r="C474" s="62"/>
    </row>
    <row r="475" ht="15.75" customHeight="1">
      <c r="C475" s="62"/>
    </row>
    <row r="476" ht="15.75" customHeight="1">
      <c r="C476" s="62"/>
    </row>
    <row r="477" ht="15.75" customHeight="1">
      <c r="C477" s="62"/>
    </row>
    <row r="478" ht="15.75" customHeight="1">
      <c r="C478" s="62"/>
    </row>
    <row r="479" ht="15.75" customHeight="1">
      <c r="C479" s="62"/>
    </row>
    <row r="480" ht="15.75" customHeight="1">
      <c r="C480" s="62"/>
    </row>
    <row r="481" ht="15.75" customHeight="1">
      <c r="C481" s="62"/>
    </row>
    <row r="482" ht="15.75" customHeight="1">
      <c r="C482" s="62"/>
    </row>
    <row r="483" ht="15.75" customHeight="1">
      <c r="C483" s="62"/>
    </row>
    <row r="484" ht="15.75" customHeight="1">
      <c r="C484" s="62"/>
    </row>
    <row r="485" ht="15.75" customHeight="1">
      <c r="C485" s="62"/>
    </row>
    <row r="486" ht="15.75" customHeight="1">
      <c r="C486" s="62"/>
    </row>
    <row r="487" ht="15.75" customHeight="1">
      <c r="C487" s="62"/>
    </row>
    <row r="488" ht="15.75" customHeight="1">
      <c r="C488" s="62"/>
    </row>
    <row r="489" ht="15.75" customHeight="1">
      <c r="C489" s="62"/>
    </row>
    <row r="490" ht="15.75" customHeight="1">
      <c r="C490" s="62"/>
    </row>
    <row r="491" ht="15.75" customHeight="1">
      <c r="C491" s="62"/>
    </row>
    <row r="492" ht="15.75" customHeight="1">
      <c r="C492" s="62"/>
    </row>
    <row r="493" ht="15.75" customHeight="1">
      <c r="C493" s="62"/>
    </row>
    <row r="494" ht="15.75" customHeight="1">
      <c r="C494" s="62"/>
    </row>
    <row r="495" ht="15.75" customHeight="1">
      <c r="C495" s="62"/>
    </row>
    <row r="496" ht="15.75" customHeight="1">
      <c r="C496" s="62"/>
    </row>
    <row r="497" ht="15.75" customHeight="1">
      <c r="C497" s="62"/>
    </row>
    <row r="498" ht="15.75" customHeight="1">
      <c r="C498" s="62"/>
    </row>
    <row r="499" ht="15.75" customHeight="1">
      <c r="C499" s="62"/>
    </row>
    <row r="500" ht="15.75" customHeight="1">
      <c r="C500" s="62"/>
    </row>
    <row r="501" ht="15.75" customHeight="1">
      <c r="C501" s="62"/>
    </row>
    <row r="502" ht="15.75" customHeight="1">
      <c r="C502" s="62"/>
    </row>
    <row r="503" ht="15.75" customHeight="1">
      <c r="C503" s="62"/>
    </row>
    <row r="504" ht="15.75" customHeight="1">
      <c r="C504" s="62"/>
    </row>
    <row r="505" ht="15.75" customHeight="1">
      <c r="C505" s="62"/>
    </row>
    <row r="506" ht="15.75" customHeight="1">
      <c r="C506" s="62"/>
    </row>
    <row r="507" ht="15.75" customHeight="1">
      <c r="C507" s="62"/>
    </row>
    <row r="508" ht="15.75" customHeight="1">
      <c r="C508" s="62"/>
    </row>
    <row r="509" ht="15.75" customHeight="1">
      <c r="C509" s="62"/>
    </row>
    <row r="510" ht="15.75" customHeight="1">
      <c r="C510" s="62"/>
    </row>
    <row r="511" ht="15.75" customHeight="1">
      <c r="C511" s="62"/>
    </row>
    <row r="512" ht="15.75" customHeight="1">
      <c r="C512" s="62"/>
    </row>
    <row r="513" ht="15.75" customHeight="1">
      <c r="C513" s="62"/>
    </row>
    <row r="514" ht="15.75" customHeight="1">
      <c r="C514" s="62"/>
    </row>
    <row r="515" ht="15.75" customHeight="1">
      <c r="C515" s="62"/>
    </row>
    <row r="516" ht="15.75" customHeight="1">
      <c r="C516" s="62"/>
    </row>
    <row r="517" ht="15.75" customHeight="1">
      <c r="C517" s="62"/>
    </row>
    <row r="518" ht="15.75" customHeight="1">
      <c r="C518" s="62"/>
    </row>
    <row r="519" ht="15.75" customHeight="1">
      <c r="C519" s="62"/>
    </row>
    <row r="520" ht="15.75" customHeight="1">
      <c r="C520" s="62"/>
    </row>
    <row r="521" ht="15.75" customHeight="1">
      <c r="C521" s="62"/>
    </row>
    <row r="522" ht="15.75" customHeight="1">
      <c r="C522" s="62"/>
    </row>
    <row r="523" ht="15.75" customHeight="1">
      <c r="C523" s="62"/>
    </row>
    <row r="524" ht="15.75" customHeight="1">
      <c r="C524" s="62"/>
    </row>
    <row r="525" ht="15.75" customHeight="1">
      <c r="C525" s="62"/>
    </row>
    <row r="526" ht="15.75" customHeight="1">
      <c r="C526" s="62"/>
    </row>
    <row r="527" ht="15.75" customHeight="1">
      <c r="C527" s="62"/>
    </row>
    <row r="528" ht="15.75" customHeight="1">
      <c r="C528" s="62"/>
    </row>
    <row r="529" ht="15.75" customHeight="1">
      <c r="C529" s="62"/>
    </row>
    <row r="530" ht="15.75" customHeight="1">
      <c r="C530" s="62"/>
    </row>
    <row r="531" ht="15.75" customHeight="1">
      <c r="C531" s="62"/>
    </row>
    <row r="532" ht="15.75" customHeight="1">
      <c r="C532" s="62"/>
    </row>
    <row r="533" ht="15.75" customHeight="1">
      <c r="C533" s="62"/>
    </row>
    <row r="534" ht="15.75" customHeight="1">
      <c r="C534" s="62"/>
    </row>
    <row r="535" ht="15.75" customHeight="1">
      <c r="C535" s="62"/>
    </row>
    <row r="536" ht="15.75" customHeight="1">
      <c r="C536" s="62"/>
    </row>
    <row r="537" ht="15.75" customHeight="1">
      <c r="C537" s="62"/>
    </row>
    <row r="538" ht="15.75" customHeight="1">
      <c r="C538" s="62"/>
    </row>
    <row r="539" ht="15.75" customHeight="1">
      <c r="C539" s="62"/>
    </row>
    <row r="540" ht="15.75" customHeight="1">
      <c r="C540" s="62"/>
    </row>
    <row r="541" ht="15.75" customHeight="1">
      <c r="C541" s="62"/>
    </row>
    <row r="542" ht="15.75" customHeight="1">
      <c r="C542" s="62"/>
    </row>
    <row r="543" ht="15.75" customHeight="1">
      <c r="C543" s="62"/>
    </row>
    <row r="544" ht="15.75" customHeight="1">
      <c r="C544" s="62"/>
    </row>
    <row r="545" ht="15.75" customHeight="1">
      <c r="C545" s="62"/>
    </row>
    <row r="546" ht="15.75" customHeight="1">
      <c r="C546" s="62"/>
    </row>
    <row r="547" ht="15.75" customHeight="1">
      <c r="C547" s="62"/>
    </row>
    <row r="548" ht="15.75" customHeight="1">
      <c r="C548" s="62"/>
    </row>
    <row r="549" ht="15.75" customHeight="1">
      <c r="C549" s="62"/>
    </row>
    <row r="550" ht="15.75" customHeight="1">
      <c r="C550" s="62"/>
    </row>
    <row r="551" ht="15.75" customHeight="1">
      <c r="C551" s="62"/>
    </row>
    <row r="552" ht="15.75" customHeight="1">
      <c r="C552" s="62"/>
    </row>
    <row r="553" ht="15.75" customHeight="1">
      <c r="C553" s="62"/>
    </row>
    <row r="554" ht="15.75" customHeight="1">
      <c r="C554" s="62"/>
    </row>
    <row r="555" ht="15.75" customHeight="1">
      <c r="C555" s="62"/>
    </row>
    <row r="556" ht="15.75" customHeight="1">
      <c r="C556" s="62"/>
    </row>
    <row r="557" ht="15.75" customHeight="1">
      <c r="C557" s="62"/>
    </row>
    <row r="558" ht="15.75" customHeight="1">
      <c r="C558" s="62"/>
    </row>
    <row r="559" ht="15.75" customHeight="1">
      <c r="C559" s="62"/>
    </row>
    <row r="560" ht="15.75" customHeight="1">
      <c r="C560" s="62"/>
    </row>
    <row r="561" ht="15.75" customHeight="1">
      <c r="C561" s="62"/>
    </row>
    <row r="562" ht="15.75" customHeight="1">
      <c r="C562" s="62"/>
    </row>
    <row r="563" ht="15.75" customHeight="1">
      <c r="C563" s="62"/>
    </row>
    <row r="564" ht="15.75" customHeight="1">
      <c r="C564" s="62"/>
    </row>
    <row r="565" ht="15.75" customHeight="1">
      <c r="C565" s="62"/>
    </row>
    <row r="566" ht="15.75" customHeight="1">
      <c r="C566" s="62"/>
    </row>
    <row r="567" ht="15.75" customHeight="1">
      <c r="C567" s="62"/>
    </row>
    <row r="568" ht="15.75" customHeight="1">
      <c r="C568" s="62"/>
    </row>
    <row r="569" ht="15.75" customHeight="1">
      <c r="C569" s="62"/>
    </row>
    <row r="570" ht="15.75" customHeight="1">
      <c r="C570" s="62"/>
    </row>
    <row r="571" ht="15.75" customHeight="1">
      <c r="C571" s="62"/>
    </row>
    <row r="572" ht="15.75" customHeight="1">
      <c r="C572" s="62"/>
    </row>
    <row r="573" ht="15.75" customHeight="1">
      <c r="C573" s="62"/>
    </row>
    <row r="574" ht="15.75" customHeight="1">
      <c r="C574" s="62"/>
    </row>
    <row r="575" ht="15.75" customHeight="1">
      <c r="C575" s="62"/>
    </row>
    <row r="576" ht="15.75" customHeight="1">
      <c r="C576" s="62"/>
    </row>
    <row r="577" ht="15.75" customHeight="1">
      <c r="C577" s="62"/>
    </row>
    <row r="578" ht="15.75" customHeight="1">
      <c r="C578" s="62"/>
    </row>
    <row r="579" ht="15.75" customHeight="1">
      <c r="C579" s="62"/>
    </row>
    <row r="580" ht="15.75" customHeight="1">
      <c r="C580" s="62"/>
    </row>
    <row r="581" ht="15.75" customHeight="1">
      <c r="C581" s="62"/>
    </row>
    <row r="582" ht="15.75" customHeight="1">
      <c r="C582" s="62"/>
    </row>
    <row r="583" ht="15.75" customHeight="1">
      <c r="C583" s="62"/>
    </row>
    <row r="584" ht="15.75" customHeight="1">
      <c r="C584" s="62"/>
    </row>
    <row r="585" ht="15.75" customHeight="1">
      <c r="C585" s="62"/>
    </row>
    <row r="586" ht="15.75" customHeight="1">
      <c r="C586" s="62"/>
    </row>
    <row r="587" ht="15.75" customHeight="1">
      <c r="C587" s="62"/>
    </row>
    <row r="588" ht="15.75" customHeight="1">
      <c r="C588" s="62"/>
    </row>
    <row r="589" ht="15.75" customHeight="1">
      <c r="C589" s="62"/>
    </row>
    <row r="590" ht="15.75" customHeight="1">
      <c r="C590" s="62"/>
    </row>
    <row r="591" ht="15.75" customHeight="1">
      <c r="C591" s="62"/>
    </row>
    <row r="592" ht="15.75" customHeight="1">
      <c r="C592" s="62"/>
    </row>
    <row r="593" ht="15.75" customHeight="1">
      <c r="C593" s="62"/>
    </row>
    <row r="594" ht="15.75" customHeight="1">
      <c r="C594" s="62"/>
    </row>
    <row r="595" ht="15.75" customHeight="1">
      <c r="C595" s="62"/>
    </row>
    <row r="596" ht="15.75" customHeight="1">
      <c r="C596" s="62"/>
    </row>
    <row r="597" ht="15.75" customHeight="1">
      <c r="C597" s="62"/>
    </row>
    <row r="598" ht="15.75" customHeight="1">
      <c r="C598" s="62"/>
    </row>
    <row r="599" ht="15.75" customHeight="1">
      <c r="C599" s="62"/>
    </row>
    <row r="600" ht="15.75" customHeight="1">
      <c r="C600" s="62"/>
    </row>
    <row r="601" ht="15.75" customHeight="1">
      <c r="C601" s="62"/>
    </row>
    <row r="602" ht="15.75" customHeight="1">
      <c r="C602" s="62"/>
    </row>
    <row r="603" ht="15.75" customHeight="1">
      <c r="C603" s="62"/>
    </row>
    <row r="604" ht="15.75" customHeight="1">
      <c r="C604" s="62"/>
    </row>
    <row r="605" ht="15.75" customHeight="1">
      <c r="C605" s="62"/>
    </row>
    <row r="606" ht="15.75" customHeight="1">
      <c r="C606" s="62"/>
    </row>
    <row r="607" ht="15.75" customHeight="1">
      <c r="C607" s="62"/>
    </row>
    <row r="608" ht="15.75" customHeight="1">
      <c r="C608" s="62"/>
    </row>
    <row r="609" ht="15.75" customHeight="1">
      <c r="C609" s="62"/>
    </row>
    <row r="610" ht="15.75" customHeight="1">
      <c r="C610" s="62"/>
    </row>
    <row r="611" ht="15.75" customHeight="1">
      <c r="C611" s="62"/>
    </row>
    <row r="612" ht="15.75" customHeight="1">
      <c r="C612" s="62"/>
    </row>
    <row r="613" ht="15.75" customHeight="1">
      <c r="C613" s="62"/>
    </row>
    <row r="614" ht="15.75" customHeight="1">
      <c r="C614" s="62"/>
    </row>
    <row r="615" ht="15.75" customHeight="1">
      <c r="C615" s="62"/>
    </row>
    <row r="616" ht="15.75" customHeight="1">
      <c r="C616" s="62"/>
    </row>
    <row r="617" ht="15.75" customHeight="1">
      <c r="C617" s="62"/>
    </row>
    <row r="618" ht="15.75" customHeight="1">
      <c r="C618" s="62"/>
    </row>
    <row r="619" ht="15.75" customHeight="1">
      <c r="C619" s="62"/>
    </row>
    <row r="620" ht="15.75" customHeight="1">
      <c r="C620" s="62"/>
    </row>
    <row r="621" ht="15.75" customHeight="1">
      <c r="C621" s="62"/>
    </row>
    <row r="622" ht="15.75" customHeight="1">
      <c r="C622" s="62"/>
    </row>
    <row r="623" ht="15.75" customHeight="1">
      <c r="C623" s="62"/>
    </row>
    <row r="624" ht="15.75" customHeight="1">
      <c r="C624" s="62"/>
    </row>
    <row r="625" ht="15.75" customHeight="1">
      <c r="C625" s="62"/>
    </row>
    <row r="626" ht="15.75" customHeight="1">
      <c r="C626" s="62"/>
    </row>
    <row r="627" ht="15.75" customHeight="1">
      <c r="C627" s="62"/>
    </row>
    <row r="628" ht="15.75" customHeight="1">
      <c r="C628" s="62"/>
    </row>
    <row r="629" ht="15.75" customHeight="1">
      <c r="C629" s="62"/>
    </row>
    <row r="630" ht="15.75" customHeight="1">
      <c r="C630" s="62"/>
    </row>
    <row r="631" ht="15.75" customHeight="1">
      <c r="C631" s="62"/>
    </row>
    <row r="632" ht="15.75" customHeight="1">
      <c r="C632" s="62"/>
    </row>
    <row r="633" ht="15.75" customHeight="1">
      <c r="C633" s="62"/>
    </row>
    <row r="634" ht="15.75" customHeight="1">
      <c r="C634" s="62"/>
    </row>
    <row r="635" ht="15.75" customHeight="1">
      <c r="C635" s="62"/>
    </row>
    <row r="636" ht="15.75" customHeight="1">
      <c r="C636" s="62"/>
    </row>
    <row r="637" ht="15.75" customHeight="1">
      <c r="C637" s="62"/>
    </row>
    <row r="638" ht="15.75" customHeight="1">
      <c r="C638" s="62"/>
    </row>
    <row r="639" ht="15.75" customHeight="1">
      <c r="C639" s="62"/>
    </row>
    <row r="640" ht="15.75" customHeight="1">
      <c r="C640" s="62"/>
    </row>
    <row r="641" ht="15.75" customHeight="1">
      <c r="C641" s="62"/>
    </row>
    <row r="642" ht="15.75" customHeight="1">
      <c r="C642" s="62"/>
    </row>
    <row r="643" ht="15.75" customHeight="1">
      <c r="C643" s="62"/>
    </row>
    <row r="644" ht="15.75" customHeight="1">
      <c r="C644" s="62"/>
    </row>
    <row r="645" ht="15.75" customHeight="1">
      <c r="C645" s="62"/>
    </row>
    <row r="646" ht="15.75" customHeight="1">
      <c r="C646" s="62"/>
    </row>
    <row r="647" ht="15.75" customHeight="1">
      <c r="C647" s="62"/>
    </row>
    <row r="648" ht="15.75" customHeight="1">
      <c r="C648" s="62"/>
    </row>
    <row r="649" ht="15.75" customHeight="1">
      <c r="C649" s="62"/>
    </row>
    <row r="650" ht="15.75" customHeight="1">
      <c r="C650" s="62"/>
    </row>
    <row r="651" ht="15.75" customHeight="1">
      <c r="C651" s="62"/>
    </row>
    <row r="652" ht="15.75" customHeight="1">
      <c r="C652" s="62"/>
    </row>
    <row r="653" ht="15.75" customHeight="1">
      <c r="C653" s="62"/>
    </row>
    <row r="654" ht="15.75" customHeight="1">
      <c r="C654" s="62"/>
    </row>
    <row r="655" ht="15.75" customHeight="1">
      <c r="C655" s="62"/>
    </row>
    <row r="656" ht="15.75" customHeight="1">
      <c r="C656" s="62"/>
    </row>
    <row r="657" ht="15.75" customHeight="1">
      <c r="C657" s="62"/>
    </row>
    <row r="658" ht="15.75" customHeight="1">
      <c r="C658" s="62"/>
    </row>
    <row r="659" ht="15.75" customHeight="1">
      <c r="C659" s="62"/>
    </row>
    <row r="660" ht="15.75" customHeight="1">
      <c r="C660" s="62"/>
    </row>
    <row r="661" ht="15.75" customHeight="1">
      <c r="C661" s="62"/>
    </row>
    <row r="662" ht="15.75" customHeight="1">
      <c r="C662" s="62"/>
    </row>
    <row r="663" ht="15.75" customHeight="1">
      <c r="C663" s="62"/>
    </row>
    <row r="664" ht="15.75" customHeight="1">
      <c r="C664" s="62"/>
    </row>
    <row r="665" ht="15.75" customHeight="1">
      <c r="C665" s="62"/>
    </row>
    <row r="666" ht="15.75" customHeight="1">
      <c r="C666" s="62"/>
    </row>
    <row r="667" ht="15.75" customHeight="1">
      <c r="C667" s="62"/>
    </row>
    <row r="668" ht="15.75" customHeight="1">
      <c r="C668" s="62"/>
    </row>
    <row r="669" ht="15.75" customHeight="1">
      <c r="C669" s="62"/>
    </row>
    <row r="670" ht="15.75" customHeight="1">
      <c r="C670" s="62"/>
    </row>
    <row r="671" ht="15.75" customHeight="1">
      <c r="C671" s="62"/>
    </row>
    <row r="672" ht="15.75" customHeight="1">
      <c r="C672" s="62"/>
    </row>
    <row r="673" ht="15.75" customHeight="1">
      <c r="C673" s="62"/>
    </row>
    <row r="674" ht="15.75" customHeight="1">
      <c r="C674" s="62"/>
    </row>
    <row r="675" ht="15.75" customHeight="1">
      <c r="C675" s="62"/>
    </row>
    <row r="676" ht="15.75" customHeight="1">
      <c r="C676" s="62"/>
    </row>
    <row r="677" ht="15.75" customHeight="1">
      <c r="C677" s="62"/>
    </row>
    <row r="678" ht="15.75" customHeight="1">
      <c r="C678" s="62"/>
    </row>
    <row r="679" ht="15.75" customHeight="1">
      <c r="C679" s="62"/>
    </row>
    <row r="680" ht="15.75" customHeight="1">
      <c r="C680" s="62"/>
    </row>
    <row r="681" ht="15.75" customHeight="1">
      <c r="C681" s="62"/>
    </row>
    <row r="682" ht="15.75" customHeight="1">
      <c r="C682" s="62"/>
    </row>
    <row r="683" ht="15.75" customHeight="1">
      <c r="C683" s="62"/>
    </row>
    <row r="684" ht="15.75" customHeight="1">
      <c r="C684" s="62"/>
    </row>
    <row r="685" ht="15.75" customHeight="1">
      <c r="C685" s="62"/>
    </row>
    <row r="686" ht="15.75" customHeight="1">
      <c r="C686" s="62"/>
    </row>
    <row r="687" ht="15.75" customHeight="1">
      <c r="C687" s="62"/>
    </row>
    <row r="688" ht="15.75" customHeight="1">
      <c r="C688" s="62"/>
    </row>
    <row r="689" ht="15.75" customHeight="1">
      <c r="C689" s="62"/>
    </row>
    <row r="690" ht="15.75" customHeight="1">
      <c r="C690" s="62"/>
    </row>
    <row r="691" ht="15.75" customHeight="1">
      <c r="C691" s="62"/>
    </row>
    <row r="692" ht="15.75" customHeight="1">
      <c r="C692" s="62"/>
    </row>
    <row r="693" ht="15.75" customHeight="1">
      <c r="C693" s="62"/>
    </row>
    <row r="694" ht="15.75" customHeight="1">
      <c r="C694" s="62"/>
    </row>
    <row r="695" ht="15.75" customHeight="1">
      <c r="C695" s="62"/>
    </row>
    <row r="696" ht="15.75" customHeight="1">
      <c r="C696" s="62"/>
    </row>
    <row r="697" ht="15.75" customHeight="1">
      <c r="C697" s="62"/>
    </row>
    <row r="698" ht="15.75" customHeight="1">
      <c r="C698" s="62"/>
    </row>
    <row r="699" ht="15.75" customHeight="1">
      <c r="C699" s="62"/>
    </row>
    <row r="700" ht="15.75" customHeight="1">
      <c r="C700" s="62"/>
    </row>
    <row r="701" ht="15.75" customHeight="1">
      <c r="C701" s="62"/>
    </row>
    <row r="702" ht="15.75" customHeight="1">
      <c r="C702" s="62"/>
    </row>
    <row r="703" ht="15.75" customHeight="1">
      <c r="C703" s="62"/>
    </row>
    <row r="704" ht="15.75" customHeight="1">
      <c r="C704" s="62"/>
    </row>
    <row r="705" ht="15.75" customHeight="1">
      <c r="C705" s="62"/>
    </row>
    <row r="706" ht="15.75" customHeight="1">
      <c r="C706" s="62"/>
    </row>
    <row r="707" ht="15.75" customHeight="1">
      <c r="C707" s="62"/>
    </row>
    <row r="708" ht="15.75" customHeight="1">
      <c r="C708" s="62"/>
    </row>
    <row r="709" ht="15.75" customHeight="1">
      <c r="C709" s="62"/>
    </row>
    <row r="710" ht="15.75" customHeight="1">
      <c r="C710" s="62"/>
    </row>
    <row r="711" ht="15.75" customHeight="1">
      <c r="C711" s="62"/>
    </row>
    <row r="712" ht="15.75" customHeight="1">
      <c r="C712" s="62"/>
    </row>
    <row r="713" ht="15.75" customHeight="1">
      <c r="C713" s="62"/>
    </row>
    <row r="714" ht="15.75" customHeight="1">
      <c r="C714" s="62"/>
    </row>
    <row r="715" ht="15.75" customHeight="1">
      <c r="C715" s="62"/>
    </row>
    <row r="716" ht="15.75" customHeight="1">
      <c r="C716" s="62"/>
    </row>
    <row r="717" ht="15.75" customHeight="1">
      <c r="C717" s="62"/>
    </row>
    <row r="718" ht="15.75" customHeight="1">
      <c r="C718" s="62"/>
    </row>
    <row r="719" ht="15.75" customHeight="1">
      <c r="C719" s="62"/>
    </row>
    <row r="720" ht="15.75" customHeight="1">
      <c r="C720" s="62"/>
    </row>
    <row r="721" ht="15.75" customHeight="1">
      <c r="C721" s="62"/>
    </row>
    <row r="722" ht="15.75" customHeight="1">
      <c r="C722" s="62"/>
    </row>
    <row r="723" ht="15.75" customHeight="1">
      <c r="C723" s="62"/>
    </row>
    <row r="724" ht="15.75" customHeight="1">
      <c r="C724" s="62"/>
    </row>
    <row r="725" ht="15.75" customHeight="1">
      <c r="C725" s="62"/>
    </row>
    <row r="726" ht="15.75" customHeight="1">
      <c r="C726" s="62"/>
    </row>
    <row r="727" ht="15.75" customHeight="1">
      <c r="C727" s="62"/>
    </row>
    <row r="728" ht="15.75" customHeight="1">
      <c r="C728" s="62"/>
    </row>
    <row r="729" ht="15.75" customHeight="1">
      <c r="C729" s="62"/>
    </row>
    <row r="730" ht="15.75" customHeight="1">
      <c r="C730" s="62"/>
    </row>
    <row r="731" ht="15.75" customHeight="1">
      <c r="C731" s="62"/>
    </row>
    <row r="732" ht="15.75" customHeight="1">
      <c r="C732" s="62"/>
    </row>
    <row r="733" ht="15.75" customHeight="1">
      <c r="C733" s="62"/>
    </row>
    <row r="734" ht="15.75" customHeight="1">
      <c r="C734" s="62"/>
    </row>
    <row r="735" ht="15.75" customHeight="1">
      <c r="C735" s="62"/>
    </row>
    <row r="736" ht="15.75" customHeight="1">
      <c r="C736" s="62"/>
    </row>
    <row r="737" ht="15.75" customHeight="1">
      <c r="C737" s="62"/>
    </row>
    <row r="738" ht="15.75" customHeight="1">
      <c r="C738" s="62"/>
    </row>
    <row r="739" ht="15.75" customHeight="1">
      <c r="C739" s="62"/>
    </row>
    <row r="740" ht="15.75" customHeight="1">
      <c r="C740" s="62"/>
    </row>
    <row r="741" ht="15.75" customHeight="1">
      <c r="C741" s="62"/>
    </row>
    <row r="742" ht="15.75" customHeight="1">
      <c r="C742" s="62"/>
    </row>
    <row r="743" ht="15.75" customHeight="1">
      <c r="C743" s="62"/>
    </row>
    <row r="744" ht="15.75" customHeight="1">
      <c r="C744" s="62"/>
    </row>
    <row r="745" ht="15.75" customHeight="1">
      <c r="C745" s="62"/>
    </row>
    <row r="746" ht="15.75" customHeight="1">
      <c r="C746" s="62"/>
    </row>
    <row r="747" ht="15.75" customHeight="1">
      <c r="C747" s="62"/>
    </row>
    <row r="748" ht="15.75" customHeight="1">
      <c r="C748" s="62"/>
    </row>
    <row r="749" ht="15.75" customHeight="1">
      <c r="C749" s="62"/>
    </row>
    <row r="750" ht="15.75" customHeight="1">
      <c r="C750" s="62"/>
    </row>
    <row r="751" ht="15.75" customHeight="1">
      <c r="C751" s="62"/>
    </row>
    <row r="752" ht="15.75" customHeight="1">
      <c r="C752" s="62"/>
    </row>
    <row r="753" ht="15.75" customHeight="1">
      <c r="C753" s="62"/>
    </row>
    <row r="754" ht="15.75" customHeight="1">
      <c r="C754" s="62"/>
    </row>
    <row r="755" ht="15.75" customHeight="1">
      <c r="C755" s="62"/>
    </row>
    <row r="756" ht="15.75" customHeight="1">
      <c r="C756" s="62"/>
    </row>
    <row r="757" ht="15.75" customHeight="1">
      <c r="C757" s="62"/>
    </row>
    <row r="758" ht="15.75" customHeight="1">
      <c r="C758" s="62"/>
    </row>
    <row r="759" ht="15.75" customHeight="1">
      <c r="C759" s="62"/>
    </row>
    <row r="760" ht="15.75" customHeight="1">
      <c r="C760" s="62"/>
    </row>
    <row r="761" ht="15.75" customHeight="1">
      <c r="C761" s="62"/>
    </row>
    <row r="762" ht="15.75" customHeight="1">
      <c r="C762" s="62"/>
    </row>
    <row r="763" ht="15.75" customHeight="1">
      <c r="C763" s="62"/>
    </row>
    <row r="764" ht="15.75" customHeight="1">
      <c r="C764" s="62"/>
    </row>
    <row r="765" ht="15.75" customHeight="1">
      <c r="C765" s="62"/>
    </row>
    <row r="766" ht="15.75" customHeight="1">
      <c r="C766" s="62"/>
    </row>
    <row r="767" ht="15.75" customHeight="1">
      <c r="C767" s="62"/>
    </row>
    <row r="768" ht="15.75" customHeight="1">
      <c r="C768" s="62"/>
    </row>
    <row r="769" ht="15.75" customHeight="1">
      <c r="C769" s="62"/>
    </row>
    <row r="770" ht="15.75" customHeight="1">
      <c r="C770" s="62"/>
    </row>
    <row r="771" ht="15.75" customHeight="1">
      <c r="C771" s="62"/>
    </row>
    <row r="772" ht="15.75" customHeight="1">
      <c r="C772" s="62"/>
    </row>
    <row r="773" ht="15.75" customHeight="1">
      <c r="C773" s="62"/>
    </row>
    <row r="774" ht="15.75" customHeight="1">
      <c r="C774" s="62"/>
    </row>
    <row r="775" ht="15.75" customHeight="1">
      <c r="C775" s="62"/>
    </row>
    <row r="776" ht="15.75" customHeight="1">
      <c r="C776" s="62"/>
    </row>
    <row r="777" ht="15.75" customHeight="1">
      <c r="C777" s="62"/>
    </row>
    <row r="778" ht="15.75" customHeight="1">
      <c r="C778" s="62"/>
    </row>
    <row r="779" ht="15.75" customHeight="1">
      <c r="C779" s="62"/>
    </row>
    <row r="780" ht="15.75" customHeight="1">
      <c r="C780" s="62"/>
    </row>
    <row r="781" ht="15.75" customHeight="1">
      <c r="C781" s="62"/>
    </row>
    <row r="782" ht="15.75" customHeight="1">
      <c r="C782" s="62"/>
    </row>
    <row r="783" ht="15.75" customHeight="1">
      <c r="C783" s="62"/>
    </row>
    <row r="784" ht="15.75" customHeight="1">
      <c r="C784" s="62"/>
    </row>
    <row r="785" ht="15.75" customHeight="1">
      <c r="C785" s="62"/>
    </row>
    <row r="786" ht="15.75" customHeight="1">
      <c r="C786" s="62"/>
    </row>
    <row r="787" ht="15.75" customHeight="1">
      <c r="C787" s="62"/>
    </row>
    <row r="788" ht="15.75" customHeight="1">
      <c r="C788" s="62"/>
    </row>
    <row r="789" ht="15.75" customHeight="1">
      <c r="C789" s="62"/>
    </row>
    <row r="790" ht="15.75" customHeight="1">
      <c r="C790" s="62"/>
    </row>
    <row r="791" ht="15.75" customHeight="1">
      <c r="C791" s="62"/>
    </row>
    <row r="792" ht="15.75" customHeight="1">
      <c r="C792" s="62"/>
    </row>
    <row r="793" ht="15.75" customHeight="1">
      <c r="C793" s="62"/>
    </row>
    <row r="794" ht="15.75" customHeight="1">
      <c r="C794" s="62"/>
    </row>
    <row r="795" ht="15.75" customHeight="1">
      <c r="C795" s="62"/>
    </row>
    <row r="796" ht="15.75" customHeight="1">
      <c r="C796" s="62"/>
    </row>
    <row r="797" ht="15.75" customHeight="1">
      <c r="C797" s="62"/>
    </row>
    <row r="798" ht="15.75" customHeight="1">
      <c r="C798" s="62"/>
    </row>
    <row r="799" ht="15.75" customHeight="1">
      <c r="C799" s="62"/>
    </row>
    <row r="800" ht="15.75" customHeight="1">
      <c r="C800" s="62"/>
    </row>
    <row r="801" ht="15.75" customHeight="1">
      <c r="C801" s="62"/>
    </row>
    <row r="802" ht="15.75" customHeight="1">
      <c r="C802" s="62"/>
    </row>
    <row r="803" ht="15.75" customHeight="1">
      <c r="C803" s="62"/>
    </row>
    <row r="804" ht="15.75" customHeight="1">
      <c r="C804" s="62"/>
    </row>
    <row r="805" ht="15.75" customHeight="1">
      <c r="C805" s="62"/>
    </row>
    <row r="806" ht="15.75" customHeight="1">
      <c r="C806" s="62"/>
    </row>
    <row r="807" ht="15.75" customHeight="1">
      <c r="C807" s="62"/>
    </row>
    <row r="808" ht="15.75" customHeight="1">
      <c r="C808" s="62"/>
    </row>
    <row r="809" ht="15.75" customHeight="1">
      <c r="C809" s="62"/>
    </row>
    <row r="810" ht="15.75" customHeight="1">
      <c r="C810" s="62"/>
    </row>
    <row r="811" ht="15.75" customHeight="1">
      <c r="C811" s="62"/>
    </row>
    <row r="812" ht="15.75" customHeight="1">
      <c r="C812" s="62"/>
    </row>
    <row r="813" ht="15.75" customHeight="1">
      <c r="C813" s="62"/>
    </row>
    <row r="814" ht="15.75" customHeight="1">
      <c r="C814" s="62"/>
    </row>
    <row r="815" ht="15.75" customHeight="1">
      <c r="C815" s="62"/>
    </row>
    <row r="816" ht="15.75" customHeight="1">
      <c r="C816" s="62"/>
    </row>
    <row r="817" ht="15.75" customHeight="1">
      <c r="C817" s="62"/>
    </row>
    <row r="818" ht="15.75" customHeight="1">
      <c r="C818" s="62"/>
    </row>
    <row r="819" ht="15.75" customHeight="1">
      <c r="C819" s="62"/>
    </row>
    <row r="820" ht="15.75" customHeight="1">
      <c r="C820" s="62"/>
    </row>
    <row r="821" ht="15.75" customHeight="1">
      <c r="C821" s="62"/>
    </row>
    <row r="822" ht="15.75" customHeight="1">
      <c r="C822" s="62"/>
    </row>
    <row r="823" ht="15.75" customHeight="1">
      <c r="C823" s="62"/>
    </row>
    <row r="824" ht="15.75" customHeight="1">
      <c r="C824" s="62"/>
    </row>
    <row r="825" ht="15.75" customHeight="1">
      <c r="C825" s="62"/>
    </row>
    <row r="826" ht="15.75" customHeight="1">
      <c r="C826" s="62"/>
    </row>
    <row r="827" ht="15.75" customHeight="1">
      <c r="C827" s="62"/>
    </row>
    <row r="828" ht="15.75" customHeight="1">
      <c r="C828" s="62"/>
    </row>
    <row r="829" ht="15.75" customHeight="1">
      <c r="C829" s="62"/>
    </row>
    <row r="830" ht="15.75" customHeight="1">
      <c r="C830" s="62"/>
    </row>
    <row r="831" ht="15.75" customHeight="1">
      <c r="C831" s="62"/>
    </row>
    <row r="832" ht="15.75" customHeight="1">
      <c r="C832" s="62"/>
    </row>
    <row r="833" ht="15.75" customHeight="1">
      <c r="C833" s="62"/>
    </row>
    <row r="834" ht="15.75" customHeight="1">
      <c r="C834" s="62"/>
    </row>
    <row r="835" ht="15.75" customHeight="1">
      <c r="C835" s="62"/>
    </row>
    <row r="836" ht="15.75" customHeight="1">
      <c r="C836" s="62"/>
    </row>
    <row r="837" ht="15.75" customHeight="1">
      <c r="C837" s="62"/>
    </row>
    <row r="838" ht="15.75" customHeight="1">
      <c r="C838" s="62"/>
    </row>
    <row r="839" ht="15.75" customHeight="1">
      <c r="C839" s="62"/>
    </row>
    <row r="840" ht="15.75" customHeight="1">
      <c r="C840" s="62"/>
    </row>
    <row r="841" ht="15.75" customHeight="1">
      <c r="C841" s="62"/>
    </row>
    <row r="842" ht="15.75" customHeight="1">
      <c r="C842" s="62"/>
    </row>
    <row r="843" ht="15.75" customHeight="1">
      <c r="C843" s="62"/>
    </row>
    <row r="844" ht="15.75" customHeight="1">
      <c r="C844" s="62"/>
    </row>
    <row r="845" ht="15.75" customHeight="1">
      <c r="C845" s="62"/>
    </row>
    <row r="846" ht="15.75" customHeight="1">
      <c r="C846" s="62"/>
    </row>
    <row r="847" ht="15.75" customHeight="1">
      <c r="C847" s="62"/>
    </row>
    <row r="848" ht="15.75" customHeight="1">
      <c r="C848" s="62"/>
    </row>
    <row r="849" ht="15.75" customHeight="1">
      <c r="C849" s="62"/>
    </row>
    <row r="850" ht="15.75" customHeight="1">
      <c r="C850" s="62"/>
    </row>
    <row r="851" ht="15.75" customHeight="1">
      <c r="C851" s="62"/>
    </row>
    <row r="852" ht="15.75" customHeight="1">
      <c r="C852" s="62"/>
    </row>
    <row r="853" ht="15.75" customHeight="1">
      <c r="C853" s="62"/>
    </row>
    <row r="854" ht="15.75" customHeight="1">
      <c r="C854" s="62"/>
    </row>
    <row r="855" ht="15.75" customHeight="1">
      <c r="C855" s="62"/>
    </row>
    <row r="856" ht="15.75" customHeight="1">
      <c r="C856" s="62"/>
    </row>
    <row r="857" ht="15.75" customHeight="1">
      <c r="C857" s="62"/>
    </row>
    <row r="858" ht="15.75" customHeight="1">
      <c r="C858" s="62"/>
    </row>
    <row r="859" ht="15.75" customHeight="1">
      <c r="C859" s="62"/>
    </row>
    <row r="860" ht="15.75" customHeight="1">
      <c r="C860" s="62"/>
    </row>
    <row r="861" ht="15.75" customHeight="1">
      <c r="C861" s="62"/>
    </row>
    <row r="862" ht="15.75" customHeight="1">
      <c r="C862" s="62"/>
    </row>
    <row r="863" ht="15.75" customHeight="1">
      <c r="C863" s="62"/>
    </row>
    <row r="864" ht="15.75" customHeight="1">
      <c r="C864" s="62"/>
    </row>
    <row r="865" ht="15.75" customHeight="1">
      <c r="C865" s="62"/>
    </row>
    <row r="866" ht="15.75" customHeight="1">
      <c r="C866" s="62"/>
    </row>
    <row r="867" ht="15.75" customHeight="1">
      <c r="C867" s="62"/>
    </row>
    <row r="868" ht="15.75" customHeight="1">
      <c r="C868" s="62"/>
    </row>
    <row r="869" ht="15.75" customHeight="1">
      <c r="C869" s="62"/>
    </row>
    <row r="870" ht="15.75" customHeight="1">
      <c r="C870" s="62"/>
    </row>
    <row r="871" ht="15.75" customHeight="1">
      <c r="C871" s="62"/>
    </row>
    <row r="872" ht="15.75" customHeight="1">
      <c r="C872" s="62"/>
    </row>
    <row r="873" ht="15.75" customHeight="1">
      <c r="C873" s="62"/>
    </row>
    <row r="874" ht="15.75" customHeight="1">
      <c r="C874" s="62"/>
    </row>
    <row r="875" ht="15.75" customHeight="1">
      <c r="C875" s="62"/>
    </row>
    <row r="876" ht="15.75" customHeight="1">
      <c r="C876" s="62"/>
    </row>
    <row r="877" ht="15.75" customHeight="1">
      <c r="C877" s="62"/>
    </row>
    <row r="878" ht="15.75" customHeight="1">
      <c r="C878" s="62"/>
    </row>
    <row r="879" ht="15.75" customHeight="1">
      <c r="C879" s="62"/>
    </row>
    <row r="880" ht="15.75" customHeight="1">
      <c r="C880" s="62"/>
    </row>
    <row r="881" ht="15.75" customHeight="1">
      <c r="C881" s="62"/>
    </row>
    <row r="882" ht="15.75" customHeight="1">
      <c r="C882" s="62"/>
    </row>
    <row r="883" ht="15.75" customHeight="1">
      <c r="C883" s="62"/>
    </row>
    <row r="884" ht="15.75" customHeight="1">
      <c r="C884" s="62"/>
    </row>
    <row r="885" ht="15.75" customHeight="1">
      <c r="C885" s="62"/>
    </row>
    <row r="886" ht="15.75" customHeight="1">
      <c r="C886" s="62"/>
    </row>
    <row r="887" ht="15.75" customHeight="1">
      <c r="C887" s="62"/>
    </row>
    <row r="888" ht="15.75" customHeight="1">
      <c r="C888" s="62"/>
    </row>
    <row r="889" ht="15.75" customHeight="1">
      <c r="C889" s="62"/>
    </row>
    <row r="890" ht="15.75" customHeight="1">
      <c r="C890" s="62"/>
    </row>
    <row r="891" ht="15.75" customHeight="1">
      <c r="C891" s="62"/>
    </row>
    <row r="892" ht="15.75" customHeight="1">
      <c r="C892" s="62"/>
    </row>
    <row r="893" ht="15.75" customHeight="1">
      <c r="C893" s="62"/>
    </row>
    <row r="894" ht="15.75" customHeight="1">
      <c r="C894" s="62"/>
    </row>
    <row r="895" ht="15.75" customHeight="1">
      <c r="C895" s="62"/>
    </row>
    <row r="896" ht="15.75" customHeight="1">
      <c r="C896" s="62"/>
    </row>
    <row r="897" ht="15.75" customHeight="1">
      <c r="C897" s="62"/>
    </row>
    <row r="898" ht="15.75" customHeight="1">
      <c r="C898" s="62"/>
    </row>
    <row r="899" ht="15.75" customHeight="1">
      <c r="C899" s="62"/>
    </row>
    <row r="900" ht="15.75" customHeight="1">
      <c r="C900" s="62"/>
    </row>
    <row r="901" ht="15.75" customHeight="1">
      <c r="C901" s="62"/>
    </row>
    <row r="902" ht="15.75" customHeight="1">
      <c r="C902" s="62"/>
    </row>
    <row r="903" ht="15.75" customHeight="1">
      <c r="C903" s="62"/>
    </row>
    <row r="904" ht="15.75" customHeight="1">
      <c r="C904" s="62"/>
    </row>
    <row r="905" ht="15.75" customHeight="1">
      <c r="C905" s="62"/>
    </row>
    <row r="906" ht="15.75" customHeight="1">
      <c r="C906" s="62"/>
    </row>
    <row r="907" ht="15.75" customHeight="1">
      <c r="C907" s="62"/>
    </row>
    <row r="908" ht="15.75" customHeight="1">
      <c r="C908" s="62"/>
    </row>
    <row r="909" ht="15.75" customHeight="1">
      <c r="C909" s="62"/>
    </row>
    <row r="910" ht="15.75" customHeight="1">
      <c r="C910" s="62"/>
    </row>
    <row r="911" ht="15.75" customHeight="1">
      <c r="C911" s="62"/>
    </row>
    <row r="912" ht="15.75" customHeight="1">
      <c r="C912" s="62"/>
    </row>
    <row r="913" ht="15.75" customHeight="1">
      <c r="C913" s="62"/>
    </row>
    <row r="914" ht="15.75" customHeight="1">
      <c r="C914" s="62"/>
    </row>
    <row r="915" ht="15.75" customHeight="1">
      <c r="C915" s="62"/>
    </row>
    <row r="916" ht="15.75" customHeight="1">
      <c r="C916" s="62"/>
    </row>
    <row r="917" ht="15.75" customHeight="1">
      <c r="C917" s="62"/>
    </row>
    <row r="918" ht="15.75" customHeight="1">
      <c r="C918" s="62"/>
    </row>
    <row r="919" ht="15.75" customHeight="1">
      <c r="C919" s="62"/>
    </row>
    <row r="920" ht="15.75" customHeight="1">
      <c r="C920" s="62"/>
    </row>
    <row r="921" ht="15.75" customHeight="1">
      <c r="C921" s="62"/>
    </row>
    <row r="922" ht="15.75" customHeight="1">
      <c r="C922" s="62"/>
    </row>
    <row r="923" ht="15.75" customHeight="1">
      <c r="C923" s="62"/>
    </row>
    <row r="924" ht="15.75" customHeight="1">
      <c r="C924" s="62"/>
    </row>
    <row r="925" ht="15.75" customHeight="1">
      <c r="C925" s="62"/>
    </row>
    <row r="926" ht="15.75" customHeight="1">
      <c r="C926" s="62"/>
    </row>
    <row r="927" ht="15.75" customHeight="1">
      <c r="C927" s="62"/>
    </row>
    <row r="928" ht="15.75" customHeight="1">
      <c r="C928" s="62"/>
    </row>
    <row r="929" ht="15.75" customHeight="1">
      <c r="C929" s="62"/>
    </row>
    <row r="930" ht="15.75" customHeight="1">
      <c r="C930" s="62"/>
    </row>
    <row r="931" ht="15.75" customHeight="1">
      <c r="C931" s="62"/>
    </row>
    <row r="932" ht="15.75" customHeight="1">
      <c r="C932" s="62"/>
    </row>
    <row r="933" ht="15.75" customHeight="1">
      <c r="C933" s="62"/>
    </row>
    <row r="934" ht="15.75" customHeight="1">
      <c r="C934" s="62"/>
    </row>
    <row r="935" ht="15.75" customHeight="1">
      <c r="C935" s="62"/>
    </row>
    <row r="936" ht="15.75" customHeight="1">
      <c r="C936" s="62"/>
    </row>
    <row r="937" ht="15.75" customHeight="1">
      <c r="C937" s="62"/>
    </row>
    <row r="938" ht="15.75" customHeight="1">
      <c r="C938" s="62"/>
    </row>
    <row r="939" ht="15.75" customHeight="1">
      <c r="C939" s="62"/>
    </row>
    <row r="940" ht="15.75" customHeight="1">
      <c r="C940" s="62"/>
    </row>
    <row r="941" ht="15.75" customHeight="1">
      <c r="C941" s="62"/>
    </row>
    <row r="942" ht="15.75" customHeight="1">
      <c r="C942" s="62"/>
    </row>
    <row r="943" ht="15.75" customHeight="1">
      <c r="C943" s="62"/>
    </row>
    <row r="944" ht="15.75" customHeight="1">
      <c r="C944" s="62"/>
    </row>
    <row r="945" ht="15.75" customHeight="1">
      <c r="C945" s="62"/>
    </row>
    <row r="946" ht="15.75" customHeight="1">
      <c r="C946" s="62"/>
    </row>
    <row r="947" ht="15.75" customHeight="1">
      <c r="C947" s="62"/>
    </row>
    <row r="948" ht="15.75" customHeight="1">
      <c r="C948" s="62"/>
    </row>
    <row r="949" ht="15.75" customHeight="1">
      <c r="C949" s="62"/>
    </row>
    <row r="950" ht="15.75" customHeight="1">
      <c r="C950" s="62"/>
    </row>
    <row r="951" ht="15.75" customHeight="1">
      <c r="C951" s="62"/>
    </row>
    <row r="952" ht="15.75" customHeight="1">
      <c r="C952" s="62"/>
    </row>
    <row r="953" ht="15.75" customHeight="1">
      <c r="C953" s="62"/>
    </row>
    <row r="954" ht="15.75" customHeight="1">
      <c r="C954" s="62"/>
    </row>
    <row r="955" ht="15.75" customHeight="1">
      <c r="C955" s="62"/>
    </row>
    <row r="956" ht="15.75" customHeight="1">
      <c r="C956" s="62"/>
    </row>
    <row r="957" ht="15.75" customHeight="1">
      <c r="C957" s="62"/>
    </row>
    <row r="958" ht="15.75" customHeight="1">
      <c r="C958" s="62"/>
    </row>
    <row r="959" ht="15.75" customHeight="1">
      <c r="C959" s="62"/>
    </row>
    <row r="960" ht="15.75" customHeight="1">
      <c r="C960" s="62"/>
    </row>
    <row r="961" ht="15.75" customHeight="1">
      <c r="C961" s="62"/>
    </row>
    <row r="962" ht="15.75" customHeight="1">
      <c r="C962" s="62"/>
    </row>
    <row r="963" ht="15.75" customHeight="1">
      <c r="C963" s="62"/>
    </row>
    <row r="964" ht="15.75" customHeight="1">
      <c r="C964" s="62"/>
    </row>
    <row r="965" ht="15.75" customHeight="1">
      <c r="C965" s="62"/>
    </row>
    <row r="966" ht="15.75" customHeight="1">
      <c r="C966" s="62"/>
    </row>
    <row r="967" ht="15.75" customHeight="1">
      <c r="C967" s="62"/>
    </row>
    <row r="968" ht="15.75" customHeight="1">
      <c r="C968" s="62"/>
    </row>
    <row r="969" ht="15.75" customHeight="1">
      <c r="C969" s="62"/>
    </row>
    <row r="970" ht="15.75" customHeight="1">
      <c r="C970" s="62"/>
    </row>
    <row r="971" ht="15.75" customHeight="1">
      <c r="C971" s="62"/>
    </row>
    <row r="972" ht="15.75" customHeight="1">
      <c r="C972" s="62"/>
    </row>
    <row r="973" ht="15.75" customHeight="1">
      <c r="C973" s="62"/>
    </row>
    <row r="974" ht="15.75" customHeight="1">
      <c r="C974" s="62"/>
    </row>
    <row r="975" ht="15.75" customHeight="1">
      <c r="C975" s="62"/>
    </row>
    <row r="976" ht="15.75" customHeight="1">
      <c r="C976" s="62"/>
    </row>
    <row r="977" ht="15.75" customHeight="1">
      <c r="C977" s="62"/>
    </row>
    <row r="978" ht="15.75" customHeight="1">
      <c r="C978" s="62"/>
    </row>
    <row r="979" ht="15.75" customHeight="1">
      <c r="C979" s="62"/>
    </row>
    <row r="980" ht="15.75" customHeight="1">
      <c r="C980" s="62"/>
    </row>
    <row r="981" ht="15.75" customHeight="1">
      <c r="C981" s="62"/>
    </row>
    <row r="982" ht="15.75" customHeight="1">
      <c r="C982" s="62"/>
    </row>
    <row r="983" ht="15.75" customHeight="1">
      <c r="C983" s="62"/>
    </row>
    <row r="984" ht="15.75" customHeight="1">
      <c r="C984" s="62"/>
    </row>
    <row r="985" ht="15.75" customHeight="1">
      <c r="C985" s="62"/>
    </row>
    <row r="986" ht="15.75" customHeight="1">
      <c r="C986" s="62"/>
    </row>
    <row r="987" ht="15.75" customHeight="1">
      <c r="C987" s="62"/>
    </row>
    <row r="988" ht="15.75" customHeight="1">
      <c r="C988" s="62"/>
    </row>
    <row r="989" ht="15.75" customHeight="1">
      <c r="C989" s="62"/>
    </row>
    <row r="990" ht="15.75" customHeight="1">
      <c r="C990" s="62"/>
    </row>
    <row r="991" ht="15.75" customHeight="1">
      <c r="C991" s="62"/>
    </row>
    <row r="992" ht="15.75" customHeight="1">
      <c r="C992" s="62"/>
    </row>
    <row r="993" ht="15.75" customHeight="1">
      <c r="C993" s="62"/>
    </row>
    <row r="994" ht="15.75" customHeight="1">
      <c r="C994" s="62"/>
    </row>
    <row r="995" ht="15.75" customHeight="1">
      <c r="C995" s="62"/>
    </row>
    <row r="996" ht="15.75" customHeight="1">
      <c r="C996" s="62"/>
    </row>
    <row r="997" ht="15.75" customHeight="1">
      <c r="C997" s="62"/>
    </row>
    <row r="998" ht="15.75" customHeight="1">
      <c r="C998" s="62"/>
    </row>
    <row r="999" ht="15.75" customHeight="1">
      <c r="C999" s="62"/>
    </row>
    <row r="1000" ht="15.75" customHeight="1">
      <c r="C1000" s="62"/>
    </row>
  </sheetData>
  <mergeCells count="84">
    <mergeCell ref="C21:D21"/>
    <mergeCell ref="A23:D24"/>
    <mergeCell ref="E23:G24"/>
    <mergeCell ref="A20:H20"/>
    <mergeCell ref="I20:K20"/>
    <mergeCell ref="A21:B21"/>
    <mergeCell ref="E21:F21"/>
    <mergeCell ref="G21:H21"/>
    <mergeCell ref="I21:K21"/>
    <mergeCell ref="A22:K22"/>
    <mergeCell ref="H23:K23"/>
    <mergeCell ref="H24:K24"/>
    <mergeCell ref="A25:D25"/>
    <mergeCell ref="E25:G25"/>
    <mergeCell ref="H25:K25"/>
    <mergeCell ref="E26:G26"/>
    <mergeCell ref="H26:K26"/>
    <mergeCell ref="A26:D26"/>
    <mergeCell ref="A27:D27"/>
    <mergeCell ref="E27:G27"/>
    <mergeCell ref="H27:K27"/>
    <mergeCell ref="A28:D28"/>
    <mergeCell ref="E28:G28"/>
    <mergeCell ref="H28:K28"/>
    <mergeCell ref="D44:K44"/>
    <mergeCell ref="E45:G45"/>
    <mergeCell ref="H45:K45"/>
    <mergeCell ref="A29:D29"/>
    <mergeCell ref="E29:G29"/>
    <mergeCell ref="H29:K29"/>
    <mergeCell ref="A30:D30"/>
    <mergeCell ref="E30:G30"/>
    <mergeCell ref="H30:K30"/>
    <mergeCell ref="D43:K43"/>
    <mergeCell ref="E49:G49"/>
    <mergeCell ref="E50:G50"/>
    <mergeCell ref="A43:C43"/>
    <mergeCell ref="A44:C44"/>
    <mergeCell ref="A45:B45"/>
    <mergeCell ref="C45:C49"/>
    <mergeCell ref="D45:D49"/>
    <mergeCell ref="A46:B49"/>
    <mergeCell ref="E46:G46"/>
    <mergeCell ref="G6:H6"/>
    <mergeCell ref="I6:K6"/>
    <mergeCell ref="D1:H1"/>
    <mergeCell ref="D2:H2"/>
    <mergeCell ref="D3:H3"/>
    <mergeCell ref="D4:H4"/>
    <mergeCell ref="D5:H5"/>
    <mergeCell ref="A6:B6"/>
    <mergeCell ref="D6:E6"/>
    <mergeCell ref="A7:B7"/>
    <mergeCell ref="C7:F7"/>
    <mergeCell ref="G7:H7"/>
    <mergeCell ref="I7:K7"/>
    <mergeCell ref="A8:B8"/>
    <mergeCell ref="G8:H8"/>
    <mergeCell ref="I8:K8"/>
    <mergeCell ref="C8:F8"/>
    <mergeCell ref="A9:H9"/>
    <mergeCell ref="I9:K9"/>
    <mergeCell ref="B10:H10"/>
    <mergeCell ref="I10:K10"/>
    <mergeCell ref="B11:H11"/>
    <mergeCell ref="I11:K11"/>
    <mergeCell ref="B12:H12"/>
    <mergeCell ref="I12:K12"/>
    <mergeCell ref="A13:A14"/>
    <mergeCell ref="B13:H14"/>
    <mergeCell ref="I13:K14"/>
    <mergeCell ref="B15:H15"/>
    <mergeCell ref="I15:K15"/>
    <mergeCell ref="B16:H16"/>
    <mergeCell ref="I16:K16"/>
    <mergeCell ref="B17:H17"/>
    <mergeCell ref="I17:K17"/>
    <mergeCell ref="I18:K18"/>
    <mergeCell ref="B19:H19"/>
    <mergeCell ref="I19:K19"/>
    <mergeCell ref="E48:G48"/>
    <mergeCell ref="H48:K48"/>
    <mergeCell ref="H49:K49"/>
    <mergeCell ref="H50:K50"/>
  </mergeCells>
  <printOptions/>
  <pageMargins bottom="0.984027777777778" footer="0.0" header="0.0" left="0.984027777777778" right="0.984027777777778" top="0.984027777777778"/>
  <pageSetup fitToHeight="0" paperSize="9" orientation="portrait"/>
  <headerFooter>
    <oddFooter>&amp;C_x000D_#0000FF Classificação: Interna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17.71"/>
    <col customWidth="1" min="3" max="4" width="10.71"/>
    <col customWidth="1" min="5" max="5" width="11.43"/>
    <col customWidth="1" min="6" max="6" width="10.0"/>
    <col customWidth="1" min="7" max="7" width="11.43"/>
    <col customWidth="1" min="8" max="8" width="10.0"/>
    <col customWidth="1" min="9" max="9" width="8.86"/>
    <col customWidth="1" min="10" max="10" width="4.43"/>
    <col customWidth="1" min="11" max="11" width="8.86"/>
    <col customWidth="1" min="12" max="26" width="8.71"/>
  </cols>
  <sheetData>
    <row r="1" ht="15.0" customHeight="1">
      <c r="A1" s="73"/>
      <c r="B1" s="74"/>
      <c r="C1" s="75"/>
      <c r="D1" s="76"/>
      <c r="E1" s="77"/>
      <c r="F1" s="77"/>
      <c r="G1" s="77"/>
      <c r="H1" s="77"/>
      <c r="I1" s="74"/>
      <c r="J1" s="74"/>
      <c r="K1" s="78"/>
    </row>
    <row r="2" ht="15.0" customHeight="1">
      <c r="A2" s="30"/>
      <c r="C2" s="62"/>
      <c r="D2" s="79" t="s">
        <v>79</v>
      </c>
      <c r="K2" s="80"/>
    </row>
    <row r="3" ht="15.0" customHeight="1">
      <c r="A3" s="30"/>
      <c r="C3" s="62"/>
      <c r="D3" s="81" t="s">
        <v>285</v>
      </c>
      <c r="K3" s="80"/>
    </row>
    <row r="4" ht="15.0" customHeight="1">
      <c r="A4" s="30"/>
      <c r="C4" s="62"/>
      <c r="D4" s="79" t="s">
        <v>242</v>
      </c>
      <c r="K4" s="80"/>
    </row>
    <row r="5" ht="15.0" customHeight="1">
      <c r="A5" s="82"/>
      <c r="B5" s="83"/>
      <c r="C5" s="84"/>
      <c r="D5" s="280" t="s">
        <v>268</v>
      </c>
      <c r="E5" s="281"/>
      <c r="F5" s="281"/>
      <c r="G5" s="281"/>
      <c r="H5" s="281"/>
      <c r="I5" s="83"/>
      <c r="J5" s="83"/>
      <c r="K5" s="85"/>
    </row>
    <row r="6" ht="15.0" customHeight="1">
      <c r="A6" s="86" t="s">
        <v>83</v>
      </c>
      <c r="B6" s="88"/>
      <c r="C6" s="89"/>
      <c r="D6" s="90" t="s">
        <v>20</v>
      </c>
      <c r="E6" s="88"/>
      <c r="F6" s="91"/>
      <c r="G6" s="90" t="s">
        <v>84</v>
      </c>
      <c r="H6" s="88"/>
      <c r="I6" s="92"/>
      <c r="J6" s="87"/>
      <c r="K6" s="9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5.0" customHeight="1">
      <c r="A7" s="94" t="s">
        <v>85</v>
      </c>
      <c r="B7" s="49"/>
      <c r="C7" s="95" t="s">
        <v>286</v>
      </c>
      <c r="D7" s="46"/>
      <c r="E7" s="46"/>
      <c r="F7" s="49"/>
      <c r="G7" s="96" t="s">
        <v>87</v>
      </c>
      <c r="H7" s="49"/>
      <c r="I7" s="97"/>
      <c r="J7" s="46"/>
      <c r="K7" s="47"/>
    </row>
    <row r="8" ht="15.75" customHeight="1">
      <c r="A8" s="98" t="s">
        <v>88</v>
      </c>
      <c r="B8" s="59"/>
      <c r="C8" s="100" t="s">
        <v>89</v>
      </c>
      <c r="D8" s="99"/>
      <c r="E8" s="99"/>
      <c r="F8" s="59"/>
      <c r="G8" s="101" t="s">
        <v>90</v>
      </c>
      <c r="H8" s="59"/>
      <c r="I8" s="102"/>
      <c r="J8" s="99"/>
      <c r="K8" s="61"/>
    </row>
    <row r="9" ht="15.0" customHeight="1">
      <c r="A9" s="86" t="s">
        <v>245</v>
      </c>
      <c r="B9" s="87"/>
      <c r="C9" s="87"/>
      <c r="D9" s="87"/>
      <c r="E9" s="87"/>
      <c r="F9" s="87"/>
      <c r="G9" s="87"/>
      <c r="H9" s="103"/>
      <c r="I9" s="104" t="s">
        <v>93</v>
      </c>
      <c r="J9" s="87"/>
      <c r="K9" s="93"/>
    </row>
    <row r="10" ht="15.0" customHeight="1">
      <c r="A10" s="105" t="s">
        <v>94</v>
      </c>
      <c r="B10" s="106" t="s">
        <v>95</v>
      </c>
      <c r="C10" s="46"/>
      <c r="D10" s="46"/>
      <c r="E10" s="46"/>
      <c r="F10" s="46"/>
      <c r="G10" s="46"/>
      <c r="H10" s="49"/>
      <c r="I10" s="107" t="s">
        <v>27</v>
      </c>
      <c r="J10" s="46"/>
      <c r="K10" s="47"/>
    </row>
    <row r="11" ht="15.0" customHeight="1">
      <c r="A11" s="105" t="s">
        <v>96</v>
      </c>
      <c r="B11" s="106" t="s">
        <v>97</v>
      </c>
      <c r="C11" s="46"/>
      <c r="D11" s="46"/>
      <c r="E11" s="46"/>
      <c r="F11" s="46"/>
      <c r="G11" s="46"/>
      <c r="H11" s="49"/>
      <c r="I11" s="107" t="s">
        <v>27</v>
      </c>
      <c r="J11" s="46"/>
      <c r="K11" s="47"/>
    </row>
    <row r="12" ht="15.0" customHeight="1">
      <c r="A12" s="105" t="s">
        <v>98</v>
      </c>
      <c r="B12" s="106" t="s">
        <v>270</v>
      </c>
      <c r="C12" s="46"/>
      <c r="D12" s="46"/>
      <c r="E12" s="46"/>
      <c r="F12" s="46"/>
      <c r="G12" s="46"/>
      <c r="H12" s="49"/>
      <c r="I12" s="107" t="s">
        <v>30</v>
      </c>
      <c r="J12" s="46"/>
      <c r="K12" s="47"/>
    </row>
    <row r="13" ht="15.0" customHeight="1">
      <c r="A13" s="282" t="s">
        <v>100</v>
      </c>
      <c r="B13" s="283" t="s">
        <v>271</v>
      </c>
      <c r="C13" s="114"/>
      <c r="D13" s="114"/>
      <c r="E13" s="114"/>
      <c r="F13" s="114"/>
      <c r="G13" s="114"/>
      <c r="H13" s="115"/>
      <c r="I13" s="284" t="s">
        <v>30</v>
      </c>
      <c r="J13" s="114"/>
      <c r="K13" s="124"/>
    </row>
    <row r="14" ht="15.0" customHeight="1">
      <c r="A14" s="285"/>
      <c r="B14" s="286"/>
      <c r="C14" s="118"/>
      <c r="D14" s="118"/>
      <c r="E14" s="118"/>
      <c r="F14" s="118"/>
      <c r="G14" s="118"/>
      <c r="H14" s="119"/>
      <c r="I14" s="286"/>
      <c r="J14" s="118"/>
      <c r="K14" s="287"/>
    </row>
    <row r="15" ht="15.0" customHeight="1">
      <c r="A15" s="105" t="s">
        <v>104</v>
      </c>
      <c r="B15" s="106" t="s">
        <v>272</v>
      </c>
      <c r="C15" s="46"/>
      <c r="D15" s="46"/>
      <c r="E15" s="46"/>
      <c r="F15" s="46"/>
      <c r="G15" s="46"/>
      <c r="H15" s="49"/>
      <c r="I15" s="107" t="s">
        <v>30</v>
      </c>
      <c r="J15" s="46"/>
      <c r="K15" s="47"/>
    </row>
    <row r="16" ht="15.0" customHeight="1">
      <c r="A16" s="105" t="s">
        <v>106</v>
      </c>
      <c r="B16" s="106" t="s">
        <v>273</v>
      </c>
      <c r="C16" s="46"/>
      <c r="D16" s="46"/>
      <c r="E16" s="46"/>
      <c r="F16" s="46"/>
      <c r="G16" s="46"/>
      <c r="H16" s="49"/>
      <c r="I16" s="107" t="s">
        <v>27</v>
      </c>
      <c r="J16" s="46"/>
      <c r="K16" s="47"/>
    </row>
    <row r="17" ht="15.0" customHeight="1">
      <c r="A17" s="105" t="s">
        <v>274</v>
      </c>
      <c r="B17" s="106" t="s">
        <v>103</v>
      </c>
      <c r="C17" s="46"/>
      <c r="D17" s="46"/>
      <c r="E17" s="46"/>
      <c r="F17" s="46"/>
      <c r="G17" s="46"/>
      <c r="H17" s="49"/>
      <c r="I17" s="107" t="s">
        <v>27</v>
      </c>
      <c r="J17" s="46"/>
      <c r="K17" s="47"/>
    </row>
    <row r="18" ht="15.0" customHeight="1">
      <c r="A18" s="105" t="s">
        <v>251</v>
      </c>
      <c r="B18" s="106" t="s">
        <v>105</v>
      </c>
      <c r="C18" s="109"/>
      <c r="D18" s="109"/>
      <c r="E18" s="109"/>
      <c r="F18" s="109"/>
      <c r="G18" s="109"/>
      <c r="H18" s="109"/>
      <c r="I18" s="107" t="s">
        <v>30</v>
      </c>
      <c r="J18" s="46"/>
      <c r="K18" s="47"/>
    </row>
    <row r="19" ht="15.0" customHeight="1">
      <c r="A19" s="105"/>
      <c r="B19" s="106"/>
      <c r="C19" s="46"/>
      <c r="D19" s="46"/>
      <c r="E19" s="46"/>
      <c r="F19" s="46"/>
      <c r="G19" s="46"/>
      <c r="H19" s="46"/>
      <c r="I19" s="107"/>
      <c r="J19" s="46"/>
      <c r="K19" s="47"/>
    </row>
    <row r="20" ht="15.0" customHeight="1">
      <c r="A20" s="110" t="s">
        <v>110</v>
      </c>
      <c r="B20" s="46"/>
      <c r="C20" s="46"/>
      <c r="D20" s="46"/>
      <c r="E20" s="46"/>
      <c r="F20" s="46"/>
      <c r="G20" s="46"/>
      <c r="H20" s="49"/>
      <c r="I20" s="107"/>
      <c r="J20" s="46"/>
      <c r="K20" s="47"/>
    </row>
    <row r="21" ht="45.75" customHeight="1">
      <c r="A21" s="111" t="s">
        <v>111</v>
      </c>
      <c r="B21" s="49"/>
      <c r="C21" s="112" t="s">
        <v>112</v>
      </c>
      <c r="D21" s="49"/>
      <c r="E21" s="112" t="s">
        <v>113</v>
      </c>
      <c r="F21" s="49"/>
      <c r="G21" s="112" t="s">
        <v>114</v>
      </c>
      <c r="H21" s="49"/>
      <c r="I21" s="112" t="s">
        <v>115</v>
      </c>
      <c r="J21" s="46"/>
      <c r="K21" s="47"/>
    </row>
    <row r="22" ht="15.0" customHeight="1">
      <c r="A22" s="94" t="s">
        <v>116</v>
      </c>
      <c r="B22" s="46"/>
      <c r="C22" s="46"/>
      <c r="D22" s="46"/>
      <c r="E22" s="46"/>
      <c r="F22" s="46"/>
      <c r="G22" s="46"/>
      <c r="H22" s="46"/>
      <c r="I22" s="46"/>
      <c r="J22" s="46"/>
      <c r="K22" s="47"/>
    </row>
    <row r="23" ht="15.0" customHeight="1">
      <c r="A23" s="113" t="s">
        <v>117</v>
      </c>
      <c r="B23" s="114"/>
      <c r="C23" s="114"/>
      <c r="D23" s="115"/>
      <c r="E23" s="313" t="s">
        <v>275</v>
      </c>
      <c r="F23" s="114"/>
      <c r="G23" s="115"/>
      <c r="H23" s="116" t="s">
        <v>276</v>
      </c>
      <c r="I23" s="46"/>
      <c r="J23" s="46"/>
      <c r="K23" s="47"/>
    </row>
    <row r="24" ht="15.0" customHeight="1">
      <c r="A24" s="117"/>
      <c r="B24" s="118"/>
      <c r="C24" s="118"/>
      <c r="D24" s="119"/>
      <c r="E24" s="286"/>
      <c r="F24" s="118"/>
      <c r="G24" s="119"/>
      <c r="H24" s="116" t="s">
        <v>120</v>
      </c>
      <c r="I24" s="46"/>
      <c r="J24" s="46"/>
      <c r="K24" s="47"/>
    </row>
    <row r="25" ht="15.0" customHeight="1">
      <c r="A25" s="120" t="s">
        <v>123</v>
      </c>
      <c r="B25" s="46"/>
      <c r="C25" s="46"/>
      <c r="D25" s="49"/>
      <c r="E25" s="121"/>
      <c r="F25" s="46"/>
      <c r="G25" s="49"/>
      <c r="H25" s="121">
        <v>49.0</v>
      </c>
      <c r="I25" s="46"/>
      <c r="J25" s="46"/>
      <c r="K25" s="47"/>
    </row>
    <row r="26" ht="15.0" customHeight="1">
      <c r="A26" s="120" t="s">
        <v>124</v>
      </c>
      <c r="B26" s="46"/>
      <c r="C26" s="46"/>
      <c r="D26" s="49"/>
      <c r="E26" s="121" t="s">
        <v>277</v>
      </c>
      <c r="F26" s="46"/>
      <c r="G26" s="49"/>
      <c r="H26" s="121">
        <v>25.0</v>
      </c>
      <c r="I26" s="46"/>
      <c r="J26" s="46"/>
      <c r="K26" s="47"/>
    </row>
    <row r="27" ht="15.0" customHeight="1">
      <c r="A27" s="120" t="s">
        <v>124</v>
      </c>
      <c r="B27" s="46"/>
      <c r="C27" s="46"/>
      <c r="D27" s="49"/>
      <c r="E27" s="121" t="s">
        <v>278</v>
      </c>
      <c r="F27" s="46"/>
      <c r="G27" s="49"/>
      <c r="H27" s="121">
        <v>84.0</v>
      </c>
      <c r="I27" s="46"/>
      <c r="J27" s="46"/>
      <c r="K27" s="47"/>
    </row>
    <row r="28" ht="15.0" customHeight="1">
      <c r="A28" s="120" t="s">
        <v>126</v>
      </c>
      <c r="B28" s="46"/>
      <c r="C28" s="46"/>
      <c r="D28" s="49"/>
      <c r="E28" s="121" t="s">
        <v>279</v>
      </c>
      <c r="F28" s="46"/>
      <c r="G28" s="49"/>
      <c r="H28" s="121">
        <v>120.0</v>
      </c>
      <c r="I28" s="46"/>
      <c r="J28" s="46"/>
      <c r="K28" s="47"/>
    </row>
    <row r="29" ht="15.0" customHeight="1">
      <c r="A29" s="120"/>
      <c r="B29" s="46"/>
      <c r="C29" s="46"/>
      <c r="D29" s="49"/>
      <c r="E29" s="121"/>
      <c r="F29" s="46"/>
      <c r="G29" s="49"/>
      <c r="H29" s="121">
        <v>100.0</v>
      </c>
      <c r="I29" s="46"/>
      <c r="J29" s="46"/>
      <c r="K29" s="47"/>
    </row>
    <row r="30" ht="15.75" customHeight="1">
      <c r="A30" s="122"/>
      <c r="B30" s="114"/>
      <c r="C30" s="114"/>
      <c r="D30" s="115"/>
      <c r="E30" s="123"/>
      <c r="F30" s="114"/>
      <c r="G30" s="115"/>
      <c r="H30" s="123"/>
      <c r="I30" s="114"/>
      <c r="J30" s="114"/>
      <c r="K30" s="124"/>
    </row>
    <row r="31" ht="15.75" customHeight="1">
      <c r="A31" s="125" t="s">
        <v>127</v>
      </c>
      <c r="B31" s="127"/>
      <c r="C31" s="128"/>
      <c r="D31" s="127"/>
      <c r="E31" s="127"/>
      <c r="F31" s="127"/>
      <c r="G31" s="127"/>
      <c r="H31" s="127"/>
      <c r="I31" s="127"/>
      <c r="J31" s="127"/>
      <c r="K31" s="129"/>
    </row>
    <row r="32" ht="15.75" customHeight="1">
      <c r="A32" s="130"/>
      <c r="B32" s="131"/>
      <c r="C32" s="132"/>
      <c r="D32" s="131"/>
      <c r="E32" s="131"/>
      <c r="F32" s="131"/>
      <c r="G32" s="131"/>
      <c r="H32" s="131"/>
      <c r="I32" s="131"/>
      <c r="J32" s="131"/>
      <c r="K32" s="133"/>
    </row>
    <row r="33" ht="15.75" customHeight="1">
      <c r="A33" s="134"/>
      <c r="B33" s="135"/>
      <c r="C33" s="136"/>
      <c r="D33" s="135"/>
      <c r="E33" s="135"/>
      <c r="F33" s="135"/>
      <c r="G33" s="135"/>
      <c r="H33" s="135"/>
      <c r="I33" s="135"/>
      <c r="J33" s="135"/>
      <c r="K33" s="137"/>
    </row>
    <row r="34" ht="15.75" customHeight="1">
      <c r="A34" s="134"/>
      <c r="B34" s="135"/>
      <c r="C34" s="136"/>
      <c r="D34" s="135"/>
      <c r="E34" s="135"/>
      <c r="F34" s="135"/>
      <c r="G34" s="135"/>
      <c r="H34" s="135"/>
      <c r="I34" s="135"/>
      <c r="J34" s="135"/>
      <c r="K34" s="137"/>
    </row>
    <row r="35" ht="15.75" customHeight="1">
      <c r="A35" s="134"/>
      <c r="B35" s="135"/>
      <c r="C35" s="136"/>
      <c r="D35" s="135"/>
      <c r="E35" s="135"/>
      <c r="F35" s="135"/>
      <c r="G35" s="135"/>
      <c r="H35" s="135"/>
      <c r="I35" s="135"/>
      <c r="J35" s="135"/>
      <c r="K35" s="137"/>
    </row>
    <row r="36" ht="15.75" customHeight="1">
      <c r="A36" s="134"/>
      <c r="B36" s="135"/>
      <c r="C36" s="136"/>
      <c r="D36" s="135"/>
      <c r="E36" s="135"/>
      <c r="F36" s="135"/>
      <c r="G36" s="135"/>
      <c r="H36" s="135"/>
      <c r="I36" s="135"/>
      <c r="J36" s="135"/>
      <c r="K36" s="137"/>
    </row>
    <row r="37" ht="15.75" customHeight="1">
      <c r="A37" s="125" t="s">
        <v>128</v>
      </c>
      <c r="B37" s="127"/>
      <c r="C37" s="128"/>
      <c r="D37" s="127"/>
      <c r="E37" s="127"/>
      <c r="F37" s="127"/>
      <c r="G37" s="127"/>
      <c r="H37" s="127"/>
      <c r="I37" s="127"/>
      <c r="J37" s="127"/>
      <c r="K37" s="129"/>
    </row>
    <row r="38" ht="15.75" customHeight="1">
      <c r="A38" s="134"/>
      <c r="B38" s="135"/>
      <c r="C38" s="136"/>
      <c r="D38" s="135"/>
      <c r="E38" s="135"/>
      <c r="F38" s="135"/>
      <c r="G38" s="135"/>
      <c r="H38" s="135"/>
      <c r="I38" s="135"/>
      <c r="J38" s="135"/>
      <c r="K38" s="137"/>
    </row>
    <row r="39" ht="15.75" customHeight="1">
      <c r="A39" s="130"/>
      <c r="B39" s="131"/>
      <c r="C39" s="132"/>
      <c r="D39" s="131"/>
      <c r="E39" s="131"/>
      <c r="F39" s="131"/>
      <c r="G39" s="131"/>
      <c r="H39" s="131"/>
      <c r="I39" s="131"/>
      <c r="J39" s="131"/>
      <c r="K39" s="133"/>
      <c r="P39" s="138"/>
    </row>
    <row r="40" ht="15.75" customHeight="1">
      <c r="A40" s="134"/>
      <c r="B40" s="135"/>
      <c r="C40" s="136"/>
      <c r="D40" s="135"/>
      <c r="E40" s="135"/>
      <c r="F40" s="135"/>
      <c r="G40" s="135"/>
      <c r="H40" s="135"/>
      <c r="I40" s="135"/>
      <c r="J40" s="135"/>
      <c r="K40" s="137"/>
    </row>
    <row r="41" ht="15.75" customHeight="1">
      <c r="A41" s="130"/>
      <c r="B41" s="131"/>
      <c r="C41" s="132"/>
      <c r="D41" s="131"/>
      <c r="E41" s="131"/>
      <c r="F41" s="131"/>
      <c r="G41" s="131"/>
      <c r="H41" s="131"/>
      <c r="I41" s="131"/>
      <c r="J41" s="131"/>
      <c r="K41" s="133"/>
    </row>
    <row r="42" ht="15.75" customHeight="1">
      <c r="A42" s="134"/>
      <c r="B42" s="135"/>
      <c r="C42" s="136"/>
      <c r="D42" s="135"/>
      <c r="E42" s="135"/>
      <c r="F42" s="135"/>
      <c r="G42" s="135"/>
      <c r="H42" s="135"/>
      <c r="I42" s="135"/>
      <c r="J42" s="135"/>
      <c r="K42" s="137"/>
    </row>
    <row r="43" ht="15.75" customHeight="1">
      <c r="A43" s="139" t="s">
        <v>129</v>
      </c>
      <c r="B43" s="46"/>
      <c r="C43" s="140"/>
      <c r="D43" s="141" t="s">
        <v>280</v>
      </c>
      <c r="E43" s="46"/>
      <c r="F43" s="46"/>
      <c r="G43" s="46"/>
      <c r="H43" s="46"/>
      <c r="I43" s="46"/>
      <c r="J43" s="46"/>
      <c r="K43" s="47"/>
    </row>
    <row r="44" ht="15.75" customHeight="1">
      <c r="A44" s="288" t="s">
        <v>131</v>
      </c>
      <c r="B44" s="99"/>
      <c r="C44" s="289"/>
      <c r="D44" s="290" t="s">
        <v>280</v>
      </c>
      <c r="E44" s="99"/>
      <c r="F44" s="99"/>
      <c r="G44" s="99"/>
      <c r="H44" s="99"/>
      <c r="I44" s="99"/>
      <c r="J44" s="99"/>
      <c r="K44" s="61"/>
    </row>
    <row r="45" ht="15.0" customHeight="1">
      <c r="A45" s="291" t="s">
        <v>133</v>
      </c>
      <c r="B45" s="215"/>
      <c r="C45" s="292" t="s">
        <v>134</v>
      </c>
      <c r="D45" s="292" t="s">
        <v>135</v>
      </c>
      <c r="E45" s="314"/>
      <c r="F45" s="315"/>
      <c r="G45" s="215"/>
      <c r="H45" s="316"/>
      <c r="I45" s="315"/>
      <c r="J45" s="315"/>
      <c r="K45" s="317"/>
    </row>
    <row r="46" ht="15.0" customHeight="1">
      <c r="A46" s="113" t="s">
        <v>281</v>
      </c>
      <c r="B46" s="115"/>
      <c r="C46" s="156"/>
      <c r="D46" s="156"/>
      <c r="E46" s="318"/>
      <c r="F46" s="46"/>
      <c r="G46" s="49"/>
      <c r="H46" s="319"/>
      <c r="I46" s="320"/>
      <c r="J46" s="320"/>
      <c r="K46" s="321"/>
    </row>
    <row r="47" ht="15.0" customHeight="1">
      <c r="A47" s="298"/>
      <c r="B47" s="299"/>
      <c r="C47" s="156"/>
      <c r="D47" s="156"/>
      <c r="E47" s="322"/>
      <c r="F47" s="323"/>
      <c r="G47" s="324"/>
      <c r="H47" s="319"/>
      <c r="I47" s="320"/>
      <c r="J47" s="320"/>
      <c r="K47" s="321"/>
    </row>
    <row r="48" ht="15.0" customHeight="1">
      <c r="A48" s="298"/>
      <c r="B48" s="299"/>
      <c r="C48" s="156"/>
      <c r="D48" s="156"/>
      <c r="E48" s="116"/>
      <c r="F48" s="46"/>
      <c r="G48" s="49"/>
      <c r="H48" s="116"/>
      <c r="I48" s="46"/>
      <c r="J48" s="46"/>
      <c r="K48" s="47"/>
    </row>
    <row r="49" ht="15.0" customHeight="1">
      <c r="A49" s="117"/>
      <c r="B49" s="119"/>
      <c r="C49" s="305"/>
      <c r="D49" s="305"/>
      <c r="E49" s="116"/>
      <c r="F49" s="46"/>
      <c r="G49" s="49"/>
      <c r="H49" s="116"/>
      <c r="I49" s="46"/>
      <c r="J49" s="46"/>
      <c r="K49" s="47"/>
    </row>
    <row r="50" ht="15.0" customHeight="1">
      <c r="A50" s="309">
        <v>1.0</v>
      </c>
      <c r="B50" s="325" t="s">
        <v>282</v>
      </c>
      <c r="C50" s="326"/>
      <c r="D50" s="326"/>
      <c r="E50" s="327"/>
      <c r="F50" s="99"/>
      <c r="G50" s="59"/>
      <c r="H50" s="328"/>
      <c r="I50" s="99"/>
      <c r="J50" s="99"/>
      <c r="K50" s="61"/>
    </row>
    <row r="51" ht="15.75" customHeight="1">
      <c r="C51" s="62"/>
    </row>
    <row r="52" ht="15.75" customHeight="1">
      <c r="C52" s="62"/>
    </row>
    <row r="53" ht="15.75" customHeight="1">
      <c r="C53" s="62"/>
    </row>
    <row r="54" ht="15.75" customHeight="1">
      <c r="C54" s="62"/>
    </row>
    <row r="55" ht="15.75" customHeight="1">
      <c r="C55" s="62"/>
    </row>
    <row r="56" ht="15.75" customHeight="1">
      <c r="C56" s="62"/>
    </row>
    <row r="57" ht="15.75" customHeight="1">
      <c r="C57" s="62"/>
    </row>
    <row r="58" ht="15.75" customHeight="1">
      <c r="C58" s="62"/>
    </row>
    <row r="59" ht="15.75" customHeight="1">
      <c r="C59" s="62"/>
    </row>
    <row r="60" ht="15.75" customHeight="1">
      <c r="C60" s="62"/>
    </row>
    <row r="61" ht="15.75" customHeight="1">
      <c r="C61" s="62"/>
    </row>
    <row r="62" ht="15.75" customHeight="1">
      <c r="C62" s="62"/>
    </row>
    <row r="63" ht="15.75" customHeight="1">
      <c r="C63" s="62"/>
    </row>
    <row r="64" ht="15.75" customHeight="1">
      <c r="C64" s="62"/>
    </row>
    <row r="65" ht="15.75" customHeight="1">
      <c r="C65" s="62"/>
    </row>
    <row r="66" ht="15.75" customHeight="1">
      <c r="C66" s="62"/>
    </row>
    <row r="67" ht="15.75" customHeight="1">
      <c r="C67" s="62"/>
    </row>
    <row r="68" ht="15.75" customHeight="1">
      <c r="C68" s="62"/>
    </row>
    <row r="69" ht="15.75" customHeight="1">
      <c r="C69" s="62"/>
    </row>
    <row r="70" ht="15.75" customHeight="1">
      <c r="C70" s="62"/>
    </row>
    <row r="71" ht="15.75" customHeight="1">
      <c r="C71" s="62"/>
    </row>
    <row r="72" ht="15.75" customHeight="1">
      <c r="C72" s="62"/>
    </row>
    <row r="73" ht="15.75" customHeight="1">
      <c r="C73" s="62"/>
    </row>
    <row r="74" ht="15.75" customHeight="1">
      <c r="C74" s="62"/>
    </row>
    <row r="75" ht="15.75" customHeight="1">
      <c r="C75" s="62"/>
    </row>
    <row r="76" ht="15.75" customHeight="1">
      <c r="C76" s="62"/>
    </row>
    <row r="77" ht="15.75" customHeight="1">
      <c r="C77" s="62"/>
    </row>
    <row r="78" ht="15.75" customHeight="1">
      <c r="C78" s="62"/>
    </row>
    <row r="79" ht="15.75" customHeight="1">
      <c r="C79" s="62"/>
    </row>
    <row r="80" ht="15.75" customHeight="1">
      <c r="C80" s="62"/>
    </row>
    <row r="81" ht="15.75" customHeight="1">
      <c r="C81" s="62"/>
    </row>
    <row r="82" ht="15.75" customHeight="1">
      <c r="C82" s="62"/>
    </row>
    <row r="83" ht="15.75" customHeight="1">
      <c r="C83" s="62"/>
    </row>
    <row r="84" ht="15.75" customHeight="1">
      <c r="C84" s="62"/>
    </row>
    <row r="85" ht="15.75" customHeight="1">
      <c r="C85" s="62"/>
    </row>
    <row r="86" ht="15.75" customHeight="1">
      <c r="C86" s="62"/>
    </row>
    <row r="87" ht="15.75" customHeight="1">
      <c r="C87" s="62"/>
    </row>
    <row r="88" ht="15.75" customHeight="1">
      <c r="C88" s="62"/>
    </row>
    <row r="89" ht="15.75" customHeight="1">
      <c r="C89" s="62"/>
    </row>
    <row r="90" ht="15.75" customHeight="1">
      <c r="C90" s="62"/>
    </row>
    <row r="91" ht="15.75" customHeight="1">
      <c r="C91" s="62"/>
    </row>
    <row r="92" ht="15.75" customHeight="1">
      <c r="C92" s="62"/>
    </row>
    <row r="93" ht="15.75" customHeight="1">
      <c r="C93" s="62"/>
    </row>
    <row r="94" ht="15.75" customHeight="1">
      <c r="C94" s="62"/>
    </row>
    <row r="95" ht="15.75" customHeight="1">
      <c r="C95" s="62"/>
    </row>
    <row r="96" ht="15.75" customHeight="1">
      <c r="C96" s="62"/>
    </row>
    <row r="97" ht="15.75" customHeight="1">
      <c r="C97" s="62"/>
    </row>
    <row r="98" ht="15.75" customHeight="1">
      <c r="C98" s="62"/>
    </row>
    <row r="99" ht="15.75" customHeight="1">
      <c r="C99" s="62"/>
    </row>
    <row r="100" ht="15.75" customHeight="1">
      <c r="C100" s="62"/>
    </row>
    <row r="101" ht="15.75" customHeight="1">
      <c r="C101" s="62"/>
    </row>
    <row r="102" ht="15.75" customHeight="1">
      <c r="C102" s="62"/>
    </row>
    <row r="103" ht="15.75" customHeight="1">
      <c r="C103" s="62"/>
    </row>
    <row r="104" ht="15.75" customHeight="1">
      <c r="C104" s="62"/>
    </row>
    <row r="105" ht="15.75" customHeight="1">
      <c r="C105" s="62"/>
    </row>
    <row r="106" ht="15.75" customHeight="1">
      <c r="C106" s="62"/>
    </row>
    <row r="107" ht="15.75" customHeight="1">
      <c r="C107" s="62"/>
    </row>
    <row r="108" ht="15.75" customHeight="1">
      <c r="C108" s="62"/>
    </row>
    <row r="109" ht="15.75" customHeight="1">
      <c r="C109" s="62"/>
    </row>
    <row r="110" ht="15.75" customHeight="1">
      <c r="C110" s="62"/>
    </row>
    <row r="111" ht="15.75" customHeight="1">
      <c r="C111" s="62"/>
    </row>
    <row r="112" ht="15.75" customHeight="1">
      <c r="C112" s="62"/>
    </row>
    <row r="113" ht="15.75" customHeight="1">
      <c r="C113" s="62"/>
    </row>
    <row r="114" ht="15.75" customHeight="1">
      <c r="C114" s="62"/>
    </row>
    <row r="115" ht="15.75" customHeight="1">
      <c r="C115" s="62"/>
    </row>
    <row r="116" ht="15.75" customHeight="1">
      <c r="C116" s="62"/>
    </row>
    <row r="117" ht="15.75" customHeight="1">
      <c r="C117" s="62"/>
    </row>
    <row r="118" ht="15.75" customHeight="1">
      <c r="C118" s="62"/>
    </row>
    <row r="119" ht="15.75" customHeight="1">
      <c r="C119" s="62"/>
    </row>
    <row r="120" ht="15.75" customHeight="1">
      <c r="C120" s="62"/>
    </row>
    <row r="121" ht="15.75" customHeight="1">
      <c r="C121" s="62"/>
    </row>
    <row r="122" ht="15.75" customHeight="1">
      <c r="C122" s="62"/>
    </row>
    <row r="123" ht="15.75" customHeight="1">
      <c r="C123" s="62"/>
    </row>
    <row r="124" ht="15.75" customHeight="1">
      <c r="C124" s="62"/>
    </row>
    <row r="125" ht="15.75" customHeight="1">
      <c r="C125" s="62"/>
    </row>
    <row r="126" ht="15.75" customHeight="1">
      <c r="C126" s="62"/>
    </row>
    <row r="127" ht="15.75" customHeight="1">
      <c r="C127" s="62"/>
    </row>
    <row r="128" ht="15.75" customHeight="1">
      <c r="C128" s="62"/>
    </row>
    <row r="129" ht="15.75" customHeight="1">
      <c r="C129" s="62"/>
    </row>
    <row r="130" ht="15.75" customHeight="1">
      <c r="C130" s="62"/>
    </row>
    <row r="131" ht="15.75" customHeight="1">
      <c r="C131" s="62"/>
    </row>
    <row r="132" ht="15.75" customHeight="1">
      <c r="C132" s="62"/>
    </row>
    <row r="133" ht="15.75" customHeight="1">
      <c r="C133" s="62"/>
    </row>
    <row r="134" ht="15.75" customHeight="1">
      <c r="C134" s="62"/>
    </row>
    <row r="135" ht="15.75" customHeight="1">
      <c r="C135" s="62"/>
    </row>
    <row r="136" ht="15.75" customHeight="1">
      <c r="C136" s="62"/>
    </row>
    <row r="137" ht="15.75" customHeight="1">
      <c r="C137" s="62"/>
    </row>
    <row r="138" ht="15.75" customHeight="1">
      <c r="C138" s="62"/>
    </row>
    <row r="139" ht="15.75" customHeight="1">
      <c r="C139" s="62"/>
    </row>
    <row r="140" ht="15.75" customHeight="1">
      <c r="C140" s="62"/>
    </row>
    <row r="141" ht="15.75" customHeight="1">
      <c r="C141" s="62"/>
    </row>
    <row r="142" ht="15.75" customHeight="1">
      <c r="C142" s="62"/>
    </row>
    <row r="143" ht="15.75" customHeight="1">
      <c r="C143" s="62"/>
    </row>
    <row r="144" ht="15.75" customHeight="1">
      <c r="C144" s="62"/>
    </row>
    <row r="145" ht="15.75" customHeight="1">
      <c r="C145" s="62"/>
    </row>
    <row r="146" ht="15.75" customHeight="1">
      <c r="C146" s="62"/>
    </row>
    <row r="147" ht="15.75" customHeight="1">
      <c r="C147" s="62"/>
    </row>
    <row r="148" ht="15.75" customHeight="1">
      <c r="C148" s="62"/>
    </row>
    <row r="149" ht="15.75" customHeight="1">
      <c r="C149" s="62"/>
    </row>
    <row r="150" ht="15.75" customHeight="1">
      <c r="C150" s="62"/>
    </row>
    <row r="151" ht="15.75" customHeight="1">
      <c r="C151" s="62"/>
    </row>
    <row r="152" ht="15.75" customHeight="1">
      <c r="C152" s="62"/>
    </row>
    <row r="153" ht="15.75" customHeight="1">
      <c r="C153" s="62"/>
    </row>
    <row r="154" ht="15.75" customHeight="1">
      <c r="C154" s="62"/>
    </row>
    <row r="155" ht="15.75" customHeight="1">
      <c r="C155" s="62"/>
    </row>
    <row r="156" ht="15.75" customHeight="1">
      <c r="C156" s="62"/>
    </row>
    <row r="157" ht="15.75" customHeight="1">
      <c r="C157" s="62"/>
    </row>
    <row r="158" ht="15.75" customHeight="1">
      <c r="C158" s="62"/>
    </row>
    <row r="159" ht="15.75" customHeight="1">
      <c r="C159" s="62"/>
    </row>
    <row r="160" ht="15.75" customHeight="1">
      <c r="C160" s="62"/>
    </row>
    <row r="161" ht="15.75" customHeight="1">
      <c r="C161" s="62"/>
    </row>
    <row r="162" ht="15.75" customHeight="1">
      <c r="C162" s="62"/>
    </row>
    <row r="163" ht="15.75" customHeight="1">
      <c r="C163" s="62"/>
    </row>
    <row r="164" ht="15.75" customHeight="1">
      <c r="C164" s="62"/>
    </row>
    <row r="165" ht="15.75" customHeight="1">
      <c r="C165" s="62"/>
    </row>
    <row r="166" ht="15.75" customHeight="1">
      <c r="C166" s="62"/>
    </row>
    <row r="167" ht="15.75" customHeight="1">
      <c r="C167" s="62"/>
    </row>
    <row r="168" ht="15.75" customHeight="1">
      <c r="C168" s="62"/>
    </row>
    <row r="169" ht="15.75" customHeight="1">
      <c r="C169" s="62"/>
    </row>
    <row r="170" ht="15.75" customHeight="1">
      <c r="C170" s="62"/>
    </row>
    <row r="171" ht="15.75" customHeight="1">
      <c r="C171" s="62"/>
    </row>
    <row r="172" ht="15.75" customHeight="1">
      <c r="C172" s="62"/>
    </row>
    <row r="173" ht="15.75" customHeight="1">
      <c r="C173" s="62"/>
    </row>
    <row r="174" ht="15.75" customHeight="1">
      <c r="C174" s="62"/>
    </row>
    <row r="175" ht="15.75" customHeight="1">
      <c r="C175" s="62"/>
    </row>
    <row r="176" ht="15.75" customHeight="1">
      <c r="C176" s="62"/>
    </row>
    <row r="177" ht="15.75" customHeight="1">
      <c r="C177" s="62"/>
    </row>
    <row r="178" ht="15.75" customHeight="1">
      <c r="C178" s="62"/>
    </row>
    <row r="179" ht="15.75" customHeight="1">
      <c r="C179" s="62"/>
    </row>
    <row r="180" ht="15.75" customHeight="1">
      <c r="C180" s="62"/>
    </row>
    <row r="181" ht="15.75" customHeight="1">
      <c r="C181" s="62"/>
    </row>
    <row r="182" ht="15.75" customHeight="1">
      <c r="C182" s="62"/>
    </row>
    <row r="183" ht="15.75" customHeight="1">
      <c r="C183" s="62"/>
    </row>
    <row r="184" ht="15.75" customHeight="1">
      <c r="C184" s="62"/>
    </row>
    <row r="185" ht="15.75" customHeight="1">
      <c r="C185" s="62"/>
    </row>
    <row r="186" ht="15.75" customHeight="1">
      <c r="C186" s="62"/>
    </row>
    <row r="187" ht="15.75" customHeight="1">
      <c r="C187" s="62"/>
    </row>
    <row r="188" ht="15.75" customHeight="1">
      <c r="C188" s="62"/>
    </row>
    <row r="189" ht="15.75" customHeight="1">
      <c r="C189" s="62"/>
    </row>
    <row r="190" ht="15.75" customHeight="1">
      <c r="C190" s="62"/>
    </row>
    <row r="191" ht="15.75" customHeight="1">
      <c r="C191" s="62"/>
    </row>
    <row r="192" ht="15.75" customHeight="1">
      <c r="C192" s="62"/>
    </row>
    <row r="193" ht="15.75" customHeight="1">
      <c r="C193" s="62"/>
    </row>
    <row r="194" ht="15.75" customHeight="1">
      <c r="C194" s="62"/>
    </row>
    <row r="195" ht="15.75" customHeight="1">
      <c r="C195" s="62"/>
    </row>
    <row r="196" ht="15.75" customHeight="1">
      <c r="C196" s="62"/>
    </row>
    <row r="197" ht="15.75" customHeight="1">
      <c r="C197" s="62"/>
    </row>
    <row r="198" ht="15.75" customHeight="1">
      <c r="C198" s="62"/>
    </row>
    <row r="199" ht="15.75" customHeight="1">
      <c r="C199" s="62"/>
    </row>
    <row r="200" ht="15.75" customHeight="1">
      <c r="C200" s="62"/>
    </row>
    <row r="201" ht="15.75" customHeight="1">
      <c r="C201" s="62"/>
    </row>
    <row r="202" ht="15.75" customHeight="1">
      <c r="C202" s="62"/>
    </row>
    <row r="203" ht="15.75" customHeight="1">
      <c r="C203" s="62"/>
    </row>
    <row r="204" ht="15.75" customHeight="1">
      <c r="C204" s="62"/>
    </row>
    <row r="205" ht="15.75" customHeight="1">
      <c r="C205" s="62"/>
    </row>
    <row r="206" ht="15.75" customHeight="1">
      <c r="C206" s="62"/>
    </row>
    <row r="207" ht="15.75" customHeight="1">
      <c r="C207" s="62"/>
    </row>
    <row r="208" ht="15.75" customHeight="1">
      <c r="C208" s="62"/>
    </row>
    <row r="209" ht="15.75" customHeight="1">
      <c r="C209" s="62"/>
    </row>
    <row r="210" ht="15.75" customHeight="1">
      <c r="C210" s="62"/>
    </row>
    <row r="211" ht="15.75" customHeight="1">
      <c r="C211" s="62"/>
    </row>
    <row r="212" ht="15.75" customHeight="1">
      <c r="C212" s="62"/>
    </row>
    <row r="213" ht="15.75" customHeight="1">
      <c r="C213" s="62"/>
    </row>
    <row r="214" ht="15.75" customHeight="1">
      <c r="C214" s="62"/>
    </row>
    <row r="215" ht="15.75" customHeight="1">
      <c r="C215" s="62"/>
    </row>
    <row r="216" ht="15.75" customHeight="1">
      <c r="C216" s="62"/>
    </row>
    <row r="217" ht="15.75" customHeight="1">
      <c r="C217" s="62"/>
    </row>
    <row r="218" ht="15.75" customHeight="1">
      <c r="C218" s="62"/>
    </row>
    <row r="219" ht="15.75" customHeight="1">
      <c r="C219" s="62"/>
    </row>
    <row r="220" ht="15.75" customHeight="1">
      <c r="C220" s="62"/>
    </row>
    <row r="221" ht="15.75" customHeight="1">
      <c r="C221" s="62"/>
    </row>
    <row r="222" ht="15.75" customHeight="1">
      <c r="C222" s="62"/>
    </row>
    <row r="223" ht="15.75" customHeight="1">
      <c r="C223" s="62"/>
    </row>
    <row r="224" ht="15.75" customHeight="1">
      <c r="C224" s="62"/>
    </row>
    <row r="225" ht="15.75" customHeight="1">
      <c r="C225" s="62"/>
    </row>
    <row r="226" ht="15.75" customHeight="1">
      <c r="C226" s="62"/>
    </row>
    <row r="227" ht="15.75" customHeight="1">
      <c r="C227" s="62"/>
    </row>
    <row r="228" ht="15.75" customHeight="1">
      <c r="C228" s="62"/>
    </row>
    <row r="229" ht="15.75" customHeight="1">
      <c r="C229" s="62"/>
    </row>
    <row r="230" ht="15.75" customHeight="1">
      <c r="C230" s="62"/>
    </row>
    <row r="231" ht="15.75" customHeight="1">
      <c r="C231" s="62"/>
    </row>
    <row r="232" ht="15.75" customHeight="1">
      <c r="C232" s="62"/>
    </row>
    <row r="233" ht="15.75" customHeight="1">
      <c r="C233" s="62"/>
    </row>
    <row r="234" ht="15.75" customHeight="1">
      <c r="C234" s="62"/>
    </row>
    <row r="235" ht="15.75" customHeight="1">
      <c r="C235" s="62"/>
    </row>
    <row r="236" ht="15.75" customHeight="1">
      <c r="C236" s="62"/>
    </row>
    <row r="237" ht="15.75" customHeight="1">
      <c r="C237" s="62"/>
    </row>
    <row r="238" ht="15.75" customHeight="1">
      <c r="C238" s="62"/>
    </row>
    <row r="239" ht="15.75" customHeight="1">
      <c r="C239" s="62"/>
    </row>
    <row r="240" ht="15.75" customHeight="1">
      <c r="C240" s="62"/>
    </row>
    <row r="241" ht="15.75" customHeight="1">
      <c r="C241" s="62"/>
    </row>
    <row r="242" ht="15.75" customHeight="1">
      <c r="C242" s="62"/>
    </row>
    <row r="243" ht="15.75" customHeight="1">
      <c r="C243" s="62"/>
    </row>
    <row r="244" ht="15.75" customHeight="1">
      <c r="C244" s="62"/>
    </row>
    <row r="245" ht="15.75" customHeight="1">
      <c r="C245" s="62"/>
    </row>
    <row r="246" ht="15.75" customHeight="1">
      <c r="C246" s="62"/>
    </row>
    <row r="247" ht="15.75" customHeight="1">
      <c r="C247" s="62"/>
    </row>
    <row r="248" ht="15.75" customHeight="1">
      <c r="C248" s="62"/>
    </row>
    <row r="249" ht="15.75" customHeight="1">
      <c r="C249" s="62"/>
    </row>
    <row r="250" ht="15.75" customHeight="1">
      <c r="C250" s="62"/>
    </row>
    <row r="251" ht="15.75" customHeight="1">
      <c r="C251" s="62"/>
    </row>
    <row r="252" ht="15.75" customHeight="1">
      <c r="C252" s="62"/>
    </row>
    <row r="253" ht="15.75" customHeight="1">
      <c r="C253" s="62"/>
    </row>
    <row r="254" ht="15.75" customHeight="1">
      <c r="C254" s="62"/>
    </row>
    <row r="255" ht="15.75" customHeight="1">
      <c r="C255" s="62"/>
    </row>
    <row r="256" ht="15.75" customHeight="1">
      <c r="C256" s="62"/>
    </row>
    <row r="257" ht="15.75" customHeight="1">
      <c r="C257" s="62"/>
    </row>
    <row r="258" ht="15.75" customHeight="1">
      <c r="C258" s="62"/>
    </row>
    <row r="259" ht="15.75" customHeight="1">
      <c r="C259" s="62"/>
    </row>
    <row r="260" ht="15.75" customHeight="1">
      <c r="C260" s="62"/>
    </row>
    <row r="261" ht="15.75" customHeight="1">
      <c r="C261" s="62"/>
    </row>
    <row r="262" ht="15.75" customHeight="1">
      <c r="C262" s="62"/>
    </row>
    <row r="263" ht="15.75" customHeight="1">
      <c r="C263" s="62"/>
    </row>
    <row r="264" ht="15.75" customHeight="1">
      <c r="C264" s="62"/>
    </row>
    <row r="265" ht="15.75" customHeight="1">
      <c r="C265" s="62"/>
    </row>
    <row r="266" ht="15.75" customHeight="1">
      <c r="C266" s="62"/>
    </row>
    <row r="267" ht="15.75" customHeight="1">
      <c r="C267" s="62"/>
    </row>
    <row r="268" ht="15.75" customHeight="1">
      <c r="C268" s="62"/>
    </row>
    <row r="269" ht="15.75" customHeight="1">
      <c r="C269" s="62"/>
    </row>
    <row r="270" ht="15.75" customHeight="1">
      <c r="C270" s="62"/>
    </row>
    <row r="271" ht="15.75" customHeight="1">
      <c r="C271" s="62"/>
    </row>
    <row r="272" ht="15.75" customHeight="1">
      <c r="C272" s="62"/>
    </row>
    <row r="273" ht="15.75" customHeight="1">
      <c r="C273" s="62"/>
    </row>
    <row r="274" ht="15.75" customHeight="1">
      <c r="C274" s="62"/>
    </row>
    <row r="275" ht="15.75" customHeight="1">
      <c r="C275" s="62"/>
    </row>
    <row r="276" ht="15.75" customHeight="1">
      <c r="C276" s="62"/>
    </row>
    <row r="277" ht="15.75" customHeight="1">
      <c r="C277" s="62"/>
    </row>
    <row r="278" ht="15.75" customHeight="1">
      <c r="C278" s="62"/>
    </row>
    <row r="279" ht="15.75" customHeight="1">
      <c r="C279" s="62"/>
    </row>
    <row r="280" ht="15.75" customHeight="1">
      <c r="C280" s="62"/>
    </row>
    <row r="281" ht="15.75" customHeight="1">
      <c r="C281" s="62"/>
    </row>
    <row r="282" ht="15.75" customHeight="1">
      <c r="C282" s="62"/>
    </row>
    <row r="283" ht="15.75" customHeight="1">
      <c r="C283" s="62"/>
    </row>
    <row r="284" ht="15.75" customHeight="1">
      <c r="C284" s="62"/>
    </row>
    <row r="285" ht="15.75" customHeight="1">
      <c r="C285" s="62"/>
    </row>
    <row r="286" ht="15.75" customHeight="1">
      <c r="C286" s="62"/>
    </row>
    <row r="287" ht="15.75" customHeight="1">
      <c r="C287" s="62"/>
    </row>
    <row r="288" ht="15.75" customHeight="1">
      <c r="C288" s="62"/>
    </row>
    <row r="289" ht="15.75" customHeight="1">
      <c r="C289" s="62"/>
    </row>
    <row r="290" ht="15.75" customHeight="1">
      <c r="C290" s="62"/>
    </row>
    <row r="291" ht="15.75" customHeight="1">
      <c r="C291" s="62"/>
    </row>
    <row r="292" ht="15.75" customHeight="1">
      <c r="C292" s="62"/>
    </row>
    <row r="293" ht="15.75" customHeight="1">
      <c r="C293" s="62"/>
    </row>
    <row r="294" ht="15.75" customHeight="1">
      <c r="C294" s="62"/>
    </row>
    <row r="295" ht="15.75" customHeight="1">
      <c r="C295" s="62"/>
    </row>
    <row r="296" ht="15.75" customHeight="1">
      <c r="C296" s="62"/>
    </row>
    <row r="297" ht="15.75" customHeight="1">
      <c r="C297" s="62"/>
    </row>
    <row r="298" ht="15.75" customHeight="1">
      <c r="C298" s="62"/>
    </row>
    <row r="299" ht="15.75" customHeight="1">
      <c r="C299" s="62"/>
    </row>
    <row r="300" ht="15.75" customHeight="1">
      <c r="C300" s="62"/>
    </row>
    <row r="301" ht="15.75" customHeight="1">
      <c r="C301" s="62"/>
    </row>
    <row r="302" ht="15.75" customHeight="1">
      <c r="C302" s="62"/>
    </row>
    <row r="303" ht="15.75" customHeight="1">
      <c r="C303" s="62"/>
    </row>
    <row r="304" ht="15.75" customHeight="1">
      <c r="C304" s="62"/>
    </row>
    <row r="305" ht="15.75" customHeight="1">
      <c r="C305" s="62"/>
    </row>
    <row r="306" ht="15.75" customHeight="1">
      <c r="C306" s="62"/>
    </row>
    <row r="307" ht="15.75" customHeight="1">
      <c r="C307" s="62"/>
    </row>
    <row r="308" ht="15.75" customHeight="1">
      <c r="C308" s="62"/>
    </row>
    <row r="309" ht="15.75" customHeight="1">
      <c r="C309" s="62"/>
    </row>
    <row r="310" ht="15.75" customHeight="1">
      <c r="C310" s="62"/>
    </row>
    <row r="311" ht="15.75" customHeight="1">
      <c r="C311" s="62"/>
    </row>
    <row r="312" ht="15.75" customHeight="1">
      <c r="C312" s="62"/>
    </row>
    <row r="313" ht="15.75" customHeight="1">
      <c r="C313" s="62"/>
    </row>
    <row r="314" ht="15.75" customHeight="1">
      <c r="C314" s="62"/>
    </row>
    <row r="315" ht="15.75" customHeight="1">
      <c r="C315" s="62"/>
    </row>
    <row r="316" ht="15.75" customHeight="1">
      <c r="C316" s="62"/>
    </row>
    <row r="317" ht="15.75" customHeight="1">
      <c r="C317" s="62"/>
    </row>
    <row r="318" ht="15.75" customHeight="1">
      <c r="C318" s="62"/>
    </row>
    <row r="319" ht="15.75" customHeight="1">
      <c r="C319" s="62"/>
    </row>
    <row r="320" ht="15.75" customHeight="1">
      <c r="C320" s="62"/>
    </row>
    <row r="321" ht="15.75" customHeight="1">
      <c r="C321" s="62"/>
    </row>
    <row r="322" ht="15.75" customHeight="1">
      <c r="C322" s="62"/>
    </row>
    <row r="323" ht="15.75" customHeight="1">
      <c r="C323" s="62"/>
    </row>
    <row r="324" ht="15.75" customHeight="1">
      <c r="C324" s="62"/>
    </row>
    <row r="325" ht="15.75" customHeight="1">
      <c r="C325" s="62"/>
    </row>
    <row r="326" ht="15.75" customHeight="1">
      <c r="C326" s="62"/>
    </row>
    <row r="327" ht="15.75" customHeight="1">
      <c r="C327" s="62"/>
    </row>
    <row r="328" ht="15.75" customHeight="1">
      <c r="C328" s="62"/>
    </row>
    <row r="329" ht="15.75" customHeight="1">
      <c r="C329" s="62"/>
    </row>
    <row r="330" ht="15.75" customHeight="1">
      <c r="C330" s="62"/>
    </row>
    <row r="331" ht="15.75" customHeight="1">
      <c r="C331" s="62"/>
    </row>
    <row r="332" ht="15.75" customHeight="1">
      <c r="C332" s="62"/>
    </row>
    <row r="333" ht="15.75" customHeight="1">
      <c r="C333" s="62"/>
    </row>
    <row r="334" ht="15.75" customHeight="1">
      <c r="C334" s="62"/>
    </row>
    <row r="335" ht="15.75" customHeight="1">
      <c r="C335" s="62"/>
    </row>
    <row r="336" ht="15.75" customHeight="1">
      <c r="C336" s="62"/>
    </row>
    <row r="337" ht="15.75" customHeight="1">
      <c r="C337" s="62"/>
    </row>
    <row r="338" ht="15.75" customHeight="1">
      <c r="C338" s="62"/>
    </row>
    <row r="339" ht="15.75" customHeight="1">
      <c r="C339" s="62"/>
    </row>
    <row r="340" ht="15.75" customHeight="1">
      <c r="C340" s="62"/>
    </row>
    <row r="341" ht="15.75" customHeight="1">
      <c r="C341" s="62"/>
    </row>
    <row r="342" ht="15.75" customHeight="1">
      <c r="C342" s="62"/>
    </row>
    <row r="343" ht="15.75" customHeight="1">
      <c r="C343" s="62"/>
    </row>
    <row r="344" ht="15.75" customHeight="1">
      <c r="C344" s="62"/>
    </row>
    <row r="345" ht="15.75" customHeight="1">
      <c r="C345" s="62"/>
    </row>
    <row r="346" ht="15.75" customHeight="1">
      <c r="C346" s="62"/>
    </row>
    <row r="347" ht="15.75" customHeight="1">
      <c r="C347" s="62"/>
    </row>
    <row r="348" ht="15.75" customHeight="1">
      <c r="C348" s="62"/>
    </row>
    <row r="349" ht="15.75" customHeight="1">
      <c r="C349" s="62"/>
    </row>
    <row r="350" ht="15.75" customHeight="1">
      <c r="C350" s="62"/>
    </row>
    <row r="351" ht="15.75" customHeight="1">
      <c r="C351" s="62"/>
    </row>
    <row r="352" ht="15.75" customHeight="1">
      <c r="C352" s="62"/>
    </row>
    <row r="353" ht="15.75" customHeight="1">
      <c r="C353" s="62"/>
    </row>
    <row r="354" ht="15.75" customHeight="1">
      <c r="C354" s="62"/>
    </row>
    <row r="355" ht="15.75" customHeight="1">
      <c r="C355" s="62"/>
    </row>
    <row r="356" ht="15.75" customHeight="1">
      <c r="C356" s="62"/>
    </row>
    <row r="357" ht="15.75" customHeight="1">
      <c r="C357" s="62"/>
    </row>
    <row r="358" ht="15.75" customHeight="1">
      <c r="C358" s="62"/>
    </row>
    <row r="359" ht="15.75" customHeight="1">
      <c r="C359" s="62"/>
    </row>
    <row r="360" ht="15.75" customHeight="1">
      <c r="C360" s="62"/>
    </row>
    <row r="361" ht="15.75" customHeight="1">
      <c r="C361" s="62"/>
    </row>
    <row r="362" ht="15.75" customHeight="1">
      <c r="C362" s="62"/>
    </row>
    <row r="363" ht="15.75" customHeight="1">
      <c r="C363" s="62"/>
    </row>
    <row r="364" ht="15.75" customHeight="1">
      <c r="C364" s="62"/>
    </row>
    <row r="365" ht="15.75" customHeight="1">
      <c r="C365" s="62"/>
    </row>
    <row r="366" ht="15.75" customHeight="1">
      <c r="C366" s="62"/>
    </row>
    <row r="367" ht="15.75" customHeight="1">
      <c r="C367" s="62"/>
    </row>
    <row r="368" ht="15.75" customHeight="1">
      <c r="C368" s="62"/>
    </row>
    <row r="369" ht="15.75" customHeight="1">
      <c r="C369" s="62"/>
    </row>
    <row r="370" ht="15.75" customHeight="1">
      <c r="C370" s="62"/>
    </row>
    <row r="371" ht="15.75" customHeight="1">
      <c r="C371" s="62"/>
    </row>
    <row r="372" ht="15.75" customHeight="1">
      <c r="C372" s="62"/>
    </row>
    <row r="373" ht="15.75" customHeight="1">
      <c r="C373" s="62"/>
    </row>
    <row r="374" ht="15.75" customHeight="1">
      <c r="C374" s="62"/>
    </row>
    <row r="375" ht="15.75" customHeight="1">
      <c r="C375" s="62"/>
    </row>
    <row r="376" ht="15.75" customHeight="1">
      <c r="C376" s="62"/>
    </row>
    <row r="377" ht="15.75" customHeight="1">
      <c r="C377" s="62"/>
    </row>
    <row r="378" ht="15.75" customHeight="1">
      <c r="C378" s="62"/>
    </row>
    <row r="379" ht="15.75" customHeight="1">
      <c r="C379" s="62"/>
    </row>
    <row r="380" ht="15.75" customHeight="1">
      <c r="C380" s="62"/>
    </row>
    <row r="381" ht="15.75" customHeight="1">
      <c r="C381" s="62"/>
    </row>
    <row r="382" ht="15.75" customHeight="1">
      <c r="C382" s="62"/>
    </row>
    <row r="383" ht="15.75" customHeight="1">
      <c r="C383" s="62"/>
    </row>
    <row r="384" ht="15.75" customHeight="1">
      <c r="C384" s="62"/>
    </row>
    <row r="385" ht="15.75" customHeight="1">
      <c r="C385" s="62"/>
    </row>
    <row r="386" ht="15.75" customHeight="1">
      <c r="C386" s="62"/>
    </row>
    <row r="387" ht="15.75" customHeight="1">
      <c r="C387" s="62"/>
    </row>
    <row r="388" ht="15.75" customHeight="1">
      <c r="C388" s="62"/>
    </row>
    <row r="389" ht="15.75" customHeight="1">
      <c r="C389" s="62"/>
    </row>
    <row r="390" ht="15.75" customHeight="1">
      <c r="C390" s="62"/>
    </row>
    <row r="391" ht="15.75" customHeight="1">
      <c r="C391" s="62"/>
    </row>
    <row r="392" ht="15.75" customHeight="1">
      <c r="C392" s="62"/>
    </row>
    <row r="393" ht="15.75" customHeight="1">
      <c r="C393" s="62"/>
    </row>
    <row r="394" ht="15.75" customHeight="1">
      <c r="C394" s="62"/>
    </row>
    <row r="395" ht="15.75" customHeight="1">
      <c r="C395" s="62"/>
    </row>
    <row r="396" ht="15.75" customHeight="1">
      <c r="C396" s="62"/>
    </row>
    <row r="397" ht="15.75" customHeight="1">
      <c r="C397" s="62"/>
    </row>
    <row r="398" ht="15.75" customHeight="1">
      <c r="C398" s="62"/>
    </row>
    <row r="399" ht="15.75" customHeight="1">
      <c r="C399" s="62"/>
    </row>
    <row r="400" ht="15.75" customHeight="1">
      <c r="C400" s="62"/>
    </row>
    <row r="401" ht="15.75" customHeight="1">
      <c r="C401" s="62"/>
    </row>
    <row r="402" ht="15.75" customHeight="1">
      <c r="C402" s="62"/>
    </row>
    <row r="403" ht="15.75" customHeight="1">
      <c r="C403" s="62"/>
    </row>
    <row r="404" ht="15.75" customHeight="1">
      <c r="C404" s="62"/>
    </row>
    <row r="405" ht="15.75" customHeight="1">
      <c r="C405" s="62"/>
    </row>
    <row r="406" ht="15.75" customHeight="1">
      <c r="C406" s="62"/>
    </row>
    <row r="407" ht="15.75" customHeight="1">
      <c r="C407" s="62"/>
    </row>
    <row r="408" ht="15.75" customHeight="1">
      <c r="C408" s="62"/>
    </row>
    <row r="409" ht="15.75" customHeight="1">
      <c r="C409" s="62"/>
    </row>
    <row r="410" ht="15.75" customHeight="1">
      <c r="C410" s="62"/>
    </row>
    <row r="411" ht="15.75" customHeight="1">
      <c r="C411" s="62"/>
    </row>
    <row r="412" ht="15.75" customHeight="1">
      <c r="C412" s="62"/>
    </row>
    <row r="413" ht="15.75" customHeight="1">
      <c r="C413" s="62"/>
    </row>
    <row r="414" ht="15.75" customHeight="1">
      <c r="C414" s="62"/>
    </row>
    <row r="415" ht="15.75" customHeight="1">
      <c r="C415" s="62"/>
    </row>
    <row r="416" ht="15.75" customHeight="1">
      <c r="C416" s="62"/>
    </row>
    <row r="417" ht="15.75" customHeight="1">
      <c r="C417" s="62"/>
    </row>
    <row r="418" ht="15.75" customHeight="1">
      <c r="C418" s="62"/>
    </row>
    <row r="419" ht="15.75" customHeight="1">
      <c r="C419" s="62"/>
    </row>
    <row r="420" ht="15.75" customHeight="1">
      <c r="C420" s="62"/>
    </row>
    <row r="421" ht="15.75" customHeight="1">
      <c r="C421" s="62"/>
    </row>
    <row r="422" ht="15.75" customHeight="1">
      <c r="C422" s="62"/>
    </row>
    <row r="423" ht="15.75" customHeight="1">
      <c r="C423" s="62"/>
    </row>
    <row r="424" ht="15.75" customHeight="1">
      <c r="C424" s="62"/>
    </row>
    <row r="425" ht="15.75" customHeight="1">
      <c r="C425" s="62"/>
    </row>
    <row r="426" ht="15.75" customHeight="1">
      <c r="C426" s="62"/>
    </row>
    <row r="427" ht="15.75" customHeight="1">
      <c r="C427" s="62"/>
    </row>
    <row r="428" ht="15.75" customHeight="1">
      <c r="C428" s="62"/>
    </row>
    <row r="429" ht="15.75" customHeight="1">
      <c r="C429" s="62"/>
    </row>
    <row r="430" ht="15.75" customHeight="1">
      <c r="C430" s="62"/>
    </row>
    <row r="431" ht="15.75" customHeight="1">
      <c r="C431" s="62"/>
    </row>
    <row r="432" ht="15.75" customHeight="1">
      <c r="C432" s="62"/>
    </row>
    <row r="433" ht="15.75" customHeight="1">
      <c r="C433" s="62"/>
    </row>
    <row r="434" ht="15.75" customHeight="1">
      <c r="C434" s="62"/>
    </row>
    <row r="435" ht="15.75" customHeight="1">
      <c r="C435" s="62"/>
    </row>
    <row r="436" ht="15.75" customHeight="1">
      <c r="C436" s="62"/>
    </row>
    <row r="437" ht="15.75" customHeight="1">
      <c r="C437" s="62"/>
    </row>
    <row r="438" ht="15.75" customHeight="1">
      <c r="C438" s="62"/>
    </row>
    <row r="439" ht="15.75" customHeight="1">
      <c r="C439" s="62"/>
    </row>
    <row r="440" ht="15.75" customHeight="1">
      <c r="C440" s="62"/>
    </row>
    <row r="441" ht="15.75" customHeight="1">
      <c r="C441" s="62"/>
    </row>
    <row r="442" ht="15.75" customHeight="1">
      <c r="C442" s="62"/>
    </row>
    <row r="443" ht="15.75" customHeight="1">
      <c r="C443" s="62"/>
    </row>
    <row r="444" ht="15.75" customHeight="1">
      <c r="C444" s="62"/>
    </row>
    <row r="445" ht="15.75" customHeight="1">
      <c r="C445" s="62"/>
    </row>
    <row r="446" ht="15.75" customHeight="1">
      <c r="C446" s="62"/>
    </row>
    <row r="447" ht="15.75" customHeight="1">
      <c r="C447" s="62"/>
    </row>
    <row r="448" ht="15.75" customHeight="1">
      <c r="C448" s="62"/>
    </row>
    <row r="449" ht="15.75" customHeight="1">
      <c r="C449" s="62"/>
    </row>
    <row r="450" ht="15.75" customHeight="1">
      <c r="C450" s="62"/>
    </row>
    <row r="451" ht="15.75" customHeight="1">
      <c r="C451" s="62"/>
    </row>
    <row r="452" ht="15.75" customHeight="1">
      <c r="C452" s="62"/>
    </row>
    <row r="453" ht="15.75" customHeight="1">
      <c r="C453" s="62"/>
    </row>
    <row r="454" ht="15.75" customHeight="1">
      <c r="C454" s="62"/>
    </row>
    <row r="455" ht="15.75" customHeight="1">
      <c r="C455" s="62"/>
    </row>
    <row r="456" ht="15.75" customHeight="1">
      <c r="C456" s="62"/>
    </row>
    <row r="457" ht="15.75" customHeight="1">
      <c r="C457" s="62"/>
    </row>
    <row r="458" ht="15.75" customHeight="1">
      <c r="C458" s="62"/>
    </row>
    <row r="459" ht="15.75" customHeight="1">
      <c r="C459" s="62"/>
    </row>
    <row r="460" ht="15.75" customHeight="1">
      <c r="C460" s="62"/>
    </row>
    <row r="461" ht="15.75" customHeight="1">
      <c r="C461" s="62"/>
    </row>
    <row r="462" ht="15.75" customHeight="1">
      <c r="C462" s="62"/>
    </row>
    <row r="463" ht="15.75" customHeight="1">
      <c r="C463" s="62"/>
    </row>
    <row r="464" ht="15.75" customHeight="1">
      <c r="C464" s="62"/>
    </row>
    <row r="465" ht="15.75" customHeight="1">
      <c r="C465" s="62"/>
    </row>
    <row r="466" ht="15.75" customHeight="1">
      <c r="C466" s="62"/>
    </row>
    <row r="467" ht="15.75" customHeight="1">
      <c r="C467" s="62"/>
    </row>
    <row r="468" ht="15.75" customHeight="1">
      <c r="C468" s="62"/>
    </row>
    <row r="469" ht="15.75" customHeight="1">
      <c r="C469" s="62"/>
    </row>
    <row r="470" ht="15.75" customHeight="1">
      <c r="C470" s="62"/>
    </row>
    <row r="471" ht="15.75" customHeight="1">
      <c r="C471" s="62"/>
    </row>
    <row r="472" ht="15.75" customHeight="1">
      <c r="C472" s="62"/>
    </row>
    <row r="473" ht="15.75" customHeight="1">
      <c r="C473" s="62"/>
    </row>
    <row r="474" ht="15.75" customHeight="1">
      <c r="C474" s="62"/>
    </row>
    <row r="475" ht="15.75" customHeight="1">
      <c r="C475" s="62"/>
    </row>
    <row r="476" ht="15.75" customHeight="1">
      <c r="C476" s="62"/>
    </row>
    <row r="477" ht="15.75" customHeight="1">
      <c r="C477" s="62"/>
    </row>
    <row r="478" ht="15.75" customHeight="1">
      <c r="C478" s="62"/>
    </row>
    <row r="479" ht="15.75" customHeight="1">
      <c r="C479" s="62"/>
    </row>
    <row r="480" ht="15.75" customHeight="1">
      <c r="C480" s="62"/>
    </row>
    <row r="481" ht="15.75" customHeight="1">
      <c r="C481" s="62"/>
    </row>
    <row r="482" ht="15.75" customHeight="1">
      <c r="C482" s="62"/>
    </row>
    <row r="483" ht="15.75" customHeight="1">
      <c r="C483" s="62"/>
    </row>
    <row r="484" ht="15.75" customHeight="1">
      <c r="C484" s="62"/>
    </row>
    <row r="485" ht="15.75" customHeight="1">
      <c r="C485" s="62"/>
    </row>
    <row r="486" ht="15.75" customHeight="1">
      <c r="C486" s="62"/>
    </row>
    <row r="487" ht="15.75" customHeight="1">
      <c r="C487" s="62"/>
    </row>
    <row r="488" ht="15.75" customHeight="1">
      <c r="C488" s="62"/>
    </row>
    <row r="489" ht="15.75" customHeight="1">
      <c r="C489" s="62"/>
    </row>
    <row r="490" ht="15.75" customHeight="1">
      <c r="C490" s="62"/>
    </row>
    <row r="491" ht="15.75" customHeight="1">
      <c r="C491" s="62"/>
    </row>
    <row r="492" ht="15.75" customHeight="1">
      <c r="C492" s="62"/>
    </row>
    <row r="493" ht="15.75" customHeight="1">
      <c r="C493" s="62"/>
    </row>
    <row r="494" ht="15.75" customHeight="1">
      <c r="C494" s="62"/>
    </row>
    <row r="495" ht="15.75" customHeight="1">
      <c r="C495" s="62"/>
    </row>
    <row r="496" ht="15.75" customHeight="1">
      <c r="C496" s="62"/>
    </row>
    <row r="497" ht="15.75" customHeight="1">
      <c r="C497" s="62"/>
    </row>
    <row r="498" ht="15.75" customHeight="1">
      <c r="C498" s="62"/>
    </row>
    <row r="499" ht="15.75" customHeight="1">
      <c r="C499" s="62"/>
    </row>
    <row r="500" ht="15.75" customHeight="1">
      <c r="C500" s="62"/>
    </row>
    <row r="501" ht="15.75" customHeight="1">
      <c r="C501" s="62"/>
    </row>
    <row r="502" ht="15.75" customHeight="1">
      <c r="C502" s="62"/>
    </row>
    <row r="503" ht="15.75" customHeight="1">
      <c r="C503" s="62"/>
    </row>
    <row r="504" ht="15.75" customHeight="1">
      <c r="C504" s="62"/>
    </row>
    <row r="505" ht="15.75" customHeight="1">
      <c r="C505" s="62"/>
    </row>
    <row r="506" ht="15.75" customHeight="1">
      <c r="C506" s="62"/>
    </row>
    <row r="507" ht="15.75" customHeight="1">
      <c r="C507" s="62"/>
    </row>
    <row r="508" ht="15.75" customHeight="1">
      <c r="C508" s="62"/>
    </row>
    <row r="509" ht="15.75" customHeight="1">
      <c r="C509" s="62"/>
    </row>
    <row r="510" ht="15.75" customHeight="1">
      <c r="C510" s="62"/>
    </row>
    <row r="511" ht="15.75" customHeight="1">
      <c r="C511" s="62"/>
    </row>
    <row r="512" ht="15.75" customHeight="1">
      <c r="C512" s="62"/>
    </row>
    <row r="513" ht="15.75" customHeight="1">
      <c r="C513" s="62"/>
    </row>
    <row r="514" ht="15.75" customHeight="1">
      <c r="C514" s="62"/>
    </row>
    <row r="515" ht="15.75" customHeight="1">
      <c r="C515" s="62"/>
    </row>
    <row r="516" ht="15.75" customHeight="1">
      <c r="C516" s="62"/>
    </row>
    <row r="517" ht="15.75" customHeight="1">
      <c r="C517" s="62"/>
    </row>
    <row r="518" ht="15.75" customHeight="1">
      <c r="C518" s="62"/>
    </row>
    <row r="519" ht="15.75" customHeight="1">
      <c r="C519" s="62"/>
    </row>
    <row r="520" ht="15.75" customHeight="1">
      <c r="C520" s="62"/>
    </row>
    <row r="521" ht="15.75" customHeight="1">
      <c r="C521" s="62"/>
    </row>
    <row r="522" ht="15.75" customHeight="1">
      <c r="C522" s="62"/>
    </row>
    <row r="523" ht="15.75" customHeight="1">
      <c r="C523" s="62"/>
    </row>
    <row r="524" ht="15.75" customHeight="1">
      <c r="C524" s="62"/>
    </row>
    <row r="525" ht="15.75" customHeight="1">
      <c r="C525" s="62"/>
    </row>
    <row r="526" ht="15.75" customHeight="1">
      <c r="C526" s="62"/>
    </row>
    <row r="527" ht="15.75" customHeight="1">
      <c r="C527" s="62"/>
    </row>
    <row r="528" ht="15.75" customHeight="1">
      <c r="C528" s="62"/>
    </row>
    <row r="529" ht="15.75" customHeight="1">
      <c r="C529" s="62"/>
    </row>
    <row r="530" ht="15.75" customHeight="1">
      <c r="C530" s="62"/>
    </row>
    <row r="531" ht="15.75" customHeight="1">
      <c r="C531" s="62"/>
    </row>
    <row r="532" ht="15.75" customHeight="1">
      <c r="C532" s="62"/>
    </row>
    <row r="533" ht="15.75" customHeight="1">
      <c r="C533" s="62"/>
    </row>
    <row r="534" ht="15.75" customHeight="1">
      <c r="C534" s="62"/>
    </row>
    <row r="535" ht="15.75" customHeight="1">
      <c r="C535" s="62"/>
    </row>
    <row r="536" ht="15.75" customHeight="1">
      <c r="C536" s="62"/>
    </row>
    <row r="537" ht="15.75" customHeight="1">
      <c r="C537" s="62"/>
    </row>
    <row r="538" ht="15.75" customHeight="1">
      <c r="C538" s="62"/>
    </row>
    <row r="539" ht="15.75" customHeight="1">
      <c r="C539" s="62"/>
    </row>
    <row r="540" ht="15.75" customHeight="1">
      <c r="C540" s="62"/>
    </row>
    <row r="541" ht="15.75" customHeight="1">
      <c r="C541" s="62"/>
    </row>
    <row r="542" ht="15.75" customHeight="1">
      <c r="C542" s="62"/>
    </row>
    <row r="543" ht="15.75" customHeight="1">
      <c r="C543" s="62"/>
    </row>
    <row r="544" ht="15.75" customHeight="1">
      <c r="C544" s="62"/>
    </row>
    <row r="545" ht="15.75" customHeight="1">
      <c r="C545" s="62"/>
    </row>
    <row r="546" ht="15.75" customHeight="1">
      <c r="C546" s="62"/>
    </row>
    <row r="547" ht="15.75" customHeight="1">
      <c r="C547" s="62"/>
    </row>
    <row r="548" ht="15.75" customHeight="1">
      <c r="C548" s="62"/>
    </row>
    <row r="549" ht="15.75" customHeight="1">
      <c r="C549" s="62"/>
    </row>
    <row r="550" ht="15.75" customHeight="1">
      <c r="C550" s="62"/>
    </row>
    <row r="551" ht="15.75" customHeight="1">
      <c r="C551" s="62"/>
    </row>
    <row r="552" ht="15.75" customHeight="1">
      <c r="C552" s="62"/>
    </row>
    <row r="553" ht="15.75" customHeight="1">
      <c r="C553" s="62"/>
    </row>
    <row r="554" ht="15.75" customHeight="1">
      <c r="C554" s="62"/>
    </row>
    <row r="555" ht="15.75" customHeight="1">
      <c r="C555" s="62"/>
    </row>
    <row r="556" ht="15.75" customHeight="1">
      <c r="C556" s="62"/>
    </row>
    <row r="557" ht="15.75" customHeight="1">
      <c r="C557" s="62"/>
    </row>
    <row r="558" ht="15.75" customHeight="1">
      <c r="C558" s="62"/>
    </row>
    <row r="559" ht="15.75" customHeight="1">
      <c r="C559" s="62"/>
    </row>
    <row r="560" ht="15.75" customHeight="1">
      <c r="C560" s="62"/>
    </row>
    <row r="561" ht="15.75" customHeight="1">
      <c r="C561" s="62"/>
    </row>
    <row r="562" ht="15.75" customHeight="1">
      <c r="C562" s="62"/>
    </row>
    <row r="563" ht="15.75" customHeight="1">
      <c r="C563" s="62"/>
    </row>
    <row r="564" ht="15.75" customHeight="1">
      <c r="C564" s="62"/>
    </row>
    <row r="565" ht="15.75" customHeight="1">
      <c r="C565" s="62"/>
    </row>
    <row r="566" ht="15.75" customHeight="1">
      <c r="C566" s="62"/>
    </row>
    <row r="567" ht="15.75" customHeight="1">
      <c r="C567" s="62"/>
    </row>
    <row r="568" ht="15.75" customHeight="1">
      <c r="C568" s="62"/>
    </row>
    <row r="569" ht="15.75" customHeight="1">
      <c r="C569" s="62"/>
    </row>
    <row r="570" ht="15.75" customHeight="1">
      <c r="C570" s="62"/>
    </row>
    <row r="571" ht="15.75" customHeight="1">
      <c r="C571" s="62"/>
    </row>
    <row r="572" ht="15.75" customHeight="1">
      <c r="C572" s="62"/>
    </row>
    <row r="573" ht="15.75" customHeight="1">
      <c r="C573" s="62"/>
    </row>
    <row r="574" ht="15.75" customHeight="1">
      <c r="C574" s="62"/>
    </row>
    <row r="575" ht="15.75" customHeight="1">
      <c r="C575" s="62"/>
    </row>
    <row r="576" ht="15.75" customHeight="1">
      <c r="C576" s="62"/>
    </row>
    <row r="577" ht="15.75" customHeight="1">
      <c r="C577" s="62"/>
    </row>
    <row r="578" ht="15.75" customHeight="1">
      <c r="C578" s="62"/>
    </row>
    <row r="579" ht="15.75" customHeight="1">
      <c r="C579" s="62"/>
    </row>
    <row r="580" ht="15.75" customHeight="1">
      <c r="C580" s="62"/>
    </row>
    <row r="581" ht="15.75" customHeight="1">
      <c r="C581" s="62"/>
    </row>
    <row r="582" ht="15.75" customHeight="1">
      <c r="C582" s="62"/>
    </row>
    <row r="583" ht="15.75" customHeight="1">
      <c r="C583" s="62"/>
    </row>
    <row r="584" ht="15.75" customHeight="1">
      <c r="C584" s="62"/>
    </row>
    <row r="585" ht="15.75" customHeight="1">
      <c r="C585" s="62"/>
    </row>
    <row r="586" ht="15.75" customHeight="1">
      <c r="C586" s="62"/>
    </row>
    <row r="587" ht="15.75" customHeight="1">
      <c r="C587" s="62"/>
    </row>
    <row r="588" ht="15.75" customHeight="1">
      <c r="C588" s="62"/>
    </row>
    <row r="589" ht="15.75" customHeight="1">
      <c r="C589" s="62"/>
    </row>
    <row r="590" ht="15.75" customHeight="1">
      <c r="C590" s="62"/>
    </row>
    <row r="591" ht="15.75" customHeight="1">
      <c r="C591" s="62"/>
    </row>
    <row r="592" ht="15.75" customHeight="1">
      <c r="C592" s="62"/>
    </row>
    <row r="593" ht="15.75" customHeight="1">
      <c r="C593" s="62"/>
    </row>
    <row r="594" ht="15.75" customHeight="1">
      <c r="C594" s="62"/>
    </row>
    <row r="595" ht="15.75" customHeight="1">
      <c r="C595" s="62"/>
    </row>
    <row r="596" ht="15.75" customHeight="1">
      <c r="C596" s="62"/>
    </row>
    <row r="597" ht="15.75" customHeight="1">
      <c r="C597" s="62"/>
    </row>
    <row r="598" ht="15.75" customHeight="1">
      <c r="C598" s="62"/>
    </row>
    <row r="599" ht="15.75" customHeight="1">
      <c r="C599" s="62"/>
    </row>
    <row r="600" ht="15.75" customHeight="1">
      <c r="C600" s="62"/>
    </row>
    <row r="601" ht="15.75" customHeight="1">
      <c r="C601" s="62"/>
    </row>
    <row r="602" ht="15.75" customHeight="1">
      <c r="C602" s="62"/>
    </row>
    <row r="603" ht="15.75" customHeight="1">
      <c r="C603" s="62"/>
    </row>
    <row r="604" ht="15.75" customHeight="1">
      <c r="C604" s="62"/>
    </row>
    <row r="605" ht="15.75" customHeight="1">
      <c r="C605" s="62"/>
    </row>
    <row r="606" ht="15.75" customHeight="1">
      <c r="C606" s="62"/>
    </row>
    <row r="607" ht="15.75" customHeight="1">
      <c r="C607" s="62"/>
    </row>
    <row r="608" ht="15.75" customHeight="1">
      <c r="C608" s="62"/>
    </row>
    <row r="609" ht="15.75" customHeight="1">
      <c r="C609" s="62"/>
    </row>
    <row r="610" ht="15.75" customHeight="1">
      <c r="C610" s="62"/>
    </row>
    <row r="611" ht="15.75" customHeight="1">
      <c r="C611" s="62"/>
    </row>
    <row r="612" ht="15.75" customHeight="1">
      <c r="C612" s="62"/>
    </row>
    <row r="613" ht="15.75" customHeight="1">
      <c r="C613" s="62"/>
    </row>
    <row r="614" ht="15.75" customHeight="1">
      <c r="C614" s="62"/>
    </row>
    <row r="615" ht="15.75" customHeight="1">
      <c r="C615" s="62"/>
    </row>
    <row r="616" ht="15.75" customHeight="1">
      <c r="C616" s="62"/>
    </row>
    <row r="617" ht="15.75" customHeight="1">
      <c r="C617" s="62"/>
    </row>
    <row r="618" ht="15.75" customHeight="1">
      <c r="C618" s="62"/>
    </row>
    <row r="619" ht="15.75" customHeight="1">
      <c r="C619" s="62"/>
    </row>
    <row r="620" ht="15.75" customHeight="1">
      <c r="C620" s="62"/>
    </row>
    <row r="621" ht="15.75" customHeight="1">
      <c r="C621" s="62"/>
    </row>
    <row r="622" ht="15.75" customHeight="1">
      <c r="C622" s="62"/>
    </row>
    <row r="623" ht="15.75" customHeight="1">
      <c r="C623" s="62"/>
    </row>
    <row r="624" ht="15.75" customHeight="1">
      <c r="C624" s="62"/>
    </row>
    <row r="625" ht="15.75" customHeight="1">
      <c r="C625" s="62"/>
    </row>
    <row r="626" ht="15.75" customHeight="1">
      <c r="C626" s="62"/>
    </row>
    <row r="627" ht="15.75" customHeight="1">
      <c r="C627" s="62"/>
    </row>
    <row r="628" ht="15.75" customHeight="1">
      <c r="C628" s="62"/>
    </row>
    <row r="629" ht="15.75" customHeight="1">
      <c r="C629" s="62"/>
    </row>
    <row r="630" ht="15.75" customHeight="1">
      <c r="C630" s="62"/>
    </row>
    <row r="631" ht="15.75" customHeight="1">
      <c r="C631" s="62"/>
    </row>
    <row r="632" ht="15.75" customHeight="1">
      <c r="C632" s="62"/>
    </row>
    <row r="633" ht="15.75" customHeight="1">
      <c r="C633" s="62"/>
    </row>
    <row r="634" ht="15.75" customHeight="1">
      <c r="C634" s="62"/>
    </row>
    <row r="635" ht="15.75" customHeight="1">
      <c r="C635" s="62"/>
    </row>
    <row r="636" ht="15.75" customHeight="1">
      <c r="C636" s="62"/>
    </row>
    <row r="637" ht="15.75" customHeight="1">
      <c r="C637" s="62"/>
    </row>
    <row r="638" ht="15.75" customHeight="1">
      <c r="C638" s="62"/>
    </row>
    <row r="639" ht="15.75" customHeight="1">
      <c r="C639" s="62"/>
    </row>
    <row r="640" ht="15.75" customHeight="1">
      <c r="C640" s="62"/>
    </row>
    <row r="641" ht="15.75" customHeight="1">
      <c r="C641" s="62"/>
    </row>
    <row r="642" ht="15.75" customHeight="1">
      <c r="C642" s="62"/>
    </row>
    <row r="643" ht="15.75" customHeight="1">
      <c r="C643" s="62"/>
    </row>
    <row r="644" ht="15.75" customHeight="1">
      <c r="C644" s="62"/>
    </row>
    <row r="645" ht="15.75" customHeight="1">
      <c r="C645" s="62"/>
    </row>
    <row r="646" ht="15.75" customHeight="1">
      <c r="C646" s="62"/>
    </row>
    <row r="647" ht="15.75" customHeight="1">
      <c r="C647" s="62"/>
    </row>
    <row r="648" ht="15.75" customHeight="1">
      <c r="C648" s="62"/>
    </row>
    <row r="649" ht="15.75" customHeight="1">
      <c r="C649" s="62"/>
    </row>
    <row r="650" ht="15.75" customHeight="1">
      <c r="C650" s="62"/>
    </row>
    <row r="651" ht="15.75" customHeight="1">
      <c r="C651" s="62"/>
    </row>
    <row r="652" ht="15.75" customHeight="1">
      <c r="C652" s="62"/>
    </row>
    <row r="653" ht="15.75" customHeight="1">
      <c r="C653" s="62"/>
    </row>
    <row r="654" ht="15.75" customHeight="1">
      <c r="C654" s="62"/>
    </row>
    <row r="655" ht="15.75" customHeight="1">
      <c r="C655" s="62"/>
    </row>
    <row r="656" ht="15.75" customHeight="1">
      <c r="C656" s="62"/>
    </row>
    <row r="657" ht="15.75" customHeight="1">
      <c r="C657" s="62"/>
    </row>
    <row r="658" ht="15.75" customHeight="1">
      <c r="C658" s="62"/>
    </row>
    <row r="659" ht="15.75" customHeight="1">
      <c r="C659" s="62"/>
    </row>
    <row r="660" ht="15.75" customHeight="1">
      <c r="C660" s="62"/>
    </row>
    <row r="661" ht="15.75" customHeight="1">
      <c r="C661" s="62"/>
    </row>
    <row r="662" ht="15.75" customHeight="1">
      <c r="C662" s="62"/>
    </row>
    <row r="663" ht="15.75" customHeight="1">
      <c r="C663" s="62"/>
    </row>
    <row r="664" ht="15.75" customHeight="1">
      <c r="C664" s="62"/>
    </row>
    <row r="665" ht="15.75" customHeight="1">
      <c r="C665" s="62"/>
    </row>
    <row r="666" ht="15.75" customHeight="1">
      <c r="C666" s="62"/>
    </row>
    <row r="667" ht="15.75" customHeight="1">
      <c r="C667" s="62"/>
    </row>
    <row r="668" ht="15.75" customHeight="1">
      <c r="C668" s="62"/>
    </row>
    <row r="669" ht="15.75" customHeight="1">
      <c r="C669" s="62"/>
    </row>
    <row r="670" ht="15.75" customHeight="1">
      <c r="C670" s="62"/>
    </row>
    <row r="671" ht="15.75" customHeight="1">
      <c r="C671" s="62"/>
    </row>
    <row r="672" ht="15.75" customHeight="1">
      <c r="C672" s="62"/>
    </row>
    <row r="673" ht="15.75" customHeight="1">
      <c r="C673" s="62"/>
    </row>
    <row r="674" ht="15.75" customHeight="1">
      <c r="C674" s="62"/>
    </row>
    <row r="675" ht="15.75" customHeight="1">
      <c r="C675" s="62"/>
    </row>
    <row r="676" ht="15.75" customHeight="1">
      <c r="C676" s="62"/>
    </row>
    <row r="677" ht="15.75" customHeight="1">
      <c r="C677" s="62"/>
    </row>
    <row r="678" ht="15.75" customHeight="1">
      <c r="C678" s="62"/>
    </row>
    <row r="679" ht="15.75" customHeight="1">
      <c r="C679" s="62"/>
    </row>
    <row r="680" ht="15.75" customHeight="1">
      <c r="C680" s="62"/>
    </row>
    <row r="681" ht="15.75" customHeight="1">
      <c r="C681" s="62"/>
    </row>
    <row r="682" ht="15.75" customHeight="1">
      <c r="C682" s="62"/>
    </row>
    <row r="683" ht="15.75" customHeight="1">
      <c r="C683" s="62"/>
    </row>
    <row r="684" ht="15.75" customHeight="1">
      <c r="C684" s="62"/>
    </row>
    <row r="685" ht="15.75" customHeight="1">
      <c r="C685" s="62"/>
    </row>
    <row r="686" ht="15.75" customHeight="1">
      <c r="C686" s="62"/>
    </row>
    <row r="687" ht="15.75" customHeight="1">
      <c r="C687" s="62"/>
    </row>
    <row r="688" ht="15.75" customHeight="1">
      <c r="C688" s="62"/>
    </row>
    <row r="689" ht="15.75" customHeight="1">
      <c r="C689" s="62"/>
    </row>
    <row r="690" ht="15.75" customHeight="1">
      <c r="C690" s="62"/>
    </row>
    <row r="691" ht="15.75" customHeight="1">
      <c r="C691" s="62"/>
    </row>
    <row r="692" ht="15.75" customHeight="1">
      <c r="C692" s="62"/>
    </row>
    <row r="693" ht="15.75" customHeight="1">
      <c r="C693" s="62"/>
    </row>
    <row r="694" ht="15.75" customHeight="1">
      <c r="C694" s="62"/>
    </row>
    <row r="695" ht="15.75" customHeight="1">
      <c r="C695" s="62"/>
    </row>
    <row r="696" ht="15.75" customHeight="1">
      <c r="C696" s="62"/>
    </row>
    <row r="697" ht="15.75" customHeight="1">
      <c r="C697" s="62"/>
    </row>
    <row r="698" ht="15.75" customHeight="1">
      <c r="C698" s="62"/>
    </row>
    <row r="699" ht="15.75" customHeight="1">
      <c r="C699" s="62"/>
    </row>
    <row r="700" ht="15.75" customHeight="1">
      <c r="C700" s="62"/>
    </row>
    <row r="701" ht="15.75" customHeight="1">
      <c r="C701" s="62"/>
    </row>
    <row r="702" ht="15.75" customHeight="1">
      <c r="C702" s="62"/>
    </row>
    <row r="703" ht="15.75" customHeight="1">
      <c r="C703" s="62"/>
    </row>
    <row r="704" ht="15.75" customHeight="1">
      <c r="C704" s="62"/>
    </row>
    <row r="705" ht="15.75" customHeight="1">
      <c r="C705" s="62"/>
    </row>
    <row r="706" ht="15.75" customHeight="1">
      <c r="C706" s="62"/>
    </row>
    <row r="707" ht="15.75" customHeight="1">
      <c r="C707" s="62"/>
    </row>
    <row r="708" ht="15.75" customHeight="1">
      <c r="C708" s="62"/>
    </row>
    <row r="709" ht="15.75" customHeight="1">
      <c r="C709" s="62"/>
    </row>
    <row r="710" ht="15.75" customHeight="1">
      <c r="C710" s="62"/>
    </row>
    <row r="711" ht="15.75" customHeight="1">
      <c r="C711" s="62"/>
    </row>
    <row r="712" ht="15.75" customHeight="1">
      <c r="C712" s="62"/>
    </row>
    <row r="713" ht="15.75" customHeight="1">
      <c r="C713" s="62"/>
    </row>
    <row r="714" ht="15.75" customHeight="1">
      <c r="C714" s="62"/>
    </row>
    <row r="715" ht="15.75" customHeight="1">
      <c r="C715" s="62"/>
    </row>
    <row r="716" ht="15.75" customHeight="1">
      <c r="C716" s="62"/>
    </row>
    <row r="717" ht="15.75" customHeight="1">
      <c r="C717" s="62"/>
    </row>
    <row r="718" ht="15.75" customHeight="1">
      <c r="C718" s="62"/>
    </row>
    <row r="719" ht="15.75" customHeight="1">
      <c r="C719" s="62"/>
    </row>
    <row r="720" ht="15.75" customHeight="1">
      <c r="C720" s="62"/>
    </row>
    <row r="721" ht="15.75" customHeight="1">
      <c r="C721" s="62"/>
    </row>
    <row r="722" ht="15.75" customHeight="1">
      <c r="C722" s="62"/>
    </row>
    <row r="723" ht="15.75" customHeight="1">
      <c r="C723" s="62"/>
    </row>
    <row r="724" ht="15.75" customHeight="1">
      <c r="C724" s="62"/>
    </row>
    <row r="725" ht="15.75" customHeight="1">
      <c r="C725" s="62"/>
    </row>
    <row r="726" ht="15.75" customHeight="1">
      <c r="C726" s="62"/>
    </row>
    <row r="727" ht="15.75" customHeight="1">
      <c r="C727" s="62"/>
    </row>
    <row r="728" ht="15.75" customHeight="1">
      <c r="C728" s="62"/>
    </row>
    <row r="729" ht="15.75" customHeight="1">
      <c r="C729" s="62"/>
    </row>
    <row r="730" ht="15.75" customHeight="1">
      <c r="C730" s="62"/>
    </row>
    <row r="731" ht="15.75" customHeight="1">
      <c r="C731" s="62"/>
    </row>
    <row r="732" ht="15.75" customHeight="1">
      <c r="C732" s="62"/>
    </row>
    <row r="733" ht="15.75" customHeight="1">
      <c r="C733" s="62"/>
    </row>
    <row r="734" ht="15.75" customHeight="1">
      <c r="C734" s="62"/>
    </row>
    <row r="735" ht="15.75" customHeight="1">
      <c r="C735" s="62"/>
    </row>
    <row r="736" ht="15.75" customHeight="1">
      <c r="C736" s="62"/>
    </row>
    <row r="737" ht="15.75" customHeight="1">
      <c r="C737" s="62"/>
    </row>
    <row r="738" ht="15.75" customHeight="1">
      <c r="C738" s="62"/>
    </row>
    <row r="739" ht="15.75" customHeight="1">
      <c r="C739" s="62"/>
    </row>
    <row r="740" ht="15.75" customHeight="1">
      <c r="C740" s="62"/>
    </row>
    <row r="741" ht="15.75" customHeight="1">
      <c r="C741" s="62"/>
    </row>
    <row r="742" ht="15.75" customHeight="1">
      <c r="C742" s="62"/>
    </row>
    <row r="743" ht="15.75" customHeight="1">
      <c r="C743" s="62"/>
    </row>
    <row r="744" ht="15.75" customHeight="1">
      <c r="C744" s="62"/>
    </row>
    <row r="745" ht="15.75" customHeight="1">
      <c r="C745" s="62"/>
    </row>
    <row r="746" ht="15.75" customHeight="1">
      <c r="C746" s="62"/>
    </row>
    <row r="747" ht="15.75" customHeight="1">
      <c r="C747" s="62"/>
    </row>
    <row r="748" ht="15.75" customHeight="1">
      <c r="C748" s="62"/>
    </row>
    <row r="749" ht="15.75" customHeight="1">
      <c r="C749" s="62"/>
    </row>
    <row r="750" ht="15.75" customHeight="1">
      <c r="C750" s="62"/>
    </row>
    <row r="751" ht="15.75" customHeight="1">
      <c r="C751" s="62"/>
    </row>
    <row r="752" ht="15.75" customHeight="1">
      <c r="C752" s="62"/>
    </row>
    <row r="753" ht="15.75" customHeight="1">
      <c r="C753" s="62"/>
    </row>
    <row r="754" ht="15.75" customHeight="1">
      <c r="C754" s="62"/>
    </row>
    <row r="755" ht="15.75" customHeight="1">
      <c r="C755" s="62"/>
    </row>
    <row r="756" ht="15.75" customHeight="1">
      <c r="C756" s="62"/>
    </row>
    <row r="757" ht="15.75" customHeight="1">
      <c r="C757" s="62"/>
    </row>
    <row r="758" ht="15.75" customHeight="1">
      <c r="C758" s="62"/>
    </row>
    <row r="759" ht="15.75" customHeight="1">
      <c r="C759" s="62"/>
    </row>
    <row r="760" ht="15.75" customHeight="1">
      <c r="C760" s="62"/>
    </row>
    <row r="761" ht="15.75" customHeight="1">
      <c r="C761" s="62"/>
    </row>
    <row r="762" ht="15.75" customHeight="1">
      <c r="C762" s="62"/>
    </row>
    <row r="763" ht="15.75" customHeight="1">
      <c r="C763" s="62"/>
    </row>
    <row r="764" ht="15.75" customHeight="1">
      <c r="C764" s="62"/>
    </row>
    <row r="765" ht="15.75" customHeight="1">
      <c r="C765" s="62"/>
    </row>
    <row r="766" ht="15.75" customHeight="1">
      <c r="C766" s="62"/>
    </row>
    <row r="767" ht="15.75" customHeight="1">
      <c r="C767" s="62"/>
    </row>
    <row r="768" ht="15.75" customHeight="1">
      <c r="C768" s="62"/>
    </row>
    <row r="769" ht="15.75" customHeight="1">
      <c r="C769" s="62"/>
    </row>
    <row r="770" ht="15.75" customHeight="1">
      <c r="C770" s="62"/>
    </row>
    <row r="771" ht="15.75" customHeight="1">
      <c r="C771" s="62"/>
    </row>
    <row r="772" ht="15.75" customHeight="1">
      <c r="C772" s="62"/>
    </row>
    <row r="773" ht="15.75" customHeight="1">
      <c r="C773" s="62"/>
    </row>
    <row r="774" ht="15.75" customHeight="1">
      <c r="C774" s="62"/>
    </row>
    <row r="775" ht="15.75" customHeight="1">
      <c r="C775" s="62"/>
    </row>
    <row r="776" ht="15.75" customHeight="1">
      <c r="C776" s="62"/>
    </row>
    <row r="777" ht="15.75" customHeight="1">
      <c r="C777" s="62"/>
    </row>
    <row r="778" ht="15.75" customHeight="1">
      <c r="C778" s="62"/>
    </row>
    <row r="779" ht="15.75" customHeight="1">
      <c r="C779" s="62"/>
    </row>
    <row r="780" ht="15.75" customHeight="1">
      <c r="C780" s="62"/>
    </row>
    <row r="781" ht="15.75" customHeight="1">
      <c r="C781" s="62"/>
    </row>
    <row r="782" ht="15.75" customHeight="1">
      <c r="C782" s="62"/>
    </row>
    <row r="783" ht="15.75" customHeight="1">
      <c r="C783" s="62"/>
    </row>
    <row r="784" ht="15.75" customHeight="1">
      <c r="C784" s="62"/>
    </row>
    <row r="785" ht="15.75" customHeight="1">
      <c r="C785" s="62"/>
    </row>
    <row r="786" ht="15.75" customHeight="1">
      <c r="C786" s="62"/>
    </row>
    <row r="787" ht="15.75" customHeight="1">
      <c r="C787" s="62"/>
    </row>
    <row r="788" ht="15.75" customHeight="1">
      <c r="C788" s="62"/>
    </row>
    <row r="789" ht="15.75" customHeight="1">
      <c r="C789" s="62"/>
    </row>
    <row r="790" ht="15.75" customHeight="1">
      <c r="C790" s="62"/>
    </row>
    <row r="791" ht="15.75" customHeight="1">
      <c r="C791" s="62"/>
    </row>
    <row r="792" ht="15.75" customHeight="1">
      <c r="C792" s="62"/>
    </row>
    <row r="793" ht="15.75" customHeight="1">
      <c r="C793" s="62"/>
    </row>
    <row r="794" ht="15.75" customHeight="1">
      <c r="C794" s="62"/>
    </row>
    <row r="795" ht="15.75" customHeight="1">
      <c r="C795" s="62"/>
    </row>
    <row r="796" ht="15.75" customHeight="1">
      <c r="C796" s="62"/>
    </row>
    <row r="797" ht="15.75" customHeight="1">
      <c r="C797" s="62"/>
    </row>
    <row r="798" ht="15.75" customHeight="1">
      <c r="C798" s="62"/>
    </row>
    <row r="799" ht="15.75" customHeight="1">
      <c r="C799" s="62"/>
    </row>
    <row r="800" ht="15.75" customHeight="1">
      <c r="C800" s="62"/>
    </row>
    <row r="801" ht="15.75" customHeight="1">
      <c r="C801" s="62"/>
    </row>
    <row r="802" ht="15.75" customHeight="1">
      <c r="C802" s="62"/>
    </row>
    <row r="803" ht="15.75" customHeight="1">
      <c r="C803" s="62"/>
    </row>
    <row r="804" ht="15.75" customHeight="1">
      <c r="C804" s="62"/>
    </row>
    <row r="805" ht="15.75" customHeight="1">
      <c r="C805" s="62"/>
    </row>
    <row r="806" ht="15.75" customHeight="1">
      <c r="C806" s="62"/>
    </row>
    <row r="807" ht="15.75" customHeight="1">
      <c r="C807" s="62"/>
    </row>
    <row r="808" ht="15.75" customHeight="1">
      <c r="C808" s="62"/>
    </row>
    <row r="809" ht="15.75" customHeight="1">
      <c r="C809" s="62"/>
    </row>
    <row r="810" ht="15.75" customHeight="1">
      <c r="C810" s="62"/>
    </row>
    <row r="811" ht="15.75" customHeight="1">
      <c r="C811" s="62"/>
    </row>
    <row r="812" ht="15.75" customHeight="1">
      <c r="C812" s="62"/>
    </row>
    <row r="813" ht="15.75" customHeight="1">
      <c r="C813" s="62"/>
    </row>
    <row r="814" ht="15.75" customHeight="1">
      <c r="C814" s="62"/>
    </row>
    <row r="815" ht="15.75" customHeight="1">
      <c r="C815" s="62"/>
    </row>
    <row r="816" ht="15.75" customHeight="1">
      <c r="C816" s="62"/>
    </row>
    <row r="817" ht="15.75" customHeight="1">
      <c r="C817" s="62"/>
    </row>
    <row r="818" ht="15.75" customHeight="1">
      <c r="C818" s="62"/>
    </row>
    <row r="819" ht="15.75" customHeight="1">
      <c r="C819" s="62"/>
    </row>
    <row r="820" ht="15.75" customHeight="1">
      <c r="C820" s="62"/>
    </row>
    <row r="821" ht="15.75" customHeight="1">
      <c r="C821" s="62"/>
    </row>
    <row r="822" ht="15.75" customHeight="1">
      <c r="C822" s="62"/>
    </row>
    <row r="823" ht="15.75" customHeight="1">
      <c r="C823" s="62"/>
    </row>
    <row r="824" ht="15.75" customHeight="1">
      <c r="C824" s="62"/>
    </row>
    <row r="825" ht="15.75" customHeight="1">
      <c r="C825" s="62"/>
    </row>
    <row r="826" ht="15.75" customHeight="1">
      <c r="C826" s="62"/>
    </row>
    <row r="827" ht="15.75" customHeight="1">
      <c r="C827" s="62"/>
    </row>
    <row r="828" ht="15.75" customHeight="1">
      <c r="C828" s="62"/>
    </row>
    <row r="829" ht="15.75" customHeight="1">
      <c r="C829" s="62"/>
    </row>
    <row r="830" ht="15.75" customHeight="1">
      <c r="C830" s="62"/>
    </row>
    <row r="831" ht="15.75" customHeight="1">
      <c r="C831" s="62"/>
    </row>
    <row r="832" ht="15.75" customHeight="1">
      <c r="C832" s="62"/>
    </row>
    <row r="833" ht="15.75" customHeight="1">
      <c r="C833" s="62"/>
    </row>
    <row r="834" ht="15.75" customHeight="1">
      <c r="C834" s="62"/>
    </row>
    <row r="835" ht="15.75" customHeight="1">
      <c r="C835" s="62"/>
    </row>
    <row r="836" ht="15.75" customHeight="1">
      <c r="C836" s="62"/>
    </row>
    <row r="837" ht="15.75" customHeight="1">
      <c r="C837" s="62"/>
    </row>
    <row r="838" ht="15.75" customHeight="1">
      <c r="C838" s="62"/>
    </row>
    <row r="839" ht="15.75" customHeight="1">
      <c r="C839" s="62"/>
    </row>
    <row r="840" ht="15.75" customHeight="1">
      <c r="C840" s="62"/>
    </row>
    <row r="841" ht="15.75" customHeight="1">
      <c r="C841" s="62"/>
    </row>
    <row r="842" ht="15.75" customHeight="1">
      <c r="C842" s="62"/>
    </row>
    <row r="843" ht="15.75" customHeight="1">
      <c r="C843" s="62"/>
    </row>
    <row r="844" ht="15.75" customHeight="1">
      <c r="C844" s="62"/>
    </row>
    <row r="845" ht="15.75" customHeight="1">
      <c r="C845" s="62"/>
    </row>
    <row r="846" ht="15.75" customHeight="1">
      <c r="C846" s="62"/>
    </row>
    <row r="847" ht="15.75" customHeight="1">
      <c r="C847" s="62"/>
    </row>
    <row r="848" ht="15.75" customHeight="1">
      <c r="C848" s="62"/>
    </row>
    <row r="849" ht="15.75" customHeight="1">
      <c r="C849" s="62"/>
    </row>
    <row r="850" ht="15.75" customHeight="1">
      <c r="C850" s="62"/>
    </row>
    <row r="851" ht="15.75" customHeight="1">
      <c r="C851" s="62"/>
    </row>
    <row r="852" ht="15.75" customHeight="1">
      <c r="C852" s="62"/>
    </row>
    <row r="853" ht="15.75" customHeight="1">
      <c r="C853" s="62"/>
    </row>
    <row r="854" ht="15.75" customHeight="1">
      <c r="C854" s="62"/>
    </row>
    <row r="855" ht="15.75" customHeight="1">
      <c r="C855" s="62"/>
    </row>
    <row r="856" ht="15.75" customHeight="1">
      <c r="C856" s="62"/>
    </row>
    <row r="857" ht="15.75" customHeight="1">
      <c r="C857" s="62"/>
    </row>
    <row r="858" ht="15.75" customHeight="1">
      <c r="C858" s="62"/>
    </row>
    <row r="859" ht="15.75" customHeight="1">
      <c r="C859" s="62"/>
    </row>
    <row r="860" ht="15.75" customHeight="1">
      <c r="C860" s="62"/>
    </row>
    <row r="861" ht="15.75" customHeight="1">
      <c r="C861" s="62"/>
    </row>
    <row r="862" ht="15.75" customHeight="1">
      <c r="C862" s="62"/>
    </row>
    <row r="863" ht="15.75" customHeight="1">
      <c r="C863" s="62"/>
    </row>
    <row r="864" ht="15.75" customHeight="1">
      <c r="C864" s="62"/>
    </row>
    <row r="865" ht="15.75" customHeight="1">
      <c r="C865" s="62"/>
    </row>
    <row r="866" ht="15.75" customHeight="1">
      <c r="C866" s="62"/>
    </row>
    <row r="867" ht="15.75" customHeight="1">
      <c r="C867" s="62"/>
    </row>
    <row r="868" ht="15.75" customHeight="1">
      <c r="C868" s="62"/>
    </row>
    <row r="869" ht="15.75" customHeight="1">
      <c r="C869" s="62"/>
    </row>
    <row r="870" ht="15.75" customHeight="1">
      <c r="C870" s="62"/>
    </row>
    <row r="871" ht="15.75" customHeight="1">
      <c r="C871" s="62"/>
    </row>
    <row r="872" ht="15.75" customHeight="1">
      <c r="C872" s="62"/>
    </row>
    <row r="873" ht="15.75" customHeight="1">
      <c r="C873" s="62"/>
    </row>
    <row r="874" ht="15.75" customHeight="1">
      <c r="C874" s="62"/>
    </row>
    <row r="875" ht="15.75" customHeight="1">
      <c r="C875" s="62"/>
    </row>
    <row r="876" ht="15.75" customHeight="1">
      <c r="C876" s="62"/>
    </row>
    <row r="877" ht="15.75" customHeight="1">
      <c r="C877" s="62"/>
    </row>
    <row r="878" ht="15.75" customHeight="1">
      <c r="C878" s="62"/>
    </row>
    <row r="879" ht="15.75" customHeight="1">
      <c r="C879" s="62"/>
    </row>
    <row r="880" ht="15.75" customHeight="1">
      <c r="C880" s="62"/>
    </row>
    <row r="881" ht="15.75" customHeight="1">
      <c r="C881" s="62"/>
    </row>
    <row r="882" ht="15.75" customHeight="1">
      <c r="C882" s="62"/>
    </row>
    <row r="883" ht="15.75" customHeight="1">
      <c r="C883" s="62"/>
    </row>
    <row r="884" ht="15.75" customHeight="1">
      <c r="C884" s="62"/>
    </row>
    <row r="885" ht="15.75" customHeight="1">
      <c r="C885" s="62"/>
    </row>
    <row r="886" ht="15.75" customHeight="1">
      <c r="C886" s="62"/>
    </row>
    <row r="887" ht="15.75" customHeight="1">
      <c r="C887" s="62"/>
    </row>
    <row r="888" ht="15.75" customHeight="1">
      <c r="C888" s="62"/>
    </row>
    <row r="889" ht="15.75" customHeight="1">
      <c r="C889" s="62"/>
    </row>
    <row r="890" ht="15.75" customHeight="1">
      <c r="C890" s="62"/>
    </row>
    <row r="891" ht="15.75" customHeight="1">
      <c r="C891" s="62"/>
    </row>
    <row r="892" ht="15.75" customHeight="1">
      <c r="C892" s="62"/>
    </row>
    <row r="893" ht="15.75" customHeight="1">
      <c r="C893" s="62"/>
    </row>
    <row r="894" ht="15.75" customHeight="1">
      <c r="C894" s="62"/>
    </row>
    <row r="895" ht="15.75" customHeight="1">
      <c r="C895" s="62"/>
    </row>
    <row r="896" ht="15.75" customHeight="1">
      <c r="C896" s="62"/>
    </row>
    <row r="897" ht="15.75" customHeight="1">
      <c r="C897" s="62"/>
    </row>
    <row r="898" ht="15.75" customHeight="1">
      <c r="C898" s="62"/>
    </row>
    <row r="899" ht="15.75" customHeight="1">
      <c r="C899" s="62"/>
    </row>
    <row r="900" ht="15.75" customHeight="1">
      <c r="C900" s="62"/>
    </row>
    <row r="901" ht="15.75" customHeight="1">
      <c r="C901" s="62"/>
    </row>
    <row r="902" ht="15.75" customHeight="1">
      <c r="C902" s="62"/>
    </row>
    <row r="903" ht="15.75" customHeight="1">
      <c r="C903" s="62"/>
    </row>
    <row r="904" ht="15.75" customHeight="1">
      <c r="C904" s="62"/>
    </row>
    <row r="905" ht="15.75" customHeight="1">
      <c r="C905" s="62"/>
    </row>
    <row r="906" ht="15.75" customHeight="1">
      <c r="C906" s="62"/>
    </row>
    <row r="907" ht="15.75" customHeight="1">
      <c r="C907" s="62"/>
    </row>
    <row r="908" ht="15.75" customHeight="1">
      <c r="C908" s="62"/>
    </row>
    <row r="909" ht="15.75" customHeight="1">
      <c r="C909" s="62"/>
    </row>
    <row r="910" ht="15.75" customHeight="1">
      <c r="C910" s="62"/>
    </row>
    <row r="911" ht="15.75" customHeight="1">
      <c r="C911" s="62"/>
    </row>
    <row r="912" ht="15.75" customHeight="1">
      <c r="C912" s="62"/>
    </row>
    <row r="913" ht="15.75" customHeight="1">
      <c r="C913" s="62"/>
    </row>
    <row r="914" ht="15.75" customHeight="1">
      <c r="C914" s="62"/>
    </row>
    <row r="915" ht="15.75" customHeight="1">
      <c r="C915" s="62"/>
    </row>
    <row r="916" ht="15.75" customHeight="1">
      <c r="C916" s="62"/>
    </row>
    <row r="917" ht="15.75" customHeight="1">
      <c r="C917" s="62"/>
    </row>
    <row r="918" ht="15.75" customHeight="1">
      <c r="C918" s="62"/>
    </row>
    <row r="919" ht="15.75" customHeight="1">
      <c r="C919" s="62"/>
    </row>
    <row r="920" ht="15.75" customHeight="1">
      <c r="C920" s="62"/>
    </row>
    <row r="921" ht="15.75" customHeight="1">
      <c r="C921" s="62"/>
    </row>
    <row r="922" ht="15.75" customHeight="1">
      <c r="C922" s="62"/>
    </row>
    <row r="923" ht="15.75" customHeight="1">
      <c r="C923" s="62"/>
    </row>
    <row r="924" ht="15.75" customHeight="1">
      <c r="C924" s="62"/>
    </row>
    <row r="925" ht="15.75" customHeight="1">
      <c r="C925" s="62"/>
    </row>
    <row r="926" ht="15.75" customHeight="1">
      <c r="C926" s="62"/>
    </row>
    <row r="927" ht="15.75" customHeight="1">
      <c r="C927" s="62"/>
    </row>
    <row r="928" ht="15.75" customHeight="1">
      <c r="C928" s="62"/>
    </row>
    <row r="929" ht="15.75" customHeight="1">
      <c r="C929" s="62"/>
    </row>
    <row r="930" ht="15.75" customHeight="1">
      <c r="C930" s="62"/>
    </row>
    <row r="931" ht="15.75" customHeight="1">
      <c r="C931" s="62"/>
    </row>
    <row r="932" ht="15.75" customHeight="1">
      <c r="C932" s="62"/>
    </row>
    <row r="933" ht="15.75" customHeight="1">
      <c r="C933" s="62"/>
    </row>
    <row r="934" ht="15.75" customHeight="1">
      <c r="C934" s="62"/>
    </row>
    <row r="935" ht="15.75" customHeight="1">
      <c r="C935" s="62"/>
    </row>
    <row r="936" ht="15.75" customHeight="1">
      <c r="C936" s="62"/>
    </row>
    <row r="937" ht="15.75" customHeight="1">
      <c r="C937" s="62"/>
    </row>
    <row r="938" ht="15.75" customHeight="1">
      <c r="C938" s="62"/>
    </row>
    <row r="939" ht="15.75" customHeight="1">
      <c r="C939" s="62"/>
    </row>
    <row r="940" ht="15.75" customHeight="1">
      <c r="C940" s="62"/>
    </row>
    <row r="941" ht="15.75" customHeight="1">
      <c r="C941" s="62"/>
    </row>
    <row r="942" ht="15.75" customHeight="1">
      <c r="C942" s="62"/>
    </row>
    <row r="943" ht="15.75" customHeight="1">
      <c r="C943" s="62"/>
    </row>
    <row r="944" ht="15.75" customHeight="1">
      <c r="C944" s="62"/>
    </row>
    <row r="945" ht="15.75" customHeight="1">
      <c r="C945" s="62"/>
    </row>
    <row r="946" ht="15.75" customHeight="1">
      <c r="C946" s="62"/>
    </row>
    <row r="947" ht="15.75" customHeight="1">
      <c r="C947" s="62"/>
    </row>
    <row r="948" ht="15.75" customHeight="1">
      <c r="C948" s="62"/>
    </row>
    <row r="949" ht="15.75" customHeight="1">
      <c r="C949" s="62"/>
    </row>
    <row r="950" ht="15.75" customHeight="1">
      <c r="C950" s="62"/>
    </row>
    <row r="951" ht="15.75" customHeight="1">
      <c r="C951" s="62"/>
    </row>
    <row r="952" ht="15.75" customHeight="1">
      <c r="C952" s="62"/>
    </row>
    <row r="953" ht="15.75" customHeight="1">
      <c r="C953" s="62"/>
    </row>
    <row r="954" ht="15.75" customHeight="1">
      <c r="C954" s="62"/>
    </row>
    <row r="955" ht="15.75" customHeight="1">
      <c r="C955" s="62"/>
    </row>
    <row r="956" ht="15.75" customHeight="1">
      <c r="C956" s="62"/>
    </row>
    <row r="957" ht="15.75" customHeight="1">
      <c r="C957" s="62"/>
    </row>
    <row r="958" ht="15.75" customHeight="1">
      <c r="C958" s="62"/>
    </row>
    <row r="959" ht="15.75" customHeight="1">
      <c r="C959" s="62"/>
    </row>
    <row r="960" ht="15.75" customHeight="1">
      <c r="C960" s="62"/>
    </row>
    <row r="961" ht="15.75" customHeight="1">
      <c r="C961" s="62"/>
    </row>
    <row r="962" ht="15.75" customHeight="1">
      <c r="C962" s="62"/>
    </row>
    <row r="963" ht="15.75" customHeight="1">
      <c r="C963" s="62"/>
    </row>
    <row r="964" ht="15.75" customHeight="1">
      <c r="C964" s="62"/>
    </row>
    <row r="965" ht="15.75" customHeight="1">
      <c r="C965" s="62"/>
    </row>
    <row r="966" ht="15.75" customHeight="1">
      <c r="C966" s="62"/>
    </row>
    <row r="967" ht="15.75" customHeight="1">
      <c r="C967" s="62"/>
    </row>
    <row r="968" ht="15.75" customHeight="1">
      <c r="C968" s="62"/>
    </row>
    <row r="969" ht="15.75" customHeight="1">
      <c r="C969" s="62"/>
    </row>
    <row r="970" ht="15.75" customHeight="1">
      <c r="C970" s="62"/>
    </row>
    <row r="971" ht="15.75" customHeight="1">
      <c r="C971" s="62"/>
    </row>
    <row r="972" ht="15.75" customHeight="1">
      <c r="C972" s="62"/>
    </row>
    <row r="973" ht="15.75" customHeight="1">
      <c r="C973" s="62"/>
    </row>
    <row r="974" ht="15.75" customHeight="1">
      <c r="C974" s="62"/>
    </row>
    <row r="975" ht="15.75" customHeight="1">
      <c r="C975" s="62"/>
    </row>
    <row r="976" ht="15.75" customHeight="1">
      <c r="C976" s="62"/>
    </row>
    <row r="977" ht="15.75" customHeight="1">
      <c r="C977" s="62"/>
    </row>
    <row r="978" ht="15.75" customHeight="1">
      <c r="C978" s="62"/>
    </row>
    <row r="979" ht="15.75" customHeight="1">
      <c r="C979" s="62"/>
    </row>
    <row r="980" ht="15.75" customHeight="1">
      <c r="C980" s="62"/>
    </row>
    <row r="981" ht="15.75" customHeight="1">
      <c r="C981" s="62"/>
    </row>
    <row r="982" ht="15.75" customHeight="1">
      <c r="C982" s="62"/>
    </row>
    <row r="983" ht="15.75" customHeight="1">
      <c r="C983" s="62"/>
    </row>
    <row r="984" ht="15.75" customHeight="1">
      <c r="C984" s="62"/>
    </row>
    <row r="985" ht="15.75" customHeight="1">
      <c r="C985" s="62"/>
    </row>
    <row r="986" ht="15.75" customHeight="1">
      <c r="C986" s="62"/>
    </row>
    <row r="987" ht="15.75" customHeight="1">
      <c r="C987" s="62"/>
    </row>
    <row r="988" ht="15.75" customHeight="1">
      <c r="C988" s="62"/>
    </row>
    <row r="989" ht="15.75" customHeight="1">
      <c r="C989" s="62"/>
    </row>
    <row r="990" ht="15.75" customHeight="1">
      <c r="C990" s="62"/>
    </row>
    <row r="991" ht="15.75" customHeight="1">
      <c r="C991" s="62"/>
    </row>
    <row r="992" ht="15.75" customHeight="1">
      <c r="C992" s="62"/>
    </row>
    <row r="993" ht="15.75" customHeight="1">
      <c r="C993" s="62"/>
    </row>
    <row r="994" ht="15.75" customHeight="1">
      <c r="C994" s="62"/>
    </row>
    <row r="995" ht="15.75" customHeight="1">
      <c r="C995" s="62"/>
    </row>
    <row r="996" ht="15.75" customHeight="1">
      <c r="C996" s="62"/>
    </row>
    <row r="997" ht="15.75" customHeight="1">
      <c r="C997" s="62"/>
    </row>
    <row r="998" ht="15.75" customHeight="1">
      <c r="C998" s="62"/>
    </row>
    <row r="999" ht="15.75" customHeight="1">
      <c r="C999" s="62"/>
    </row>
    <row r="1000" ht="15.75" customHeight="1">
      <c r="C1000" s="62"/>
    </row>
  </sheetData>
  <mergeCells count="84">
    <mergeCell ref="C21:D21"/>
    <mergeCell ref="A23:D24"/>
    <mergeCell ref="E23:G24"/>
    <mergeCell ref="A20:H20"/>
    <mergeCell ref="I20:K20"/>
    <mergeCell ref="A21:B21"/>
    <mergeCell ref="E21:F21"/>
    <mergeCell ref="G21:H21"/>
    <mergeCell ref="I21:K21"/>
    <mergeCell ref="A22:K22"/>
    <mergeCell ref="H23:K23"/>
    <mergeCell ref="H24:K24"/>
    <mergeCell ref="A25:D25"/>
    <mergeCell ref="E25:G25"/>
    <mergeCell ref="H25:K25"/>
    <mergeCell ref="E26:G26"/>
    <mergeCell ref="H26:K26"/>
    <mergeCell ref="A26:D26"/>
    <mergeCell ref="A27:D27"/>
    <mergeCell ref="E27:G27"/>
    <mergeCell ref="H27:K27"/>
    <mergeCell ref="A28:D28"/>
    <mergeCell ref="E28:G28"/>
    <mergeCell ref="H28:K28"/>
    <mergeCell ref="D44:K44"/>
    <mergeCell ref="E45:G45"/>
    <mergeCell ref="H45:K45"/>
    <mergeCell ref="A29:D29"/>
    <mergeCell ref="E29:G29"/>
    <mergeCell ref="H29:K29"/>
    <mergeCell ref="A30:D30"/>
    <mergeCell ref="E30:G30"/>
    <mergeCell ref="H30:K30"/>
    <mergeCell ref="D43:K43"/>
    <mergeCell ref="E49:G49"/>
    <mergeCell ref="E50:G50"/>
    <mergeCell ref="A43:C43"/>
    <mergeCell ref="A44:C44"/>
    <mergeCell ref="A45:B45"/>
    <mergeCell ref="C45:C49"/>
    <mergeCell ref="D45:D49"/>
    <mergeCell ref="A46:B49"/>
    <mergeCell ref="E46:G46"/>
    <mergeCell ref="G6:H6"/>
    <mergeCell ref="I6:K6"/>
    <mergeCell ref="D1:H1"/>
    <mergeCell ref="D2:H2"/>
    <mergeCell ref="D3:H3"/>
    <mergeCell ref="D4:H4"/>
    <mergeCell ref="D5:H5"/>
    <mergeCell ref="A6:B6"/>
    <mergeCell ref="D6:E6"/>
    <mergeCell ref="A7:B7"/>
    <mergeCell ref="C7:F7"/>
    <mergeCell ref="G7:H7"/>
    <mergeCell ref="I7:K7"/>
    <mergeCell ref="A8:B8"/>
    <mergeCell ref="G8:H8"/>
    <mergeCell ref="I8:K8"/>
    <mergeCell ref="C8:F8"/>
    <mergeCell ref="A9:H9"/>
    <mergeCell ref="I9:K9"/>
    <mergeCell ref="B10:H10"/>
    <mergeCell ref="I10:K10"/>
    <mergeCell ref="B11:H11"/>
    <mergeCell ref="I11:K11"/>
    <mergeCell ref="B12:H12"/>
    <mergeCell ref="I12:K12"/>
    <mergeCell ref="A13:A14"/>
    <mergeCell ref="B13:H14"/>
    <mergeCell ref="I13:K14"/>
    <mergeCell ref="B15:H15"/>
    <mergeCell ref="I15:K15"/>
    <mergeCell ref="B16:H16"/>
    <mergeCell ref="I16:K16"/>
    <mergeCell ref="B17:H17"/>
    <mergeCell ref="I17:K17"/>
    <mergeCell ref="I18:K18"/>
    <mergeCell ref="B19:H19"/>
    <mergeCell ref="I19:K19"/>
    <mergeCell ref="E48:G48"/>
    <mergeCell ref="H48:K48"/>
    <mergeCell ref="H49:K49"/>
    <mergeCell ref="H50:K50"/>
  </mergeCells>
  <printOptions/>
  <pageMargins bottom="0.984027777777778" footer="0.0" header="0.0" left="0.984027777777778" right="0.984027777777778" top="0.984027777777778"/>
  <pageSetup fitToHeight="0" paperSize="9" orientation="portrait"/>
  <headerFooter>
    <oddFooter>&amp;C_x000D_#0000FF Classificação: Interna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D1" s="63" t="s">
        <v>26</v>
      </c>
      <c r="E1" s="63" t="s">
        <v>27</v>
      </c>
      <c r="F1" s="63" t="s">
        <v>28</v>
      </c>
      <c r="G1" s="63" t="s">
        <v>29</v>
      </c>
      <c r="H1" s="63" t="s">
        <v>30</v>
      </c>
    </row>
    <row r="2">
      <c r="B2" s="64" t="s">
        <v>31</v>
      </c>
      <c r="D2" s="64">
        <f>COUNTIF('C321 Rack 1-A'!$J$20:$L$20,E$1)</f>
        <v>1</v>
      </c>
      <c r="E2" s="64">
        <f>COUNTIF('C321 Rack 1-A'!$J$10:$L$19,E$1)</f>
        <v>1</v>
      </c>
      <c r="F2" s="64">
        <f>COUNTIF('C321 Rack 1-A'!$J$10:$L$20,F$1)</f>
        <v>0</v>
      </c>
      <c r="G2" s="64">
        <f>COUNTIF('C321 Rack 1-A'!$J$10:$L$20,G$1)</f>
        <v>0</v>
      </c>
      <c r="H2" s="64">
        <f>COUNTIF('C321 Rack 1-A'!$J$10:$L$20,H$1)</f>
        <v>0</v>
      </c>
    </row>
    <row r="3">
      <c r="B3" s="64" t="s">
        <v>32</v>
      </c>
      <c r="D3" s="64">
        <f>COUNTIF('C321 Rack 2-A'!$J$20:$L$20,E$1)</f>
        <v>1</v>
      </c>
      <c r="E3" s="64">
        <f>COUNTIF('C321 Rack 2-A'!$J$10:$L$19,E$1)</f>
        <v>1</v>
      </c>
      <c r="F3" s="64">
        <f>COUNTIF('C321 Rack 2-A'!$J$10:$L$20,F$1)</f>
        <v>0</v>
      </c>
      <c r="G3" s="64">
        <f>COUNTIF('C321 Rack 2-A'!$J$10:$L$20,G$1)</f>
        <v>0</v>
      </c>
      <c r="H3" s="64">
        <f>COUNTIF('C321 Rack 2-A'!$J$10:$L$20,H$1)</f>
        <v>2</v>
      </c>
    </row>
    <row r="4">
      <c r="B4" s="64" t="s">
        <v>33</v>
      </c>
      <c r="D4" s="64">
        <f>COUNTIF('C321 Rack 1-B'!$J$20:$L$20,E$1)</f>
        <v>1</v>
      </c>
      <c r="E4" s="64">
        <f>COUNTIF('C321 Rack 1-B'!$J$10:$L$19,E$1)</f>
        <v>1</v>
      </c>
      <c r="F4" s="64">
        <f>COUNTIF('C321 Rack 1-B'!$J$10:$L$20,F$1)</f>
        <v>0</v>
      </c>
      <c r="G4" s="64">
        <f>COUNTIF('C321 Rack 1-B'!$J$10:$L$20,G$1)</f>
        <v>0</v>
      </c>
      <c r="H4" s="64">
        <f>COUNTIF('C321 Rack 1-B'!$J$10:$L$20,H$1)</f>
        <v>2</v>
      </c>
    </row>
    <row r="5">
      <c r="B5" s="64" t="s">
        <v>34</v>
      </c>
      <c r="D5" s="64">
        <f>COUNTIF('C321 Rack 2-B'!$J$20:$L$20,E$1)</f>
        <v>1</v>
      </c>
      <c r="E5" s="64">
        <f>COUNTIF('C321 Rack 2-B'!$J$10:$L$19,E$1)</f>
        <v>1</v>
      </c>
      <c r="F5" s="64">
        <f>COUNTIF('C321 Rack 2-B'!$J$10:$L$20,F$1)</f>
        <v>0</v>
      </c>
      <c r="G5" s="64">
        <f>COUNTIF('C321 Rack 2-B'!$J$10:$L$20,G$1)</f>
        <v>0</v>
      </c>
      <c r="H5" s="64">
        <f>COUNTIF('C321 Rack 2-B'!$J$10:$L$20,H$1)</f>
        <v>2</v>
      </c>
    </row>
    <row r="6">
      <c r="B6" s="64" t="s">
        <v>35</v>
      </c>
      <c r="D6" s="64">
        <f>COUNTIF('C321 Rack 1-C'!$J$20:$L$20,E$1)</f>
        <v>1</v>
      </c>
      <c r="E6" s="64">
        <f>COUNTIF('C321 Rack 1-C'!$J$10:$L$19,E$1)</f>
        <v>1</v>
      </c>
      <c r="F6" s="64">
        <f>COUNTIF('C321 Rack 1-C'!$J$10:$L$20,F$1)</f>
        <v>0</v>
      </c>
      <c r="G6" s="64">
        <f>COUNTIF('C321 Rack 1-C'!$J$10:$L$20,G$1)</f>
        <v>0</v>
      </c>
      <c r="H6" s="64">
        <f>COUNTIF('C321 Rack 1-C'!$J$10:$L$20,H$1)</f>
        <v>2</v>
      </c>
    </row>
    <row r="7">
      <c r="B7" s="64" t="s">
        <v>36</v>
      </c>
      <c r="D7" s="64">
        <f>COUNTIF('C321 Rack 2-C'!$J$20:$L$20,E$1)</f>
        <v>1</v>
      </c>
      <c r="E7" s="64">
        <f>COUNTIF('C321 Rack 2-C'!$J$10:$L$19,E$1)</f>
        <v>1</v>
      </c>
      <c r="F7" s="64">
        <f>COUNTIF('C321 Rack 2-C'!$J$10:$L$20,F$1)</f>
        <v>0</v>
      </c>
      <c r="G7" s="64">
        <f>COUNTIF('C321 Rack 2-C'!$J$10:$L$20,G$1)</f>
        <v>0</v>
      </c>
      <c r="H7" s="64">
        <f>COUNTIF('C321 Rack 2-C'!$J$10:$L$20,H$1)</f>
        <v>2</v>
      </c>
    </row>
    <row r="9">
      <c r="B9" s="64" t="s">
        <v>37</v>
      </c>
      <c r="D9" s="64">
        <f>COUNTIF('L321-A'!$I$20:$K$20,E$1)</f>
        <v>0</v>
      </c>
      <c r="E9" s="64">
        <f>COUNTIF('L321-A'!$I$10:$K$19,E$1)</f>
        <v>9</v>
      </c>
      <c r="F9" s="64">
        <f>COUNTIF('L321-A'!$I$10:$K$20,F$1)</f>
        <v>0</v>
      </c>
      <c r="G9" s="64">
        <f>COUNTIF('L321-A'!$I$10:$K$20,G$1)</f>
        <v>0</v>
      </c>
      <c r="H9" s="64">
        <f>COUNTIF('L321-A'!$I$10:$K$20,H$1)</f>
        <v>0</v>
      </c>
    </row>
    <row r="10">
      <c r="B10" s="64" t="s">
        <v>38</v>
      </c>
      <c r="D10" s="64">
        <f>COUNTIF('L321-B'!$I$20:$K$20,E$1)</f>
        <v>0</v>
      </c>
      <c r="E10" s="64">
        <f>COUNTIF('L321-B'!$I$10:$K$19,E$1)</f>
        <v>9</v>
      </c>
      <c r="F10" s="64">
        <f>COUNTIF('L321-B'!$I$10:$K$20,F$1)</f>
        <v>0</v>
      </c>
      <c r="G10" s="64">
        <f>COUNTIF('L321-B'!$I$10:$K$20,G$1)</f>
        <v>0</v>
      </c>
      <c r="H10" s="64">
        <f>COUNTIF('L321-B'!$I$10:$K$20,H$1)</f>
        <v>0</v>
      </c>
    </row>
    <row r="11">
      <c r="B11" s="64" t="s">
        <v>39</v>
      </c>
      <c r="D11" s="64">
        <f>COUNTIF('L321-C'!$I$20:$K$20,E$1)</f>
        <v>0</v>
      </c>
      <c r="E11" s="64">
        <f>COUNTIF('L321-C'!$I$10:$K$19,E$1)</f>
        <v>9</v>
      </c>
      <c r="F11" s="64">
        <f>COUNTIF('L321-C'!$I$10:$K$20,F$1)</f>
        <v>0</v>
      </c>
      <c r="G11" s="64">
        <f>COUNTIF('L321-C'!$I$10:$K$20,G$1)</f>
        <v>0</v>
      </c>
      <c r="H11" s="64">
        <f>COUNTIF('L321-C'!$I$10:$K$20,H$1)</f>
        <v>0</v>
      </c>
    </row>
    <row r="13">
      <c r="B13" s="64" t="s">
        <v>40</v>
      </c>
      <c r="D13" s="64">
        <f>COUNTIF('PR321-A'!$I$20:$K$20,E$1)</f>
        <v>0</v>
      </c>
      <c r="E13" s="64">
        <f>COUNTIF('PR321-A'!$I$10:$K$19,E$1)</f>
        <v>4</v>
      </c>
      <c r="F13" s="64">
        <f>COUNTIF('PR321-A'!$I$10:$K$20,F$1)</f>
        <v>0</v>
      </c>
      <c r="G13" s="64">
        <f>COUNTIF('PR321-A'!$I$10:$K$20,G$1)</f>
        <v>0</v>
      </c>
      <c r="H13" s="64">
        <f>COUNTIF('PR321-A'!$I$10:$K$20,H$1)</f>
        <v>4</v>
      </c>
    </row>
    <row r="14">
      <c r="B14" s="64" t="s">
        <v>41</v>
      </c>
      <c r="D14" s="64">
        <f>COUNTIF('PR321-B'!$I$20:$K$20,E$1)</f>
        <v>0</v>
      </c>
      <c r="E14" s="64">
        <f>COUNTIF('PR321-B'!$I$10:$K$19,E$1)</f>
        <v>4</v>
      </c>
      <c r="F14" s="64">
        <f>COUNTIF('PR321-B'!$I$10:$K$20,F$1)</f>
        <v>0</v>
      </c>
      <c r="G14" s="64">
        <f>COUNTIF('PR321-B'!$I$10:$K$20,G$1)</f>
        <v>0</v>
      </c>
      <c r="H14" s="64">
        <f>COUNTIF('PR321-B'!$I$10:$K$20,H$1)</f>
        <v>4</v>
      </c>
    </row>
    <row r="15">
      <c r="B15" s="64" t="s">
        <v>42</v>
      </c>
      <c r="D15" s="64">
        <f>COUNTIF('PR321-C'!$I$20:$K$20,E$1)</f>
        <v>0</v>
      </c>
      <c r="E15" s="64">
        <f>COUNTIF('PR321-C'!$I$10:$K$19,E$1)</f>
        <v>4</v>
      </c>
      <c r="F15" s="64">
        <f>COUNTIF('PR321-C'!$I$10:$K$20,F$1)</f>
        <v>0</v>
      </c>
      <c r="G15" s="64">
        <f>COUNTIF('PR321-C'!$I$10:$K$20,G$1)</f>
        <v>0</v>
      </c>
      <c r="H15" s="64">
        <f>COUNTIF('PR321-C'!$I$10:$K$20,H$1)</f>
        <v>4</v>
      </c>
    </row>
    <row r="17">
      <c r="B17" s="64" t="s">
        <v>43</v>
      </c>
      <c r="D17" s="64" t="str">
        <f t="shared" ref="D17:D25" si="2">COUNTIF(#REF!,E$1)</f>
        <v>#REF!</v>
      </c>
      <c r="E17" s="64" t="str">
        <f t="shared" ref="E17:H17" si="1">COUNTIF(#REF!,E$1)</f>
        <v>#REF!</v>
      </c>
      <c r="F17" s="64" t="str">
        <f t="shared" si="1"/>
        <v>#REF!</v>
      </c>
      <c r="G17" s="64" t="str">
        <f t="shared" si="1"/>
        <v>#REF!</v>
      </c>
      <c r="H17" s="64" t="str">
        <f t="shared" si="1"/>
        <v>#REF!</v>
      </c>
    </row>
    <row r="18">
      <c r="B18" s="64" t="s">
        <v>44</v>
      </c>
      <c r="D18" s="64" t="str">
        <f t="shared" si="2"/>
        <v>#REF!</v>
      </c>
      <c r="E18" s="64" t="str">
        <f t="shared" ref="E18:H18" si="3">COUNTIF(#REF!,E$1)</f>
        <v>#REF!</v>
      </c>
      <c r="F18" s="64" t="str">
        <f t="shared" si="3"/>
        <v>#REF!</v>
      </c>
      <c r="G18" s="64" t="str">
        <f t="shared" si="3"/>
        <v>#REF!</v>
      </c>
      <c r="H18" s="64" t="str">
        <f t="shared" si="3"/>
        <v>#REF!</v>
      </c>
    </row>
    <row r="19">
      <c r="B19" s="64" t="s">
        <v>45</v>
      </c>
      <c r="D19" s="64" t="str">
        <f t="shared" si="2"/>
        <v>#REF!</v>
      </c>
      <c r="E19" s="64" t="str">
        <f t="shared" ref="E19:H19" si="4">COUNTIF(#REF!,E$1)</f>
        <v>#REF!</v>
      </c>
      <c r="F19" s="64" t="str">
        <f t="shared" si="4"/>
        <v>#REF!</v>
      </c>
      <c r="G19" s="64" t="str">
        <f t="shared" si="4"/>
        <v>#REF!</v>
      </c>
      <c r="H19" s="64" t="str">
        <f t="shared" si="4"/>
        <v>#REF!</v>
      </c>
    </row>
    <row r="20">
      <c r="B20" s="64" t="s">
        <v>46</v>
      </c>
      <c r="D20" s="64" t="str">
        <f t="shared" si="2"/>
        <v>#REF!</v>
      </c>
      <c r="E20" s="64" t="str">
        <f t="shared" ref="E20:H20" si="5">COUNTIF(#REF!,E$1)</f>
        <v>#REF!</v>
      </c>
      <c r="F20" s="64" t="str">
        <f t="shared" si="5"/>
        <v>#REF!</v>
      </c>
      <c r="G20" s="64" t="str">
        <f t="shared" si="5"/>
        <v>#REF!</v>
      </c>
      <c r="H20" s="64" t="str">
        <f t="shared" si="5"/>
        <v>#REF!</v>
      </c>
    </row>
    <row r="21" ht="15.75" customHeight="1">
      <c r="B21" s="64" t="s">
        <v>47</v>
      </c>
      <c r="D21" s="64" t="str">
        <f t="shared" si="2"/>
        <v>#REF!</v>
      </c>
      <c r="E21" s="64" t="str">
        <f t="shared" ref="E21:H21" si="6">COUNTIF(#REF!,E$1)</f>
        <v>#REF!</v>
      </c>
      <c r="F21" s="64" t="str">
        <f t="shared" si="6"/>
        <v>#REF!</v>
      </c>
      <c r="G21" s="64" t="str">
        <f t="shared" si="6"/>
        <v>#REF!</v>
      </c>
      <c r="H21" s="64" t="str">
        <f t="shared" si="6"/>
        <v>#REF!</v>
      </c>
    </row>
    <row r="22" ht="15.75" customHeight="1">
      <c r="B22" s="64" t="s">
        <v>48</v>
      </c>
      <c r="D22" s="64" t="str">
        <f t="shared" si="2"/>
        <v>#REF!</v>
      </c>
      <c r="E22" s="64" t="str">
        <f t="shared" ref="E22:H22" si="7">COUNTIF(#REF!,E$1)</f>
        <v>#REF!</v>
      </c>
      <c r="F22" s="64" t="str">
        <f t="shared" si="7"/>
        <v>#REF!</v>
      </c>
      <c r="G22" s="64" t="str">
        <f t="shared" si="7"/>
        <v>#REF!</v>
      </c>
      <c r="H22" s="64" t="str">
        <f t="shared" si="7"/>
        <v>#REF!</v>
      </c>
    </row>
    <row r="23" ht="15.75" customHeight="1">
      <c r="B23" s="64" t="s">
        <v>49</v>
      </c>
      <c r="D23" s="64" t="str">
        <f t="shared" si="2"/>
        <v>#REF!</v>
      </c>
      <c r="E23" s="64" t="str">
        <f t="shared" ref="E23:H23" si="8">COUNTIF(#REF!,E$1)</f>
        <v>#REF!</v>
      </c>
      <c r="F23" s="64" t="str">
        <f t="shared" si="8"/>
        <v>#REF!</v>
      </c>
      <c r="G23" s="64" t="str">
        <f t="shared" si="8"/>
        <v>#REF!</v>
      </c>
      <c r="H23" s="64" t="str">
        <f t="shared" si="8"/>
        <v>#REF!</v>
      </c>
    </row>
    <row r="24" ht="15.75" customHeight="1">
      <c r="B24" s="64" t="s">
        <v>50</v>
      </c>
      <c r="D24" s="64" t="str">
        <f t="shared" si="2"/>
        <v>#REF!</v>
      </c>
      <c r="E24" s="64" t="str">
        <f t="shared" ref="E24:H24" si="9">COUNTIF(#REF!,E$1)</f>
        <v>#REF!</v>
      </c>
      <c r="F24" s="64" t="str">
        <f t="shared" si="9"/>
        <v>#REF!</v>
      </c>
      <c r="G24" s="64" t="str">
        <f t="shared" si="9"/>
        <v>#REF!</v>
      </c>
      <c r="H24" s="64" t="str">
        <f t="shared" si="9"/>
        <v>#REF!</v>
      </c>
    </row>
    <row r="25" ht="15.75" customHeight="1">
      <c r="B25" s="64" t="s">
        <v>51</v>
      </c>
      <c r="D25" s="64" t="str">
        <f t="shared" si="2"/>
        <v>#REF!</v>
      </c>
      <c r="E25" s="64" t="str">
        <f t="shared" ref="E25:H25" si="10">COUNTIF(#REF!,E$1)</f>
        <v>#REF!</v>
      </c>
      <c r="F25" s="64" t="str">
        <f t="shared" si="10"/>
        <v>#REF!</v>
      </c>
      <c r="G25" s="64" t="str">
        <f t="shared" si="10"/>
        <v>#REF!</v>
      </c>
      <c r="H25" s="64" t="str">
        <f t="shared" si="10"/>
        <v>#REF!</v>
      </c>
    </row>
    <row r="26" ht="15.75" customHeight="1">
      <c r="A26" s="64" t="s">
        <v>27</v>
      </c>
      <c r="C26" s="64" t="s">
        <v>52</v>
      </c>
      <c r="D26" s="64">
        <f>IF(AND(D2=1,D3=1,D4=1,D5=1,D6=1,D7=1),1,0)</f>
        <v>1</v>
      </c>
      <c r="E26" s="64">
        <f t="shared" ref="E26:H26" si="11">SUM(E2:E7)</f>
        <v>6</v>
      </c>
      <c r="F26" s="64">
        <f t="shared" si="11"/>
        <v>0</v>
      </c>
      <c r="G26" s="64">
        <f t="shared" si="11"/>
        <v>0</v>
      </c>
      <c r="H26" s="64">
        <f t="shared" si="11"/>
        <v>10</v>
      </c>
    </row>
    <row r="27" ht="15.75" customHeight="1">
      <c r="A27" s="64" t="s">
        <v>53</v>
      </c>
      <c r="C27" s="64" t="s">
        <v>52</v>
      </c>
      <c r="D27" s="64">
        <f>IF(AND(D9=1,D10=1,D11=1),1,0)</f>
        <v>0</v>
      </c>
      <c r="E27" s="64">
        <f t="shared" ref="E27:H27" si="12">SUM(E9:E11)</f>
        <v>27</v>
      </c>
      <c r="F27" s="64">
        <f t="shared" si="12"/>
        <v>0</v>
      </c>
      <c r="G27" s="64">
        <f t="shared" si="12"/>
        <v>0</v>
      </c>
      <c r="H27" s="64">
        <f t="shared" si="12"/>
        <v>0</v>
      </c>
    </row>
    <row r="28" ht="15.75" customHeight="1">
      <c r="A28" s="64" t="s">
        <v>54</v>
      </c>
      <c r="C28" s="64" t="s">
        <v>52</v>
      </c>
      <c r="D28" s="64">
        <f>IF(AND(D13=1,D14=1,D15=1),1,0)</f>
        <v>0</v>
      </c>
      <c r="E28" s="64">
        <f t="shared" ref="E28:H28" si="13">SUM(E13:E15)</f>
        <v>12</v>
      </c>
      <c r="F28" s="64">
        <f t="shared" si="13"/>
        <v>0</v>
      </c>
      <c r="G28" s="64">
        <f t="shared" si="13"/>
        <v>0</v>
      </c>
      <c r="H28" s="64">
        <f t="shared" si="13"/>
        <v>12</v>
      </c>
    </row>
    <row r="29" ht="15.75" customHeight="1">
      <c r="A29" s="64" t="s">
        <v>55</v>
      </c>
      <c r="C29" s="64" t="s">
        <v>52</v>
      </c>
      <c r="D29" s="64">
        <f>IF(D16=1,1,0)</f>
        <v>0</v>
      </c>
      <c r="E29" s="64">
        <f t="shared" ref="E29:H29" si="14">SUM(E16)</f>
        <v>0</v>
      </c>
      <c r="F29" s="64">
        <f t="shared" si="14"/>
        <v>0</v>
      </c>
      <c r="G29" s="64">
        <f t="shared" si="14"/>
        <v>0</v>
      </c>
      <c r="H29" s="64">
        <f t="shared" si="14"/>
        <v>0</v>
      </c>
    </row>
    <row r="30" ht="15.75" customHeight="1">
      <c r="A30" s="64" t="s">
        <v>56</v>
      </c>
      <c r="C30" s="64" t="s">
        <v>52</v>
      </c>
      <c r="D30" s="64" t="str">
        <f>IF(AND(D17=1,D18=1,D19=1,D20=1,D21=1,D22=1,D23=1,D24=1,D25=1),1,0)</f>
        <v>#REF!</v>
      </c>
      <c r="E30" s="64" t="str">
        <f t="shared" ref="E30:H30" si="15">SUM(E17:E25)</f>
        <v>#REF!</v>
      </c>
      <c r="F30" s="64" t="str">
        <f t="shared" si="15"/>
        <v>#REF!</v>
      </c>
      <c r="G30" s="64" t="str">
        <f t="shared" si="15"/>
        <v>#REF!</v>
      </c>
      <c r="H30" s="64" t="str">
        <f t="shared" si="15"/>
        <v>#REF!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>
      <c r="A45" s="64" t="s">
        <v>27</v>
      </c>
      <c r="C45" s="64" t="s">
        <v>52</v>
      </c>
      <c r="D45" s="64">
        <f>IF(AND(D2=1,D3=1,D4=1,D5=1,D6=1,D7=1),1,0)</f>
        <v>1</v>
      </c>
      <c r="E45" s="64">
        <f t="shared" ref="E45:H45" si="16">SUM(E2:E7)</f>
        <v>6</v>
      </c>
      <c r="F45" s="64">
        <f t="shared" si="16"/>
        <v>0</v>
      </c>
      <c r="G45" s="64">
        <f t="shared" si="16"/>
        <v>0</v>
      </c>
      <c r="H45" s="64">
        <f t="shared" si="16"/>
        <v>10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headerFooter>
    <oddFooter>&amp;C_x000D_#0000FF Classificação: Interna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14"/>
    <col customWidth="1" min="2" max="2" width="12.0"/>
    <col customWidth="1" min="3" max="3" width="8.0"/>
    <col customWidth="1" min="4" max="4" width="8.43"/>
    <col customWidth="1" min="5" max="5" width="12.14"/>
    <col customWidth="1" min="6" max="26" width="9.14"/>
  </cols>
  <sheetData>
    <row r="1" ht="27.75" customHeight="1">
      <c r="A1" s="65" t="s">
        <v>57</v>
      </c>
      <c r="B1" s="65" t="s">
        <v>58</v>
      </c>
      <c r="C1" s="65" t="s">
        <v>59</v>
      </c>
      <c r="D1" s="65" t="s">
        <v>60</v>
      </c>
      <c r="E1" s="65" t="s">
        <v>61</v>
      </c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ht="12.0" customHeight="1">
      <c r="A2" s="67">
        <v>1.0</v>
      </c>
      <c r="B2" s="68">
        <v>24.9</v>
      </c>
      <c r="C2" s="69">
        <v>2.0</v>
      </c>
      <c r="D2" s="69"/>
      <c r="E2" s="67" t="s">
        <v>62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ht="12.0" customHeight="1">
      <c r="A3" s="67">
        <v>2.0</v>
      </c>
      <c r="B3" s="68">
        <v>24.92</v>
      </c>
      <c r="C3" s="69">
        <v>3.0</v>
      </c>
      <c r="D3" s="69"/>
      <c r="E3" s="67" t="s">
        <v>62</v>
      </c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ht="12.0" customHeight="1">
      <c r="A4" s="67">
        <v>3.0</v>
      </c>
      <c r="B4" s="68">
        <v>24.84</v>
      </c>
      <c r="C4" s="69">
        <v>2.0</v>
      </c>
      <c r="D4" s="69"/>
      <c r="E4" s="67" t="s">
        <v>62</v>
      </c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 ht="12.0" customHeight="1">
      <c r="A5" s="67">
        <v>4.0</v>
      </c>
      <c r="B5" s="68">
        <v>24.8</v>
      </c>
      <c r="C5" s="69">
        <v>2.0</v>
      </c>
      <c r="D5" s="69"/>
      <c r="E5" s="67" t="s">
        <v>62</v>
      </c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 ht="12.0" customHeight="1">
      <c r="A6" s="67">
        <v>5.0</v>
      </c>
      <c r="B6" s="68">
        <v>24.87</v>
      </c>
      <c r="C6" s="69">
        <v>2.0</v>
      </c>
      <c r="D6" s="69"/>
      <c r="E6" s="67" t="s">
        <v>62</v>
      </c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 ht="12.0" customHeight="1">
      <c r="A7" s="67">
        <v>6.0</v>
      </c>
      <c r="B7" s="68">
        <v>24.83</v>
      </c>
      <c r="C7" s="69">
        <v>2.0</v>
      </c>
      <c r="D7" s="69"/>
      <c r="E7" s="67" t="s">
        <v>63</v>
      </c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 ht="12.0" customHeight="1">
      <c r="A8" s="67">
        <v>7.0</v>
      </c>
      <c r="B8" s="68">
        <v>24.64</v>
      </c>
      <c r="C8" s="69">
        <v>1.0</v>
      </c>
      <c r="D8" s="69"/>
      <c r="E8" s="67" t="s">
        <v>63</v>
      </c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ht="12.0" customHeight="1">
      <c r="A9" s="67">
        <v>8.0</v>
      </c>
      <c r="B9" s="68">
        <v>24.69</v>
      </c>
      <c r="C9" s="69">
        <v>2.0</v>
      </c>
      <c r="D9" s="69"/>
      <c r="E9" s="67" t="s">
        <v>63</v>
      </c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ht="12.0" customHeight="1">
      <c r="A10" s="67">
        <v>9.0</v>
      </c>
      <c r="B10" s="68">
        <v>24.7</v>
      </c>
      <c r="C10" s="69">
        <v>2.0</v>
      </c>
      <c r="D10" s="69"/>
      <c r="E10" s="67" t="s">
        <v>63</v>
      </c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 ht="12.0" customHeight="1">
      <c r="A11" s="67">
        <v>10.0</v>
      </c>
      <c r="B11" s="68">
        <v>24.62</v>
      </c>
      <c r="C11" s="69">
        <v>1.0</v>
      </c>
      <c r="D11" s="69"/>
      <c r="E11" s="67" t="s">
        <v>63</v>
      </c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 ht="12.0" customHeight="1">
      <c r="A12" s="67">
        <v>11.0</v>
      </c>
      <c r="B12" s="68">
        <v>24.66</v>
      </c>
      <c r="C12" s="69">
        <v>1.0</v>
      </c>
      <c r="D12" s="69"/>
      <c r="E12" s="67" t="s">
        <v>63</v>
      </c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 ht="12.0" customHeight="1">
      <c r="A13" s="67">
        <v>12.0</v>
      </c>
      <c r="B13" s="68">
        <v>24.9</v>
      </c>
      <c r="C13" s="69">
        <v>2.0</v>
      </c>
      <c r="D13" s="69"/>
      <c r="E13" s="67" t="s">
        <v>64</v>
      </c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 ht="12.0" customHeight="1">
      <c r="A14" s="67">
        <v>13.0</v>
      </c>
      <c r="B14" s="68">
        <v>24.86</v>
      </c>
      <c r="C14" s="69">
        <v>2.0</v>
      </c>
      <c r="D14" s="69"/>
      <c r="E14" s="67" t="s">
        <v>64</v>
      </c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 ht="12.0" customHeight="1">
      <c r="A15" s="67">
        <v>14.0</v>
      </c>
      <c r="B15" s="68">
        <v>24.82</v>
      </c>
      <c r="C15" s="69">
        <v>2.0</v>
      </c>
      <c r="D15" s="69"/>
      <c r="E15" s="67" t="s">
        <v>64</v>
      </c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 ht="12.0" customHeight="1">
      <c r="A16" s="67">
        <v>15.0</v>
      </c>
      <c r="B16" s="68">
        <v>24.88</v>
      </c>
      <c r="C16" s="69">
        <v>2.0</v>
      </c>
      <c r="D16" s="69"/>
      <c r="E16" s="67" t="s">
        <v>62</v>
      </c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 ht="12.0" customHeight="1">
      <c r="A17" s="67">
        <v>16.0</v>
      </c>
      <c r="B17" s="68">
        <v>24.9</v>
      </c>
      <c r="C17" s="69">
        <v>2.0</v>
      </c>
      <c r="D17" s="69"/>
      <c r="E17" s="67" t="s">
        <v>62</v>
      </c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ht="12.0" customHeight="1">
      <c r="A18" s="67">
        <v>17.0</v>
      </c>
      <c r="B18" s="68">
        <v>24.95</v>
      </c>
      <c r="C18" s="69">
        <v>3.0</v>
      </c>
      <c r="D18" s="69"/>
      <c r="E18" s="67" t="s">
        <v>62</v>
      </c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 ht="12.0" customHeight="1">
      <c r="A19" s="67">
        <v>18.0</v>
      </c>
      <c r="B19" s="68">
        <v>24.89</v>
      </c>
      <c r="C19" s="69">
        <v>2.0</v>
      </c>
      <c r="D19" s="69"/>
      <c r="E19" s="67" t="s">
        <v>65</v>
      </c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 ht="12.0" customHeight="1">
      <c r="A20" s="67">
        <v>31.0</v>
      </c>
      <c r="B20" s="68">
        <v>24.94</v>
      </c>
      <c r="C20" s="69">
        <v>3.0</v>
      </c>
      <c r="D20" s="69"/>
      <c r="E20" s="67" t="s">
        <v>62</v>
      </c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 ht="12.0" customHeight="1">
      <c r="A21" s="67">
        <v>32.0</v>
      </c>
      <c r="B21" s="68">
        <v>24.84</v>
      </c>
      <c r="C21" s="69">
        <v>2.0</v>
      </c>
      <c r="D21" s="69"/>
      <c r="E21" s="67" t="s">
        <v>62</v>
      </c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ht="12.0" customHeight="1">
      <c r="A22" s="67">
        <v>33.0</v>
      </c>
      <c r="B22" s="68">
        <v>24.92</v>
      </c>
      <c r="C22" s="69">
        <v>3.0</v>
      </c>
      <c r="D22" s="69"/>
      <c r="E22" s="67" t="s">
        <v>62</v>
      </c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 ht="12.0" customHeight="1">
      <c r="A23" s="67">
        <v>34.0</v>
      </c>
      <c r="B23" s="68">
        <v>24.9</v>
      </c>
      <c r="C23" s="69">
        <v>2.0</v>
      </c>
      <c r="D23" s="69"/>
      <c r="E23" s="67" t="s">
        <v>62</v>
      </c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 ht="12.0" customHeight="1">
      <c r="A24" s="67">
        <v>35.0</v>
      </c>
      <c r="B24" s="68">
        <v>24.87</v>
      </c>
      <c r="C24" s="69">
        <v>2.0</v>
      </c>
      <c r="D24" s="69"/>
      <c r="E24" s="67" t="s">
        <v>62</v>
      </c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 ht="12.0" customHeight="1">
      <c r="A25" s="67">
        <v>36.0</v>
      </c>
      <c r="B25" s="68">
        <v>24.89</v>
      </c>
      <c r="C25" s="69">
        <v>2.0</v>
      </c>
      <c r="D25" s="69"/>
      <c r="E25" s="67" t="s">
        <v>62</v>
      </c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 ht="12.0" customHeight="1">
      <c r="A26" s="67">
        <v>37.0</v>
      </c>
      <c r="B26" s="68">
        <v>24.91</v>
      </c>
      <c r="C26" s="69">
        <v>3.0</v>
      </c>
      <c r="D26" s="69"/>
      <c r="E26" s="67" t="s">
        <v>63</v>
      </c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 ht="12.0" customHeight="1">
      <c r="A27" s="67">
        <v>38.0</v>
      </c>
      <c r="B27" s="68">
        <v>24.83</v>
      </c>
      <c r="C27" s="69">
        <v>2.0</v>
      </c>
      <c r="D27" s="69"/>
      <c r="E27" s="67" t="s">
        <v>63</v>
      </c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 ht="12.0" customHeight="1">
      <c r="A28" s="67">
        <v>39.0</v>
      </c>
      <c r="B28" s="68">
        <v>24.73</v>
      </c>
      <c r="C28" s="69">
        <v>2.0</v>
      </c>
      <c r="D28" s="69"/>
      <c r="E28" s="67" t="s">
        <v>64</v>
      </c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 ht="12.0" customHeight="1">
      <c r="A29" s="67">
        <v>40.0</v>
      </c>
      <c r="B29" s="68">
        <v>24.75</v>
      </c>
      <c r="C29" s="69">
        <v>2.0</v>
      </c>
      <c r="D29" s="69"/>
      <c r="E29" s="67" t="s">
        <v>64</v>
      </c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 ht="12.0" customHeight="1">
      <c r="A30" s="67">
        <v>41.0</v>
      </c>
      <c r="B30" s="68">
        <v>24.76</v>
      </c>
      <c r="C30" s="69">
        <v>2.0</v>
      </c>
      <c r="D30" s="69"/>
      <c r="E30" s="67" t="s">
        <v>64</v>
      </c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 ht="12.0" customHeight="1">
      <c r="A31" s="67">
        <v>42.0</v>
      </c>
      <c r="B31" s="68">
        <v>24.85</v>
      </c>
      <c r="C31" s="69">
        <v>2.0</v>
      </c>
      <c r="D31" s="69"/>
      <c r="E31" s="67" t="s">
        <v>64</v>
      </c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 ht="12.0" customHeight="1">
      <c r="A32" s="67">
        <v>43.0</v>
      </c>
      <c r="B32" s="68">
        <v>24.86</v>
      </c>
      <c r="C32" s="69">
        <v>2.0</v>
      </c>
      <c r="D32" s="69"/>
      <c r="E32" s="67" t="s">
        <v>64</v>
      </c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 ht="12.0" customHeight="1">
      <c r="A33" s="67">
        <v>44.0</v>
      </c>
      <c r="B33" s="68">
        <v>24.9</v>
      </c>
      <c r="C33" s="69">
        <v>2.0</v>
      </c>
      <c r="D33" s="69"/>
      <c r="E33" s="67" t="s">
        <v>64</v>
      </c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 ht="12.0" customHeight="1">
      <c r="A34" s="67">
        <v>45.0</v>
      </c>
      <c r="B34" s="68">
        <v>24.89</v>
      </c>
      <c r="C34" s="69">
        <v>2.0</v>
      </c>
      <c r="D34" s="69"/>
      <c r="E34" s="67" t="s">
        <v>62</v>
      </c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ht="12.0" customHeight="1">
      <c r="A35" s="67">
        <v>46.0</v>
      </c>
      <c r="B35" s="68">
        <v>24.97</v>
      </c>
      <c r="C35" s="69">
        <v>3.0</v>
      </c>
      <c r="D35" s="69"/>
      <c r="E35" s="67" t="s">
        <v>62</v>
      </c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 ht="12.0" customHeight="1">
      <c r="A36" s="67">
        <v>47.0</v>
      </c>
      <c r="B36" s="68">
        <v>25.02</v>
      </c>
      <c r="C36" s="69">
        <v>3.0</v>
      </c>
      <c r="D36" s="69"/>
      <c r="E36" s="67" t="s">
        <v>65</v>
      </c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 ht="12.0" customHeight="1">
      <c r="A37" s="67">
        <v>48.0</v>
      </c>
      <c r="B37" s="68">
        <v>25.03</v>
      </c>
      <c r="C37" s="69">
        <v>3.0</v>
      </c>
      <c r="D37" s="69"/>
      <c r="E37" s="67" t="s">
        <v>65</v>
      </c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ht="12.0" customHeight="1">
      <c r="A38" s="67">
        <v>60.0</v>
      </c>
      <c r="B38" s="68">
        <v>25.06</v>
      </c>
      <c r="C38" s="69">
        <v>3.0</v>
      </c>
      <c r="D38" s="69"/>
      <c r="E38" s="67" t="s">
        <v>65</v>
      </c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 ht="12.0" customHeight="1">
      <c r="A39" s="67">
        <v>61.0</v>
      </c>
      <c r="B39" s="68">
        <v>25.0</v>
      </c>
      <c r="C39" s="69">
        <v>3.0</v>
      </c>
      <c r="D39" s="69"/>
      <c r="E39" s="67" t="s">
        <v>65</v>
      </c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 ht="12.0" customHeight="1">
      <c r="A40" s="67">
        <v>62.0</v>
      </c>
      <c r="B40" s="68">
        <v>24.99</v>
      </c>
      <c r="C40" s="69">
        <v>3.0</v>
      </c>
      <c r="D40" s="69"/>
      <c r="E40" s="67" t="s">
        <v>65</v>
      </c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 ht="12.0" customHeight="1">
      <c r="A41" s="67">
        <v>63.0</v>
      </c>
      <c r="B41" s="68">
        <v>25.07</v>
      </c>
      <c r="C41" s="69">
        <v>3.0</v>
      </c>
      <c r="D41" s="69"/>
      <c r="E41" s="67" t="s">
        <v>65</v>
      </c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 ht="12.0" customHeight="1">
      <c r="A42" s="67">
        <v>64.0</v>
      </c>
      <c r="B42" s="68">
        <v>25.13</v>
      </c>
      <c r="C42" s="69">
        <v>3.0</v>
      </c>
      <c r="D42" s="69"/>
      <c r="E42" s="67" t="s">
        <v>65</v>
      </c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 ht="12.0" customHeight="1">
      <c r="A43" s="67">
        <v>65.0</v>
      </c>
      <c r="B43" s="68">
        <v>25.04</v>
      </c>
      <c r="C43" s="69">
        <v>3.0</v>
      </c>
      <c r="D43" s="69"/>
      <c r="E43" s="67" t="s">
        <v>65</v>
      </c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 ht="12.0" customHeight="1">
      <c r="A44" s="67">
        <v>66.0</v>
      </c>
      <c r="B44" s="68">
        <v>25.13</v>
      </c>
      <c r="C44" s="69">
        <v>3.0</v>
      </c>
      <c r="D44" s="69"/>
      <c r="E44" s="67" t="s">
        <v>65</v>
      </c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 ht="12.0" customHeight="1">
      <c r="A45" s="67">
        <v>67.0</v>
      </c>
      <c r="B45" s="68">
        <v>24.9</v>
      </c>
      <c r="C45" s="69">
        <v>2.0</v>
      </c>
      <c r="D45" s="69"/>
      <c r="E45" s="67" t="s">
        <v>65</v>
      </c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ht="12.0" customHeight="1">
      <c r="A46" s="67">
        <v>68.0</v>
      </c>
      <c r="B46" s="68">
        <v>25.06</v>
      </c>
      <c r="C46" s="69">
        <v>3.0</v>
      </c>
      <c r="D46" s="69"/>
      <c r="E46" s="67" t="s">
        <v>62</v>
      </c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 ht="12.0" customHeight="1">
      <c r="A47" s="67">
        <v>69.0</v>
      </c>
      <c r="B47" s="68">
        <v>25.13</v>
      </c>
      <c r="C47" s="69">
        <v>3.0</v>
      </c>
      <c r="D47" s="69"/>
      <c r="E47" s="67" t="s">
        <v>65</v>
      </c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ht="12.0" customHeight="1">
      <c r="A48" s="67">
        <v>70.0</v>
      </c>
      <c r="B48" s="68">
        <v>25.13</v>
      </c>
      <c r="C48" s="69">
        <v>3.0</v>
      </c>
      <c r="D48" s="69"/>
      <c r="E48" s="67" t="s">
        <v>62</v>
      </c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ht="12.0" customHeight="1">
      <c r="A49" s="67">
        <v>71.0</v>
      </c>
      <c r="B49" s="68">
        <v>25.0</v>
      </c>
      <c r="C49" s="69">
        <v>3.0</v>
      </c>
      <c r="D49" s="69"/>
      <c r="E49" s="67" t="s">
        <v>65</v>
      </c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 ht="12.0" customHeight="1">
      <c r="A50" s="67">
        <v>72.0</v>
      </c>
      <c r="B50" s="68">
        <v>24.93</v>
      </c>
      <c r="C50" s="69">
        <v>3.0</v>
      </c>
      <c r="D50" s="69"/>
      <c r="E50" s="67" t="s">
        <v>65</v>
      </c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 ht="12.0" customHeight="1">
      <c r="A51" s="67">
        <v>73.0</v>
      </c>
      <c r="B51" s="68">
        <v>24.94</v>
      </c>
      <c r="C51" s="69">
        <v>3.0</v>
      </c>
      <c r="D51" s="69"/>
      <c r="E51" s="67" t="s">
        <v>65</v>
      </c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 ht="12.0" customHeight="1">
      <c r="A52" s="67">
        <v>74.0</v>
      </c>
      <c r="B52" s="68">
        <v>24.99</v>
      </c>
      <c r="C52" s="69">
        <v>3.0</v>
      </c>
      <c r="D52" s="69"/>
      <c r="E52" s="67" t="s">
        <v>62</v>
      </c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 ht="12.0" customHeight="1">
      <c r="A53" s="67">
        <v>75.0</v>
      </c>
      <c r="B53" s="68">
        <v>24.88</v>
      </c>
      <c r="C53" s="69">
        <v>2.0</v>
      </c>
      <c r="D53" s="69"/>
      <c r="E53" s="67" t="s">
        <v>65</v>
      </c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 ht="12.0" customHeight="1">
      <c r="A54" s="67">
        <v>76.0</v>
      </c>
      <c r="B54" s="68">
        <v>24.93</v>
      </c>
      <c r="C54" s="69">
        <v>3.0</v>
      </c>
      <c r="D54" s="69"/>
      <c r="E54" s="67" t="s">
        <v>65</v>
      </c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 ht="12.0" customHeight="1">
      <c r="A55" s="67">
        <v>77.0</v>
      </c>
      <c r="B55" s="68">
        <v>24.92</v>
      </c>
      <c r="C55" s="69">
        <v>3.0</v>
      </c>
      <c r="D55" s="69"/>
      <c r="E55" s="67" t="s">
        <v>62</v>
      </c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 ht="12.0" customHeight="1">
      <c r="A56" s="67">
        <v>89.0</v>
      </c>
      <c r="B56" s="68">
        <v>25.02</v>
      </c>
      <c r="C56" s="69">
        <v>3.0</v>
      </c>
      <c r="D56" s="69"/>
      <c r="E56" s="67" t="s">
        <v>65</v>
      </c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 ht="12.0" customHeight="1">
      <c r="A57" s="67">
        <v>90.0</v>
      </c>
      <c r="B57" s="68">
        <v>24.86</v>
      </c>
      <c r="C57" s="69">
        <v>2.0</v>
      </c>
      <c r="D57" s="69"/>
      <c r="E57" s="67" t="s">
        <v>63</v>
      </c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 ht="12.0" customHeight="1">
      <c r="A58" s="67">
        <v>91.0</v>
      </c>
      <c r="B58" s="68">
        <v>24.86</v>
      </c>
      <c r="C58" s="69">
        <v>2.0</v>
      </c>
      <c r="D58" s="69"/>
      <c r="E58" s="67" t="s">
        <v>65</v>
      </c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 ht="12.0" customHeight="1">
      <c r="A59" s="67">
        <v>92.0</v>
      </c>
      <c r="B59" s="68">
        <v>24.9</v>
      </c>
      <c r="C59" s="69">
        <v>2.0</v>
      </c>
      <c r="D59" s="69"/>
      <c r="E59" s="67" t="s">
        <v>65</v>
      </c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 ht="12.0" customHeight="1">
      <c r="A60" s="67">
        <v>93.0</v>
      </c>
      <c r="B60" s="68">
        <v>24.92</v>
      </c>
      <c r="C60" s="69">
        <v>3.0</v>
      </c>
      <c r="D60" s="69"/>
      <c r="E60" s="67" t="s">
        <v>65</v>
      </c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 ht="12.0" customHeight="1">
      <c r="A61" s="67">
        <v>94.0</v>
      </c>
      <c r="B61" s="68">
        <v>24.89</v>
      </c>
      <c r="C61" s="69">
        <v>2.0</v>
      </c>
      <c r="D61" s="69"/>
      <c r="E61" s="67" t="s">
        <v>66</v>
      </c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ht="12.0" customHeight="1">
      <c r="A62" s="67">
        <v>95.0</v>
      </c>
      <c r="B62" s="68">
        <v>24.81</v>
      </c>
      <c r="C62" s="69">
        <v>2.0</v>
      </c>
      <c r="D62" s="69"/>
      <c r="E62" s="67" t="s">
        <v>65</v>
      </c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 ht="12.0" customHeight="1">
      <c r="A63" s="67">
        <v>96.0</v>
      </c>
      <c r="B63" s="68">
        <v>24.88</v>
      </c>
      <c r="C63" s="69">
        <v>2.0</v>
      </c>
      <c r="D63" s="69"/>
      <c r="E63" s="67" t="s">
        <v>65</v>
      </c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 ht="12.0" customHeight="1">
      <c r="A64" s="67">
        <v>97.0</v>
      </c>
      <c r="B64" s="68">
        <v>24.88</v>
      </c>
      <c r="C64" s="69">
        <v>2.0</v>
      </c>
      <c r="D64" s="69"/>
      <c r="E64" s="67" t="s">
        <v>65</v>
      </c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 ht="12.0" customHeight="1">
      <c r="A65" s="67">
        <v>98.0</v>
      </c>
      <c r="B65" s="68">
        <v>24.78</v>
      </c>
      <c r="C65" s="69">
        <v>2.0</v>
      </c>
      <c r="D65" s="69"/>
      <c r="E65" s="67" t="s">
        <v>65</v>
      </c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 ht="12.0" customHeight="1">
      <c r="A66" s="67">
        <v>99.0</v>
      </c>
      <c r="B66" s="68">
        <v>24.76</v>
      </c>
      <c r="C66" s="69">
        <v>2.0</v>
      </c>
      <c r="D66" s="69"/>
      <c r="E66" s="67" t="s">
        <v>65</v>
      </c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 ht="12.0" customHeight="1">
      <c r="A67" s="67">
        <v>100.0</v>
      </c>
      <c r="B67" s="68">
        <v>24.74</v>
      </c>
      <c r="C67" s="69">
        <v>2.0</v>
      </c>
      <c r="D67" s="69"/>
      <c r="E67" s="67" t="s">
        <v>65</v>
      </c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 ht="12.0" customHeight="1">
      <c r="A68" s="67">
        <v>101.0</v>
      </c>
      <c r="B68" s="68">
        <v>24.71</v>
      </c>
      <c r="C68" s="69">
        <v>2.0</v>
      </c>
      <c r="D68" s="69"/>
      <c r="E68" s="67" t="s">
        <v>65</v>
      </c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 ht="12.0" customHeight="1">
      <c r="A69" s="67">
        <v>102.0</v>
      </c>
      <c r="B69" s="68">
        <v>24.78</v>
      </c>
      <c r="C69" s="69">
        <v>2.0</v>
      </c>
      <c r="D69" s="69"/>
      <c r="E69" s="67" t="s">
        <v>65</v>
      </c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 ht="12.0" customHeight="1">
      <c r="A70" s="67">
        <v>103.0</v>
      </c>
      <c r="B70" s="68">
        <v>24.81</v>
      </c>
      <c r="C70" s="69">
        <v>2.0</v>
      </c>
      <c r="D70" s="69"/>
      <c r="E70" s="67" t="s">
        <v>65</v>
      </c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 ht="12.0" customHeight="1">
      <c r="A71" s="67">
        <v>104.0</v>
      </c>
      <c r="B71" s="68">
        <v>24.74</v>
      </c>
      <c r="C71" s="69">
        <v>2.0</v>
      </c>
      <c r="D71" s="69"/>
      <c r="E71" s="67" t="s">
        <v>65</v>
      </c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ht="12.0" customHeight="1">
      <c r="A72" s="67">
        <v>105.0</v>
      </c>
      <c r="B72" s="68">
        <v>24.88</v>
      </c>
      <c r="C72" s="69">
        <v>2.0</v>
      </c>
      <c r="D72" s="69"/>
      <c r="E72" s="67" t="s">
        <v>62</v>
      </c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 ht="12.0" customHeight="1">
      <c r="A73" s="67">
        <v>106.0</v>
      </c>
      <c r="B73" s="68">
        <v>24.97</v>
      </c>
      <c r="C73" s="69">
        <v>3.0</v>
      </c>
      <c r="D73" s="69"/>
      <c r="E73" s="67" t="s">
        <v>62</v>
      </c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ht="12.0" customHeight="1">
      <c r="A74" s="67">
        <v>118.0</v>
      </c>
      <c r="B74" s="68">
        <v>24.86</v>
      </c>
      <c r="C74" s="69">
        <v>2.0</v>
      </c>
      <c r="D74" s="69"/>
      <c r="E74" s="67" t="s">
        <v>65</v>
      </c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 ht="12.0" customHeight="1">
      <c r="A75" s="67">
        <v>119.0</v>
      </c>
      <c r="B75" s="68">
        <v>24.87</v>
      </c>
      <c r="C75" s="69">
        <v>2.0</v>
      </c>
      <c r="D75" s="69"/>
      <c r="E75" s="67" t="s">
        <v>65</v>
      </c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 ht="12.0" customHeight="1">
      <c r="A76" s="67">
        <v>120.0</v>
      </c>
      <c r="B76" s="68">
        <v>24.93</v>
      </c>
      <c r="C76" s="69">
        <v>3.0</v>
      </c>
      <c r="D76" s="69"/>
      <c r="E76" s="67" t="s">
        <v>65</v>
      </c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 ht="12.0" customHeight="1">
      <c r="A77" s="67">
        <v>121.0</v>
      </c>
      <c r="B77" s="68">
        <v>24.85</v>
      </c>
      <c r="C77" s="69">
        <v>2.0</v>
      </c>
      <c r="D77" s="69"/>
      <c r="E77" s="67" t="s">
        <v>65</v>
      </c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 ht="12.0" customHeight="1">
      <c r="A78" s="67">
        <v>122.0</v>
      </c>
      <c r="B78" s="68">
        <v>24.87</v>
      </c>
      <c r="C78" s="69">
        <v>2.0</v>
      </c>
      <c r="D78" s="69"/>
      <c r="E78" s="67" t="s">
        <v>62</v>
      </c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 ht="12.0" customHeight="1">
      <c r="A79" s="67">
        <v>123.0</v>
      </c>
      <c r="B79" s="68">
        <v>24.82</v>
      </c>
      <c r="C79" s="69">
        <v>2.0</v>
      </c>
      <c r="D79" s="69"/>
      <c r="E79" s="67" t="s">
        <v>62</v>
      </c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 ht="12.0" customHeight="1">
      <c r="A80" s="67">
        <v>124.0</v>
      </c>
      <c r="B80" s="68">
        <v>24.76</v>
      </c>
      <c r="C80" s="69">
        <v>2.0</v>
      </c>
      <c r="D80" s="69"/>
      <c r="E80" s="67" t="s">
        <v>62</v>
      </c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 ht="12.0" customHeight="1">
      <c r="A81" s="67">
        <v>125.0</v>
      </c>
      <c r="B81" s="68">
        <v>24.98</v>
      </c>
      <c r="C81" s="69">
        <v>3.0</v>
      </c>
      <c r="D81" s="69"/>
      <c r="E81" s="67" t="s">
        <v>65</v>
      </c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 ht="12.0" customHeight="1">
      <c r="A82" s="67">
        <v>126.0</v>
      </c>
      <c r="B82" s="68">
        <v>25.04</v>
      </c>
      <c r="C82" s="69">
        <v>3.0</v>
      </c>
      <c r="D82" s="69"/>
      <c r="E82" s="67" t="s">
        <v>65</v>
      </c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 ht="12.0" customHeight="1">
      <c r="A83" s="67">
        <v>127.0</v>
      </c>
      <c r="B83" s="68">
        <v>24.84</v>
      </c>
      <c r="C83" s="69">
        <v>2.0</v>
      </c>
      <c r="D83" s="69"/>
      <c r="E83" s="67" t="s">
        <v>65</v>
      </c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 ht="12.0" customHeight="1">
      <c r="A84" s="67">
        <v>128.0</v>
      </c>
      <c r="B84" s="68">
        <v>24.82</v>
      </c>
      <c r="C84" s="69">
        <v>2.0</v>
      </c>
      <c r="D84" s="69"/>
      <c r="E84" s="67" t="s">
        <v>62</v>
      </c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 ht="12.0" customHeight="1">
      <c r="A85" s="67">
        <v>129.0</v>
      </c>
      <c r="B85" s="68">
        <v>25.02</v>
      </c>
      <c r="C85" s="69">
        <v>3.0</v>
      </c>
      <c r="D85" s="69"/>
      <c r="E85" s="67" t="s">
        <v>65</v>
      </c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 ht="12.0" customHeight="1">
      <c r="A86" s="67">
        <v>130.0</v>
      </c>
      <c r="B86" s="68">
        <v>24.99</v>
      </c>
      <c r="C86" s="69">
        <v>3.0</v>
      </c>
      <c r="D86" s="69"/>
      <c r="E86" s="67" t="s">
        <v>62</v>
      </c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 ht="12.0" customHeight="1">
      <c r="A87" s="67">
        <v>131.0</v>
      </c>
      <c r="B87" s="68">
        <v>25.04</v>
      </c>
      <c r="C87" s="69">
        <v>3.0</v>
      </c>
      <c r="D87" s="69"/>
      <c r="E87" s="67" t="s">
        <v>62</v>
      </c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 ht="12.0" customHeight="1">
      <c r="A88" s="67">
        <v>132.0</v>
      </c>
      <c r="B88" s="68">
        <v>25.06</v>
      </c>
      <c r="C88" s="69">
        <v>3.0</v>
      </c>
      <c r="D88" s="69"/>
      <c r="E88" s="67" t="s">
        <v>62</v>
      </c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 ht="12.0" customHeight="1">
      <c r="A89" s="67">
        <v>133.0</v>
      </c>
      <c r="B89" s="68">
        <v>24.98</v>
      </c>
      <c r="C89" s="69">
        <v>3.0</v>
      </c>
      <c r="D89" s="69"/>
      <c r="E89" s="67" t="s">
        <v>62</v>
      </c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 ht="12.0" customHeight="1">
      <c r="A90" s="67">
        <v>134.0</v>
      </c>
      <c r="B90" s="68">
        <v>25.09</v>
      </c>
      <c r="C90" s="69">
        <v>3.0</v>
      </c>
      <c r="D90" s="69"/>
      <c r="E90" s="67" t="s">
        <v>62</v>
      </c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 ht="12.0" customHeight="1">
      <c r="A91" s="67">
        <v>135.0</v>
      </c>
      <c r="B91" s="68">
        <v>25.05</v>
      </c>
      <c r="C91" s="69">
        <v>3.0</v>
      </c>
      <c r="D91" s="69"/>
      <c r="E91" s="67" t="s">
        <v>62</v>
      </c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 ht="12.0" customHeight="1">
      <c r="A92" s="67">
        <v>136.0</v>
      </c>
      <c r="B92" s="68">
        <v>25.0</v>
      </c>
      <c r="C92" s="69">
        <v>3.0</v>
      </c>
      <c r="D92" s="69"/>
      <c r="E92" s="67" t="s">
        <v>62</v>
      </c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ht="12.0" customHeight="1">
      <c r="A93" s="67">
        <v>147.0</v>
      </c>
      <c r="B93" s="68">
        <v>25.01</v>
      </c>
      <c r="C93" s="69">
        <v>3.0</v>
      </c>
      <c r="D93" s="69"/>
      <c r="E93" s="67" t="s">
        <v>62</v>
      </c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 ht="12.0" customHeight="1">
      <c r="A94" s="67">
        <v>148.0</v>
      </c>
      <c r="B94" s="68">
        <v>24.98</v>
      </c>
      <c r="C94" s="69">
        <v>3.0</v>
      </c>
      <c r="D94" s="69"/>
      <c r="E94" s="67" t="s">
        <v>62</v>
      </c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 ht="12.0" customHeight="1">
      <c r="A95" s="67">
        <v>149.0</v>
      </c>
      <c r="B95" s="68">
        <v>24.92</v>
      </c>
      <c r="C95" s="69">
        <v>3.0</v>
      </c>
      <c r="D95" s="69"/>
      <c r="E95" s="67" t="s">
        <v>62</v>
      </c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 ht="12.0" customHeight="1">
      <c r="A96" s="67">
        <v>150.0</v>
      </c>
      <c r="B96" s="68">
        <v>24.89</v>
      </c>
      <c r="C96" s="69">
        <v>2.0</v>
      </c>
      <c r="D96" s="69"/>
      <c r="E96" s="67" t="s">
        <v>62</v>
      </c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 ht="12.0" customHeight="1">
      <c r="A97" s="67">
        <v>151.0</v>
      </c>
      <c r="B97" s="68">
        <v>24.82</v>
      </c>
      <c r="C97" s="69">
        <v>2.0</v>
      </c>
      <c r="D97" s="69"/>
      <c r="E97" s="67" t="s">
        <v>63</v>
      </c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 ht="12.0" customHeight="1">
      <c r="A98" s="67">
        <v>152.0</v>
      </c>
      <c r="B98" s="68">
        <v>24.83</v>
      </c>
      <c r="C98" s="69">
        <v>2.0</v>
      </c>
      <c r="D98" s="69"/>
      <c r="E98" s="67" t="s">
        <v>62</v>
      </c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 ht="12.0" customHeight="1">
      <c r="A99" s="67">
        <v>153.0</v>
      </c>
      <c r="B99" s="68">
        <v>24.84</v>
      </c>
      <c r="C99" s="69">
        <v>2.0</v>
      </c>
      <c r="D99" s="69"/>
      <c r="E99" s="67" t="s">
        <v>62</v>
      </c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 ht="12.0" customHeight="1">
      <c r="A100" s="67">
        <v>154.0</v>
      </c>
      <c r="B100" s="68">
        <v>24.9</v>
      </c>
      <c r="C100" s="69">
        <v>2.0</v>
      </c>
      <c r="D100" s="69"/>
      <c r="E100" s="67" t="s">
        <v>62</v>
      </c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 ht="12.0" customHeight="1">
      <c r="A101" s="67">
        <v>155.0</v>
      </c>
      <c r="B101" s="68">
        <v>24.88</v>
      </c>
      <c r="C101" s="69">
        <v>2.0</v>
      </c>
      <c r="D101" s="69"/>
      <c r="E101" s="67" t="s">
        <v>62</v>
      </c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 ht="12.0" customHeight="1">
      <c r="A102" s="67">
        <v>156.0</v>
      </c>
      <c r="B102" s="68">
        <v>24.9</v>
      </c>
      <c r="C102" s="69">
        <v>2.0</v>
      </c>
      <c r="D102" s="69"/>
      <c r="E102" s="67" t="s">
        <v>62</v>
      </c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 ht="12.0" customHeight="1">
      <c r="A103" s="67">
        <v>158.0</v>
      </c>
      <c r="B103" s="68">
        <v>24.91</v>
      </c>
      <c r="C103" s="69">
        <v>3.0</v>
      </c>
      <c r="D103" s="69"/>
      <c r="E103" s="67" t="s">
        <v>62</v>
      </c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 ht="12.0" customHeight="1">
      <c r="A104" s="67">
        <v>159.0</v>
      </c>
      <c r="B104" s="68">
        <v>24.85</v>
      </c>
      <c r="C104" s="69">
        <v>2.0</v>
      </c>
      <c r="D104" s="69"/>
      <c r="E104" s="67" t="s">
        <v>62</v>
      </c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 ht="12.0" customHeight="1">
      <c r="A105" s="67">
        <v>160.0</v>
      </c>
      <c r="B105" s="68">
        <v>25.05</v>
      </c>
      <c r="C105" s="69">
        <v>3.0</v>
      </c>
      <c r="D105" s="69"/>
      <c r="E105" s="67" t="s">
        <v>62</v>
      </c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 ht="12.0" customHeight="1">
      <c r="A106" s="67">
        <v>161.0</v>
      </c>
      <c r="B106" s="68">
        <v>25.15</v>
      </c>
      <c r="C106" s="69">
        <v>4.0</v>
      </c>
      <c r="D106" s="69"/>
      <c r="E106" s="67" t="s">
        <v>62</v>
      </c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 ht="12.0" customHeight="1">
      <c r="A107" s="67">
        <v>162.0</v>
      </c>
      <c r="B107" s="68">
        <v>24.93</v>
      </c>
      <c r="C107" s="69">
        <v>3.0</v>
      </c>
      <c r="D107" s="69"/>
      <c r="E107" s="67" t="s">
        <v>62</v>
      </c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 ht="12.0" customHeight="1">
      <c r="A108" s="67">
        <v>163.0</v>
      </c>
      <c r="B108" s="68">
        <v>24.9</v>
      </c>
      <c r="C108" s="69">
        <v>2.0</v>
      </c>
      <c r="D108" s="69"/>
      <c r="E108" s="67" t="s">
        <v>62</v>
      </c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 ht="12.0" customHeight="1">
      <c r="A109" s="67">
        <v>164.0</v>
      </c>
      <c r="B109" s="68">
        <v>24.85</v>
      </c>
      <c r="C109" s="69">
        <v>2.0</v>
      </c>
      <c r="D109" s="69"/>
      <c r="E109" s="67" t="s">
        <v>66</v>
      </c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 ht="12.0" customHeight="1">
      <c r="A110" s="67">
        <v>165.0</v>
      </c>
      <c r="B110" s="68">
        <v>24.84</v>
      </c>
      <c r="C110" s="69">
        <v>2.0</v>
      </c>
      <c r="D110" s="69"/>
      <c r="E110" s="67" t="s">
        <v>66</v>
      </c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 ht="12.0" customHeight="1">
      <c r="A111" s="67">
        <v>166.0</v>
      </c>
      <c r="B111" s="68">
        <v>24.89</v>
      </c>
      <c r="C111" s="69">
        <v>2.0</v>
      </c>
      <c r="D111" s="69"/>
      <c r="E111" s="67" t="s">
        <v>66</v>
      </c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 ht="12.0" customHeight="1">
      <c r="A112" s="67">
        <v>177.0</v>
      </c>
      <c r="B112" s="68">
        <v>24.65</v>
      </c>
      <c r="C112" s="69">
        <v>1.0</v>
      </c>
      <c r="D112" s="69"/>
      <c r="E112" s="67" t="s">
        <v>62</v>
      </c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 ht="12.0" customHeight="1">
      <c r="A113" s="67">
        <v>178.0</v>
      </c>
      <c r="B113" s="68">
        <v>24.97</v>
      </c>
      <c r="C113" s="69">
        <v>3.0</v>
      </c>
      <c r="D113" s="69"/>
      <c r="E113" s="67" t="s">
        <v>62</v>
      </c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 ht="12.0" customHeight="1">
      <c r="A114" s="67">
        <v>179.0</v>
      </c>
      <c r="B114" s="68">
        <v>25.03</v>
      </c>
      <c r="C114" s="69">
        <v>3.0</v>
      </c>
      <c r="D114" s="69"/>
      <c r="E114" s="67" t="s">
        <v>62</v>
      </c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 ht="12.0" customHeight="1">
      <c r="A115" s="67">
        <v>180.0</v>
      </c>
      <c r="B115" s="68">
        <v>24.98</v>
      </c>
      <c r="C115" s="69">
        <v>3.0</v>
      </c>
      <c r="D115" s="69"/>
      <c r="E115" s="67" t="s">
        <v>66</v>
      </c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 ht="12.0" customHeight="1">
      <c r="A116" s="67">
        <v>181.0</v>
      </c>
      <c r="B116" s="68">
        <v>24.86</v>
      </c>
      <c r="C116" s="69">
        <v>2.0</v>
      </c>
      <c r="D116" s="69"/>
      <c r="E116" s="67" t="s">
        <v>66</v>
      </c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 ht="12.0" customHeight="1">
      <c r="A117" s="67">
        <v>182.0</v>
      </c>
      <c r="B117" s="68">
        <v>24.91</v>
      </c>
      <c r="C117" s="69">
        <v>2.0</v>
      </c>
      <c r="D117" s="69"/>
      <c r="E117" s="67" t="s">
        <v>66</v>
      </c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 ht="12.0" customHeight="1">
      <c r="A118" s="67">
        <v>183.0</v>
      </c>
      <c r="B118" s="68">
        <v>24.85</v>
      </c>
      <c r="C118" s="69">
        <v>2.0</v>
      </c>
      <c r="D118" s="69"/>
      <c r="E118" s="67" t="s">
        <v>66</v>
      </c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 ht="12.0" customHeight="1">
      <c r="A119" s="67">
        <v>184.0</v>
      </c>
      <c r="B119" s="68">
        <v>24.89</v>
      </c>
      <c r="C119" s="69">
        <v>2.0</v>
      </c>
      <c r="D119" s="69"/>
      <c r="E119" s="67" t="s">
        <v>66</v>
      </c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 ht="12.0" customHeight="1">
      <c r="A120" s="67">
        <v>185.0</v>
      </c>
      <c r="B120" s="68">
        <v>24.86</v>
      </c>
      <c r="C120" s="69">
        <v>2.0</v>
      </c>
      <c r="D120" s="69"/>
      <c r="E120" s="67" t="s">
        <v>62</v>
      </c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 ht="12.0" customHeight="1">
      <c r="A121" s="67">
        <v>186.0</v>
      </c>
      <c r="B121" s="68">
        <v>24.8</v>
      </c>
      <c r="C121" s="69">
        <v>2.0</v>
      </c>
      <c r="D121" s="69"/>
      <c r="E121" s="67" t="s">
        <v>62</v>
      </c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 ht="12.0" customHeight="1">
      <c r="A122" s="67">
        <v>187.0</v>
      </c>
      <c r="B122" s="68">
        <v>24.77</v>
      </c>
      <c r="C122" s="69">
        <v>2.0</v>
      </c>
      <c r="D122" s="69"/>
      <c r="E122" s="67" t="s">
        <v>62</v>
      </c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 ht="12.0" customHeight="1">
      <c r="A123" s="67">
        <v>188.0</v>
      </c>
      <c r="B123" s="68">
        <v>24.76</v>
      </c>
      <c r="C123" s="69">
        <v>2.0</v>
      </c>
      <c r="D123" s="69"/>
      <c r="E123" s="67" t="s">
        <v>62</v>
      </c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 ht="12.0" customHeight="1">
      <c r="A124" s="67">
        <v>189.0</v>
      </c>
      <c r="B124" s="68">
        <v>24.87</v>
      </c>
      <c r="C124" s="69">
        <v>2.0</v>
      </c>
      <c r="D124" s="69"/>
      <c r="E124" s="67" t="s">
        <v>64</v>
      </c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 ht="12.0" customHeight="1">
      <c r="A125" s="67">
        <v>190.0</v>
      </c>
      <c r="B125" s="68">
        <v>24.8</v>
      </c>
      <c r="C125" s="69">
        <v>2.0</v>
      </c>
      <c r="D125" s="69"/>
      <c r="E125" s="67" t="s">
        <v>64</v>
      </c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 ht="12.0" customHeight="1">
      <c r="A126" s="67">
        <v>191.0</v>
      </c>
      <c r="B126" s="68">
        <v>24.87</v>
      </c>
      <c r="C126" s="69">
        <v>2.0</v>
      </c>
      <c r="D126" s="69"/>
      <c r="E126" s="67" t="s">
        <v>64</v>
      </c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 ht="12.0" customHeight="1">
      <c r="A127" s="67">
        <v>192.0</v>
      </c>
      <c r="B127" s="68">
        <v>24.85</v>
      </c>
      <c r="C127" s="69">
        <v>2.0</v>
      </c>
      <c r="D127" s="69"/>
      <c r="E127" s="67" t="s">
        <v>64</v>
      </c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 ht="12.0" customHeight="1">
      <c r="A128" s="67">
        <v>193.0</v>
      </c>
      <c r="B128" s="68">
        <v>24.82</v>
      </c>
      <c r="C128" s="69">
        <v>2.0</v>
      </c>
      <c r="D128" s="69"/>
      <c r="E128" s="67" t="s">
        <v>64</v>
      </c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 ht="12.0" customHeight="1">
      <c r="A129" s="67">
        <v>194.0</v>
      </c>
      <c r="B129" s="68">
        <v>24.82</v>
      </c>
      <c r="C129" s="69">
        <v>2.0</v>
      </c>
      <c r="D129" s="69"/>
      <c r="E129" s="67" t="s">
        <v>62</v>
      </c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 ht="12.0" customHeight="1">
      <c r="A130" s="67">
        <v>195.0</v>
      </c>
      <c r="B130" s="68">
        <v>24.96</v>
      </c>
      <c r="C130" s="69">
        <v>3.0</v>
      </c>
      <c r="D130" s="69"/>
      <c r="E130" s="67" t="s">
        <v>62</v>
      </c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 ht="12.0" customHeight="1">
      <c r="A131" s="67">
        <v>196.0</v>
      </c>
      <c r="B131" s="68">
        <v>25.01</v>
      </c>
      <c r="C131" s="69">
        <v>3.0</v>
      </c>
      <c r="D131" s="69"/>
      <c r="E131" s="67" t="s">
        <v>62</v>
      </c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 ht="12.0" customHeight="1">
      <c r="A132" s="67">
        <v>206.0</v>
      </c>
      <c r="B132" s="68">
        <v>24.84</v>
      </c>
      <c r="C132" s="69">
        <v>2.0</v>
      </c>
      <c r="D132" s="69"/>
      <c r="E132" s="67" t="s">
        <v>62</v>
      </c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 ht="12.0" customHeight="1">
      <c r="A133" s="67">
        <v>207.0</v>
      </c>
      <c r="B133" s="68">
        <v>24.8</v>
      </c>
      <c r="C133" s="69">
        <v>2.0</v>
      </c>
      <c r="D133" s="69"/>
      <c r="E133" s="67" t="s">
        <v>62</v>
      </c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 ht="12.0" customHeight="1">
      <c r="A134" s="67">
        <v>208.0</v>
      </c>
      <c r="B134" s="68">
        <v>24.87</v>
      </c>
      <c r="C134" s="69">
        <v>2.0</v>
      </c>
      <c r="D134" s="69"/>
      <c r="E134" s="67" t="s">
        <v>62</v>
      </c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 ht="12.0" customHeight="1">
      <c r="A135" s="67">
        <v>209.0</v>
      </c>
      <c r="B135" s="68">
        <v>24.86</v>
      </c>
      <c r="C135" s="69">
        <v>2.0</v>
      </c>
      <c r="D135" s="69"/>
      <c r="E135" s="67" t="s">
        <v>66</v>
      </c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 ht="12.0" customHeight="1">
      <c r="A136" s="67">
        <v>210.0</v>
      </c>
      <c r="B136" s="68">
        <v>24.91</v>
      </c>
      <c r="C136" s="69">
        <v>2.0</v>
      </c>
      <c r="D136" s="69"/>
      <c r="E136" s="67" t="s">
        <v>62</v>
      </c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 ht="12.0" customHeight="1">
      <c r="A137" s="67">
        <v>211.0</v>
      </c>
      <c r="B137" s="68">
        <v>24.88</v>
      </c>
      <c r="C137" s="69">
        <v>2.0</v>
      </c>
      <c r="D137" s="69"/>
      <c r="E137" s="67" t="s">
        <v>66</v>
      </c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 ht="12.0" customHeight="1">
      <c r="A138" s="67">
        <v>212.0</v>
      </c>
      <c r="B138" s="68">
        <v>24.82</v>
      </c>
      <c r="C138" s="69">
        <v>2.0</v>
      </c>
      <c r="D138" s="69"/>
      <c r="E138" s="67" t="s">
        <v>66</v>
      </c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 ht="12.0" customHeight="1">
      <c r="A139" s="67">
        <v>213.0</v>
      </c>
      <c r="B139" s="68">
        <v>24.92</v>
      </c>
      <c r="C139" s="69">
        <v>3.0</v>
      </c>
      <c r="D139" s="69"/>
      <c r="E139" s="67" t="s">
        <v>66</v>
      </c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 ht="12.0" customHeight="1">
      <c r="A140" s="67">
        <v>214.0</v>
      </c>
      <c r="B140" s="68">
        <v>24.76</v>
      </c>
      <c r="C140" s="69">
        <v>2.0</v>
      </c>
      <c r="D140" s="69"/>
      <c r="E140" s="67" t="s">
        <v>66</v>
      </c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 ht="12.0" customHeight="1">
      <c r="A141" s="67">
        <v>215.0</v>
      </c>
      <c r="B141" s="68">
        <v>24.78</v>
      </c>
      <c r="C141" s="69">
        <v>2.0</v>
      </c>
      <c r="D141" s="69"/>
      <c r="E141" s="67" t="s">
        <v>66</v>
      </c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 ht="12.0" customHeight="1">
      <c r="A142" s="67">
        <v>216.0</v>
      </c>
      <c r="B142" s="68">
        <v>24.81</v>
      </c>
      <c r="C142" s="69">
        <v>2.0</v>
      </c>
      <c r="D142" s="69"/>
      <c r="E142" s="67" t="s">
        <v>62</v>
      </c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 ht="12.0" customHeight="1">
      <c r="A143" s="67">
        <v>217.0</v>
      </c>
      <c r="B143" s="68">
        <v>24.81</v>
      </c>
      <c r="C143" s="69">
        <v>2.0</v>
      </c>
      <c r="D143" s="69"/>
      <c r="E143" s="67" t="s">
        <v>62</v>
      </c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 ht="12.0" customHeight="1">
      <c r="A144" s="67">
        <v>218.0</v>
      </c>
      <c r="B144" s="68">
        <v>24.92</v>
      </c>
      <c r="C144" s="69">
        <v>3.0</v>
      </c>
      <c r="D144" s="69"/>
      <c r="E144" s="67" t="s">
        <v>62</v>
      </c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 ht="12.0" customHeight="1">
      <c r="A145" s="67">
        <v>219.0</v>
      </c>
      <c r="B145" s="68">
        <v>24.8</v>
      </c>
      <c r="C145" s="69">
        <v>2.0</v>
      </c>
      <c r="D145" s="69"/>
      <c r="E145" s="67" t="s">
        <v>62</v>
      </c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 ht="12.0" customHeight="1">
      <c r="A146" s="67">
        <v>220.0</v>
      </c>
      <c r="B146" s="68">
        <v>24.88</v>
      </c>
      <c r="C146" s="69">
        <v>2.0</v>
      </c>
      <c r="D146" s="69"/>
      <c r="E146" s="67" t="s">
        <v>62</v>
      </c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 ht="12.0" customHeight="1">
      <c r="A147" s="67">
        <v>221.0</v>
      </c>
      <c r="B147" s="68">
        <v>24.82</v>
      </c>
      <c r="C147" s="69">
        <v>2.0</v>
      </c>
      <c r="D147" s="69"/>
      <c r="E147" s="67" t="s">
        <v>62</v>
      </c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 ht="12.0" customHeight="1">
      <c r="A148" s="67">
        <v>222.0</v>
      </c>
      <c r="B148" s="68">
        <v>24.8</v>
      </c>
      <c r="C148" s="69">
        <v>2.0</v>
      </c>
      <c r="D148" s="69"/>
      <c r="E148" s="67" t="s">
        <v>64</v>
      </c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 ht="12.0" customHeight="1">
      <c r="A149" s="67">
        <v>223.0</v>
      </c>
      <c r="B149" s="68">
        <v>24.81</v>
      </c>
      <c r="C149" s="69">
        <v>2.0</v>
      </c>
      <c r="D149" s="69"/>
      <c r="E149" s="67" t="s">
        <v>64</v>
      </c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 ht="12.0" customHeight="1">
      <c r="A150" s="67">
        <v>224.0</v>
      </c>
      <c r="B150" s="68">
        <v>24.79</v>
      </c>
      <c r="C150" s="69">
        <v>2.0</v>
      </c>
      <c r="D150" s="69"/>
      <c r="E150" s="67" t="s">
        <v>64</v>
      </c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 ht="12.0" customHeight="1">
      <c r="A151" s="70">
        <v>235.0</v>
      </c>
      <c r="B151" s="70">
        <v>24.76</v>
      </c>
      <c r="C151" s="70">
        <v>2.0</v>
      </c>
      <c r="D151" s="70"/>
      <c r="E151" s="70" t="s">
        <v>65</v>
      </c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 ht="12.0" customHeight="1">
      <c r="A152" s="70">
        <v>236.0</v>
      </c>
      <c r="B152" s="70">
        <v>24.78</v>
      </c>
      <c r="C152" s="70">
        <v>2.0</v>
      </c>
      <c r="D152" s="70"/>
      <c r="E152" s="70" t="s">
        <v>64</v>
      </c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 ht="12.0" customHeight="1">
      <c r="A153" s="70">
        <v>237.0</v>
      </c>
      <c r="B153" s="70">
        <v>24.82</v>
      </c>
      <c r="C153" s="70">
        <v>2.0</v>
      </c>
      <c r="D153" s="70"/>
      <c r="E153" s="70" t="s">
        <v>63</v>
      </c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 ht="12.0" customHeight="1">
      <c r="A154" s="70">
        <v>238.0</v>
      </c>
      <c r="B154" s="70">
        <v>24.84</v>
      </c>
      <c r="C154" s="70">
        <v>2.0</v>
      </c>
      <c r="D154" s="70"/>
      <c r="E154" s="70" t="s">
        <v>63</v>
      </c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 ht="12.0" customHeight="1">
      <c r="A155" s="70">
        <v>239.0</v>
      </c>
      <c r="B155" s="70">
        <v>24.9</v>
      </c>
      <c r="C155" s="70">
        <v>2.0</v>
      </c>
      <c r="D155" s="70"/>
      <c r="E155" s="70" t="s">
        <v>63</v>
      </c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 ht="12.0" customHeight="1">
      <c r="A156" s="70">
        <v>240.0</v>
      </c>
      <c r="B156" s="70">
        <v>25.02</v>
      </c>
      <c r="C156" s="70">
        <v>3.0</v>
      </c>
      <c r="D156" s="70"/>
      <c r="E156" s="70" t="s">
        <v>62</v>
      </c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 ht="12.0" customHeight="1">
      <c r="A157" s="70">
        <v>241.0</v>
      </c>
      <c r="B157" s="70">
        <v>24.98</v>
      </c>
      <c r="C157" s="70">
        <v>3.0</v>
      </c>
      <c r="D157" s="70"/>
      <c r="E157" s="70" t="s">
        <v>62</v>
      </c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 ht="12.0" customHeight="1">
      <c r="A158" s="70">
        <v>242.0</v>
      </c>
      <c r="B158" s="70">
        <v>24.85</v>
      </c>
      <c r="C158" s="70">
        <v>2.0</v>
      </c>
      <c r="D158" s="70"/>
      <c r="E158" s="70" t="s">
        <v>62</v>
      </c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 ht="12.0" customHeight="1">
      <c r="A159" s="70">
        <v>243.0</v>
      </c>
      <c r="B159" s="70">
        <v>24.84</v>
      </c>
      <c r="C159" s="70">
        <v>2.0</v>
      </c>
      <c r="D159" s="70"/>
      <c r="E159" s="70" t="s">
        <v>62</v>
      </c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 ht="12.0" customHeight="1">
      <c r="A160" s="70">
        <v>244.0</v>
      </c>
      <c r="B160" s="70">
        <v>24.84</v>
      </c>
      <c r="C160" s="70">
        <v>2.0</v>
      </c>
      <c r="D160" s="70"/>
      <c r="E160" s="70" t="s">
        <v>63</v>
      </c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 ht="12.0" customHeight="1">
      <c r="A161" s="70">
        <v>245.0</v>
      </c>
      <c r="B161" s="70">
        <v>24.92</v>
      </c>
      <c r="C161" s="70">
        <v>3.0</v>
      </c>
      <c r="D161" s="70"/>
      <c r="E161" s="70" t="s">
        <v>63</v>
      </c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 ht="12.0" customHeight="1">
      <c r="A162" s="70">
        <v>246.0</v>
      </c>
      <c r="B162" s="70">
        <v>24.84</v>
      </c>
      <c r="C162" s="70">
        <v>2.0</v>
      </c>
      <c r="D162" s="70"/>
      <c r="E162" s="70" t="s">
        <v>66</v>
      </c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 ht="12.0" customHeight="1">
      <c r="A163" s="70">
        <v>247.0</v>
      </c>
      <c r="B163" s="70">
        <v>24.77</v>
      </c>
      <c r="C163" s="70">
        <v>2.0</v>
      </c>
      <c r="D163" s="70"/>
      <c r="E163" s="70" t="s">
        <v>63</v>
      </c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 ht="12.0" customHeight="1">
      <c r="A164" s="70">
        <v>248.0</v>
      </c>
      <c r="B164" s="70">
        <v>24.87</v>
      </c>
      <c r="C164" s="70">
        <v>2.0</v>
      </c>
      <c r="D164" s="70"/>
      <c r="E164" s="70" t="s">
        <v>63</v>
      </c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 ht="12.0" customHeight="1">
      <c r="A165" s="70">
        <v>249.0</v>
      </c>
      <c r="B165" s="70">
        <v>24.88</v>
      </c>
      <c r="C165" s="70">
        <v>2.0</v>
      </c>
      <c r="D165" s="70"/>
      <c r="E165" s="70" t="s">
        <v>67</v>
      </c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 ht="12.0" customHeight="1">
      <c r="A166" s="70">
        <v>250.0</v>
      </c>
      <c r="B166" s="70">
        <v>24.78</v>
      </c>
      <c r="C166" s="70">
        <v>2.0</v>
      </c>
      <c r="D166" s="70"/>
      <c r="E166" s="70" t="s">
        <v>66</v>
      </c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 ht="12.0" customHeight="1">
      <c r="A167" s="70">
        <v>251.0</v>
      </c>
      <c r="B167" s="70">
        <v>24.84</v>
      </c>
      <c r="C167" s="70">
        <v>2.0</v>
      </c>
      <c r="D167" s="70"/>
      <c r="E167" s="70" t="s">
        <v>65</v>
      </c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 ht="12.0" customHeight="1">
      <c r="A168" s="70">
        <v>252.0</v>
      </c>
      <c r="B168" s="70">
        <v>24.89</v>
      </c>
      <c r="C168" s="70">
        <v>2.0</v>
      </c>
      <c r="D168" s="70"/>
      <c r="E168" s="70" t="s">
        <v>66</v>
      </c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 ht="12.0" customHeight="1">
      <c r="A169" s="67">
        <v>264.0</v>
      </c>
      <c r="B169" s="68">
        <v>24.83</v>
      </c>
      <c r="C169" s="69">
        <v>2.0</v>
      </c>
      <c r="D169" s="69"/>
      <c r="E169" s="67" t="s">
        <v>66</v>
      </c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 ht="12.0" customHeight="1">
      <c r="A170" s="67">
        <v>265.0</v>
      </c>
      <c r="B170" s="68">
        <v>24.77</v>
      </c>
      <c r="C170" s="69">
        <v>2.0</v>
      </c>
      <c r="D170" s="69"/>
      <c r="E170" s="67" t="s">
        <v>63</v>
      </c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 ht="12.0" customHeight="1">
      <c r="A171" s="67">
        <v>266.0</v>
      </c>
      <c r="B171" s="68">
        <v>24.87</v>
      </c>
      <c r="C171" s="69">
        <v>2.0</v>
      </c>
      <c r="D171" s="69"/>
      <c r="E171" s="67" t="s">
        <v>66</v>
      </c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 ht="12.0" customHeight="1">
      <c r="A172" s="67">
        <v>267.0</v>
      </c>
      <c r="B172" s="68">
        <v>24.82</v>
      </c>
      <c r="C172" s="69">
        <v>2.0</v>
      </c>
      <c r="D172" s="69"/>
      <c r="E172" s="67" t="s">
        <v>64</v>
      </c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 ht="12.0" customHeight="1">
      <c r="A173" s="67">
        <v>268.0</v>
      </c>
      <c r="B173" s="68">
        <v>24.7</v>
      </c>
      <c r="C173" s="69">
        <v>2.0</v>
      </c>
      <c r="D173" s="69"/>
      <c r="E173" s="67" t="s">
        <v>64</v>
      </c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 ht="12.0" customHeight="1">
      <c r="A174" s="67">
        <v>269.0</v>
      </c>
      <c r="B174" s="68">
        <v>24.91</v>
      </c>
      <c r="C174" s="69">
        <v>3.0</v>
      </c>
      <c r="D174" s="69"/>
      <c r="E174" s="67" t="s">
        <v>64</v>
      </c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 ht="12.0" customHeight="1">
      <c r="A175" s="67">
        <v>270.0</v>
      </c>
      <c r="B175" s="68">
        <v>24.81</v>
      </c>
      <c r="C175" s="69">
        <v>2.0</v>
      </c>
      <c r="D175" s="69"/>
      <c r="E175" s="67" t="s">
        <v>64</v>
      </c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 ht="12.0" customHeight="1">
      <c r="A176" s="67">
        <v>271.0</v>
      </c>
      <c r="B176" s="68">
        <v>24.75</v>
      </c>
      <c r="C176" s="69">
        <v>2.0</v>
      </c>
      <c r="D176" s="69"/>
      <c r="E176" s="67" t="s">
        <v>64</v>
      </c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 ht="12.0" customHeight="1">
      <c r="A177" s="67">
        <v>272.0</v>
      </c>
      <c r="B177" s="68">
        <v>24.9</v>
      </c>
      <c r="C177" s="69">
        <v>2.0</v>
      </c>
      <c r="D177" s="69"/>
      <c r="E177" s="67" t="s">
        <v>66</v>
      </c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 ht="12.0" customHeight="1">
      <c r="A178" s="67">
        <v>273.0</v>
      </c>
      <c r="B178" s="68">
        <v>24.59</v>
      </c>
      <c r="C178" s="69">
        <v>1.0</v>
      </c>
      <c r="D178" s="69"/>
      <c r="E178" s="67" t="s">
        <v>66</v>
      </c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 ht="12.0" customHeight="1">
      <c r="A179" s="67">
        <v>274.0</v>
      </c>
      <c r="B179" s="68">
        <v>24.56</v>
      </c>
      <c r="C179" s="69">
        <v>1.0</v>
      </c>
      <c r="D179" s="69"/>
      <c r="E179" s="67" t="s">
        <v>66</v>
      </c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 ht="12.0" customHeight="1">
      <c r="A180" s="67">
        <v>275.0</v>
      </c>
      <c r="B180" s="68">
        <v>24.57</v>
      </c>
      <c r="C180" s="69">
        <v>1.0</v>
      </c>
      <c r="D180" s="69"/>
      <c r="E180" s="67" t="s">
        <v>66</v>
      </c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 ht="12.0" customHeight="1">
      <c r="A181" s="67">
        <v>276.0</v>
      </c>
      <c r="B181" s="68">
        <v>24.61</v>
      </c>
      <c r="C181" s="69">
        <v>1.0</v>
      </c>
      <c r="D181" s="69"/>
      <c r="E181" s="67" t="s">
        <v>66</v>
      </c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 ht="12.0" customHeight="1">
      <c r="A182" s="67">
        <v>277.0</v>
      </c>
      <c r="B182" s="68">
        <v>24.79</v>
      </c>
      <c r="C182" s="69">
        <v>2.0</v>
      </c>
      <c r="D182" s="69"/>
      <c r="E182" s="67" t="s">
        <v>62</v>
      </c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 ht="12.0" customHeight="1">
      <c r="A183" s="67">
        <v>278.0</v>
      </c>
      <c r="B183" s="68">
        <v>24.72</v>
      </c>
      <c r="C183" s="69">
        <v>2.0</v>
      </c>
      <c r="D183" s="69"/>
      <c r="E183" s="67" t="s">
        <v>62</v>
      </c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 ht="12.0" customHeight="1">
      <c r="A184" s="67">
        <v>279.0</v>
      </c>
      <c r="B184" s="68">
        <v>24.81</v>
      </c>
      <c r="C184" s="69">
        <v>2.0</v>
      </c>
      <c r="D184" s="69"/>
      <c r="E184" s="67" t="s">
        <v>62</v>
      </c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 ht="12.0" customHeight="1">
      <c r="A185" s="67">
        <v>280.0</v>
      </c>
      <c r="B185" s="68">
        <v>24.85</v>
      </c>
      <c r="C185" s="69">
        <v>2.0</v>
      </c>
      <c r="D185" s="69"/>
      <c r="E185" s="67" t="s">
        <v>66</v>
      </c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 ht="12.0" customHeight="1">
      <c r="A186" s="67">
        <v>281.0</v>
      </c>
      <c r="B186" s="68">
        <v>24.81</v>
      </c>
      <c r="C186" s="69">
        <v>2.0</v>
      </c>
      <c r="D186" s="69"/>
      <c r="E186" s="67" t="s">
        <v>66</v>
      </c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 ht="12.0" customHeight="1">
      <c r="A187" s="67">
        <v>293.0</v>
      </c>
      <c r="B187" s="68">
        <v>24.88</v>
      </c>
      <c r="C187" s="69">
        <v>2.0</v>
      </c>
      <c r="D187" s="69"/>
      <c r="E187" s="67" t="s">
        <v>66</v>
      </c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 ht="12.0" customHeight="1">
      <c r="A188" s="67">
        <v>294.0</v>
      </c>
      <c r="B188" s="68">
        <v>24.94</v>
      </c>
      <c r="C188" s="69">
        <v>3.0</v>
      </c>
      <c r="D188" s="69"/>
      <c r="E188" s="67" t="s">
        <v>62</v>
      </c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 ht="12.0" customHeight="1">
      <c r="A189" s="67">
        <v>295.0</v>
      </c>
      <c r="B189" s="68">
        <v>24.94</v>
      </c>
      <c r="C189" s="69">
        <v>3.0</v>
      </c>
      <c r="D189" s="69"/>
      <c r="E189" s="67" t="s">
        <v>66</v>
      </c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 ht="12.0" customHeight="1">
      <c r="A190" s="67">
        <v>296.0</v>
      </c>
      <c r="B190" s="68">
        <v>24.89</v>
      </c>
      <c r="C190" s="69">
        <v>2.0</v>
      </c>
      <c r="D190" s="69"/>
      <c r="E190" s="67" t="s">
        <v>62</v>
      </c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 ht="12.0" customHeight="1">
      <c r="A191" s="67">
        <v>297.0</v>
      </c>
      <c r="B191" s="68">
        <v>24.94</v>
      </c>
      <c r="C191" s="69">
        <v>3.0</v>
      </c>
      <c r="D191" s="69"/>
      <c r="E191" s="67" t="s">
        <v>62</v>
      </c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 ht="12.0" customHeight="1">
      <c r="A192" s="67">
        <v>298.0</v>
      </c>
      <c r="B192" s="68">
        <v>24.93</v>
      </c>
      <c r="C192" s="69">
        <v>3.0</v>
      </c>
      <c r="D192" s="69"/>
      <c r="E192" s="67" t="s">
        <v>65</v>
      </c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 ht="12.0" customHeight="1">
      <c r="A193" s="67">
        <v>299.0</v>
      </c>
      <c r="B193" s="68">
        <v>24.95</v>
      </c>
      <c r="C193" s="69">
        <v>3.0</v>
      </c>
      <c r="D193" s="69"/>
      <c r="E193" s="67" t="s">
        <v>63</v>
      </c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 ht="12.0" customHeight="1">
      <c r="A194" s="67">
        <v>300.0</v>
      </c>
      <c r="B194" s="68">
        <v>24.77</v>
      </c>
      <c r="C194" s="69">
        <v>2.0</v>
      </c>
      <c r="D194" s="69"/>
      <c r="E194" s="67" t="s">
        <v>66</v>
      </c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 ht="12.0" customHeight="1">
      <c r="A195" s="67">
        <v>301.0</v>
      </c>
      <c r="B195" s="68">
        <v>24.81</v>
      </c>
      <c r="C195" s="69">
        <v>2.0</v>
      </c>
      <c r="D195" s="69"/>
      <c r="E195" s="67" t="s">
        <v>66</v>
      </c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 ht="12.0" customHeight="1">
      <c r="A196" s="67">
        <v>302.0</v>
      </c>
      <c r="B196" s="68">
        <v>24.78</v>
      </c>
      <c r="C196" s="69">
        <v>2.0</v>
      </c>
      <c r="D196" s="69"/>
      <c r="E196" s="67" t="s">
        <v>62</v>
      </c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 ht="12.0" customHeight="1">
      <c r="A197" s="67">
        <v>303.0</v>
      </c>
      <c r="B197" s="68">
        <v>24.79</v>
      </c>
      <c r="C197" s="69">
        <v>2.0</v>
      </c>
      <c r="D197" s="69"/>
      <c r="E197" s="67" t="s">
        <v>66</v>
      </c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 ht="12.0" customHeight="1">
      <c r="A198" s="67">
        <v>304.0</v>
      </c>
      <c r="B198" s="68">
        <v>24.77</v>
      </c>
      <c r="C198" s="69">
        <v>2.0</v>
      </c>
      <c r="D198" s="69"/>
      <c r="E198" s="67" t="s">
        <v>66</v>
      </c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 ht="12.0" customHeight="1">
      <c r="A199" s="67">
        <v>305.0</v>
      </c>
      <c r="B199" s="68">
        <v>24.75</v>
      </c>
      <c r="C199" s="69">
        <v>2.0</v>
      </c>
      <c r="D199" s="69"/>
      <c r="E199" s="67" t="s">
        <v>66</v>
      </c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 ht="12.0" customHeight="1">
      <c r="A200" s="67">
        <v>306.0</v>
      </c>
      <c r="B200" s="68">
        <v>24.65</v>
      </c>
      <c r="C200" s="69">
        <v>1.0</v>
      </c>
      <c r="D200" s="69"/>
      <c r="E200" s="67" t="s">
        <v>62</v>
      </c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 ht="12.0" customHeight="1">
      <c r="A201" s="67">
        <v>307.0</v>
      </c>
      <c r="B201" s="68">
        <v>24.6</v>
      </c>
      <c r="C201" s="69">
        <v>1.0</v>
      </c>
      <c r="D201" s="69"/>
      <c r="E201" s="67" t="s">
        <v>62</v>
      </c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 ht="12.0" customHeight="1">
      <c r="A202" s="67">
        <v>308.0</v>
      </c>
      <c r="B202" s="68">
        <v>24.66</v>
      </c>
      <c r="C202" s="69">
        <v>1.0</v>
      </c>
      <c r="D202" s="69"/>
      <c r="E202" s="67" t="s">
        <v>62</v>
      </c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 ht="12.0" customHeight="1">
      <c r="A203" s="67">
        <v>309.0</v>
      </c>
      <c r="B203" s="68">
        <v>24.8</v>
      </c>
      <c r="C203" s="69">
        <v>2.0</v>
      </c>
      <c r="D203" s="69"/>
      <c r="E203" s="67" t="s">
        <v>62</v>
      </c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 ht="12.0" customHeight="1">
      <c r="A204" s="67">
        <v>310.0</v>
      </c>
      <c r="B204" s="68">
        <v>24.85</v>
      </c>
      <c r="C204" s="69">
        <v>2.0</v>
      </c>
      <c r="D204" s="69"/>
      <c r="E204" s="67" t="s">
        <v>62</v>
      </c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 ht="12.0" customHeight="1">
      <c r="A205" s="67">
        <v>322.0</v>
      </c>
      <c r="B205" s="68">
        <v>24.5</v>
      </c>
      <c r="C205" s="69">
        <v>1.0</v>
      </c>
      <c r="D205" s="69"/>
      <c r="E205" s="67" t="s">
        <v>66</v>
      </c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 ht="12.0" customHeight="1">
      <c r="A206" s="67">
        <v>323.0</v>
      </c>
      <c r="B206" s="68">
        <v>24.86</v>
      </c>
      <c r="C206" s="69">
        <v>2.0</v>
      </c>
      <c r="D206" s="69"/>
      <c r="E206" s="67" t="s">
        <v>66</v>
      </c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 ht="12.0" customHeight="1">
      <c r="A207" s="67">
        <v>324.0</v>
      </c>
      <c r="B207" s="68">
        <v>24.94</v>
      </c>
      <c r="C207" s="69">
        <v>3.0</v>
      </c>
      <c r="D207" s="69"/>
      <c r="E207" s="67" t="s">
        <v>66</v>
      </c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 ht="12.0" customHeight="1">
      <c r="A208" s="67">
        <v>325.0</v>
      </c>
      <c r="B208" s="68">
        <v>24.94</v>
      </c>
      <c r="C208" s="69">
        <v>3.0</v>
      </c>
      <c r="D208" s="69"/>
      <c r="E208" s="67" t="s">
        <v>65</v>
      </c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 ht="12.0" customHeight="1">
      <c r="A209" s="67">
        <v>326.0</v>
      </c>
      <c r="B209" s="68">
        <v>24.92</v>
      </c>
      <c r="C209" s="69">
        <v>3.0</v>
      </c>
      <c r="D209" s="69"/>
      <c r="E209" s="67" t="s">
        <v>65</v>
      </c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 ht="12.0" customHeight="1">
      <c r="A210" s="67">
        <v>327.0</v>
      </c>
      <c r="B210" s="68">
        <v>24.96</v>
      </c>
      <c r="C210" s="69">
        <v>3.0</v>
      </c>
      <c r="D210" s="69"/>
      <c r="E210" s="67" t="s">
        <v>63</v>
      </c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 ht="12.0" customHeight="1">
      <c r="A211" s="67">
        <v>328.0</v>
      </c>
      <c r="B211" s="68">
        <v>24.82</v>
      </c>
      <c r="C211" s="69">
        <v>2.0</v>
      </c>
      <c r="D211" s="69"/>
      <c r="E211" s="67" t="s">
        <v>68</v>
      </c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 ht="12.0" customHeight="1">
      <c r="A212" s="67">
        <v>329.0</v>
      </c>
      <c r="B212" s="68">
        <v>24.84</v>
      </c>
      <c r="C212" s="69">
        <v>2.0</v>
      </c>
      <c r="D212" s="69"/>
      <c r="E212" s="67" t="s">
        <v>65</v>
      </c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 ht="12.0" customHeight="1">
      <c r="A213" s="67">
        <v>330.0</v>
      </c>
      <c r="B213" s="68">
        <v>24.85</v>
      </c>
      <c r="C213" s="69">
        <v>2.0</v>
      </c>
      <c r="D213" s="69"/>
      <c r="E213" s="67" t="s">
        <v>65</v>
      </c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 ht="12.0" customHeight="1">
      <c r="A214" s="67">
        <v>331.0</v>
      </c>
      <c r="B214" s="68">
        <v>24.55</v>
      </c>
      <c r="C214" s="69">
        <v>1.0</v>
      </c>
      <c r="D214" s="69"/>
      <c r="E214" s="67" t="s">
        <v>65</v>
      </c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 ht="12.0" customHeight="1">
      <c r="A215" s="67">
        <v>332.0</v>
      </c>
      <c r="B215" s="68">
        <v>24.94</v>
      </c>
      <c r="C215" s="69">
        <v>3.0</v>
      </c>
      <c r="D215" s="69"/>
      <c r="E215" s="67" t="s">
        <v>65</v>
      </c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ht="12.0" customHeight="1">
      <c r="A216" s="67">
        <v>333.0</v>
      </c>
      <c r="B216" s="68">
        <v>24.91</v>
      </c>
      <c r="C216" s="69">
        <v>3.0</v>
      </c>
      <c r="D216" s="69"/>
      <c r="E216" s="67" t="s">
        <v>65</v>
      </c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 ht="12.0" customHeight="1">
      <c r="A217" s="67">
        <v>334.0</v>
      </c>
      <c r="B217" s="68">
        <v>24.87</v>
      </c>
      <c r="C217" s="69">
        <v>2.0</v>
      </c>
      <c r="D217" s="69"/>
      <c r="E217" s="67" t="s">
        <v>65</v>
      </c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 ht="12.0" customHeight="1">
      <c r="A218" s="67">
        <v>335.0</v>
      </c>
      <c r="B218" s="68">
        <v>24.88</v>
      </c>
      <c r="C218" s="69">
        <v>2.0</v>
      </c>
      <c r="D218" s="69"/>
      <c r="E218" s="67" t="s">
        <v>63</v>
      </c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 ht="12.0" customHeight="1">
      <c r="A219" s="67">
        <v>336.0</v>
      </c>
      <c r="B219" s="68">
        <v>24.82</v>
      </c>
      <c r="C219" s="69">
        <v>2.0</v>
      </c>
      <c r="D219" s="69"/>
      <c r="E219" s="67" t="s">
        <v>65</v>
      </c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 ht="12.0" customHeight="1">
      <c r="A220" s="67">
        <v>337.0</v>
      </c>
      <c r="B220" s="68">
        <v>24.91</v>
      </c>
      <c r="C220" s="69">
        <v>3.0</v>
      </c>
      <c r="D220" s="69"/>
      <c r="E220" s="67" t="s">
        <v>65</v>
      </c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 ht="12.0" customHeight="1">
      <c r="A221" s="67">
        <v>338.0</v>
      </c>
      <c r="B221" s="68">
        <v>24.86</v>
      </c>
      <c r="C221" s="69">
        <v>2.0</v>
      </c>
      <c r="D221" s="69"/>
      <c r="E221" s="67" t="s">
        <v>65</v>
      </c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 ht="12.0" customHeight="1">
      <c r="A222" s="67">
        <v>339.0</v>
      </c>
      <c r="B222" s="68">
        <v>24.89</v>
      </c>
      <c r="C222" s="69">
        <v>2.0</v>
      </c>
      <c r="D222" s="69"/>
      <c r="E222" s="67" t="s">
        <v>65</v>
      </c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 ht="12.0" customHeight="1">
      <c r="A223" s="67">
        <v>352.0</v>
      </c>
      <c r="B223" s="68">
        <v>24.69</v>
      </c>
      <c r="C223" s="69">
        <v>2.0</v>
      </c>
      <c r="D223" s="69"/>
      <c r="E223" s="67" t="s">
        <v>65</v>
      </c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 ht="12.0" customHeight="1">
      <c r="A224" s="67">
        <v>353.0</v>
      </c>
      <c r="B224" s="68">
        <v>24.76</v>
      </c>
      <c r="C224" s="69">
        <v>2.0</v>
      </c>
      <c r="D224" s="69"/>
      <c r="E224" s="67" t="s">
        <v>65</v>
      </c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 ht="12.0" customHeight="1">
      <c r="A225" s="67">
        <v>354.0</v>
      </c>
      <c r="B225" s="68">
        <v>24.82</v>
      </c>
      <c r="C225" s="69">
        <v>2.0</v>
      </c>
      <c r="D225" s="69"/>
      <c r="E225" s="67" t="s">
        <v>65</v>
      </c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 ht="12.0" customHeight="1">
      <c r="A226" s="67">
        <v>355.0</v>
      </c>
      <c r="B226" s="68">
        <v>24.72</v>
      </c>
      <c r="C226" s="69">
        <v>2.0</v>
      </c>
      <c r="D226" s="69"/>
      <c r="E226" s="67" t="s">
        <v>65</v>
      </c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 ht="12.0" customHeight="1">
      <c r="A227" s="67">
        <v>356.0</v>
      </c>
      <c r="B227" s="68">
        <v>24.75</v>
      </c>
      <c r="C227" s="69">
        <v>2.0</v>
      </c>
      <c r="D227" s="69"/>
      <c r="E227" s="67" t="s">
        <v>65</v>
      </c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 ht="12.0" customHeight="1">
      <c r="A228" s="67">
        <v>357.0</v>
      </c>
      <c r="B228" s="68">
        <v>24.77</v>
      </c>
      <c r="C228" s="69">
        <v>2.0</v>
      </c>
      <c r="D228" s="69"/>
      <c r="E228" s="67" t="s">
        <v>63</v>
      </c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 ht="12.0" customHeight="1">
      <c r="A229" s="67">
        <v>358.0</v>
      </c>
      <c r="B229" s="68">
        <v>24.63</v>
      </c>
      <c r="C229" s="69">
        <v>1.0</v>
      </c>
      <c r="D229" s="69"/>
      <c r="E229" s="67" t="s">
        <v>63</v>
      </c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 ht="12.0" customHeight="1">
      <c r="A230" s="67">
        <v>359.0</v>
      </c>
      <c r="B230" s="68">
        <v>25.09</v>
      </c>
      <c r="C230" s="69">
        <v>3.0</v>
      </c>
      <c r="D230" s="69"/>
      <c r="E230" s="67" t="s">
        <v>65</v>
      </c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 ht="12.0" customHeight="1">
      <c r="A231" s="67">
        <v>360.0</v>
      </c>
      <c r="B231" s="68">
        <v>24.77</v>
      </c>
      <c r="C231" s="69">
        <v>2.0</v>
      </c>
      <c r="D231" s="69"/>
      <c r="E231" s="67" t="s">
        <v>65</v>
      </c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ht="12.0" customHeight="1">
      <c r="A232" s="67">
        <v>361.0</v>
      </c>
      <c r="B232" s="68">
        <v>24.85</v>
      </c>
      <c r="C232" s="69">
        <v>2.0</v>
      </c>
      <c r="D232" s="69"/>
      <c r="E232" s="67" t="s">
        <v>65</v>
      </c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 ht="12.0" customHeight="1">
      <c r="A233" s="67">
        <v>362.0</v>
      </c>
      <c r="B233" s="68">
        <v>24.77</v>
      </c>
      <c r="C233" s="69">
        <v>2.0</v>
      </c>
      <c r="D233" s="69"/>
      <c r="E233" s="67" t="s">
        <v>65</v>
      </c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 ht="12.0" customHeight="1">
      <c r="A234" s="67">
        <v>363.0</v>
      </c>
      <c r="B234" s="68">
        <v>24.72</v>
      </c>
      <c r="C234" s="69">
        <v>2.0</v>
      </c>
      <c r="D234" s="69"/>
      <c r="E234" s="67" t="s">
        <v>66</v>
      </c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 ht="12.0" customHeight="1">
      <c r="A235" s="67">
        <v>364.0</v>
      </c>
      <c r="B235" s="68">
        <v>24.72</v>
      </c>
      <c r="C235" s="69">
        <v>2.0</v>
      </c>
      <c r="D235" s="69"/>
      <c r="E235" s="67" t="s">
        <v>66</v>
      </c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 ht="12.0" customHeight="1">
      <c r="A236" s="67">
        <v>365.0</v>
      </c>
      <c r="B236" s="68">
        <v>24.78</v>
      </c>
      <c r="C236" s="69">
        <v>2.0</v>
      </c>
      <c r="D236" s="69"/>
      <c r="E236" s="67" t="s">
        <v>66</v>
      </c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 ht="12.0" customHeight="1">
      <c r="A237" s="67">
        <v>366.0</v>
      </c>
      <c r="B237" s="68">
        <v>25.02</v>
      </c>
      <c r="C237" s="69">
        <v>3.0</v>
      </c>
      <c r="D237" s="69"/>
      <c r="E237" s="67" t="s">
        <v>69</v>
      </c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 ht="12.0" customHeight="1">
      <c r="A238" s="67">
        <v>367.0</v>
      </c>
      <c r="B238" s="68">
        <v>24.9</v>
      </c>
      <c r="C238" s="69">
        <v>2.0</v>
      </c>
      <c r="D238" s="69"/>
      <c r="E238" s="67" t="s">
        <v>63</v>
      </c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 ht="12.0" customHeight="1">
      <c r="A239" s="67">
        <v>368.0</v>
      </c>
      <c r="B239" s="68">
        <v>24.91</v>
      </c>
      <c r="C239" s="69">
        <v>3.0</v>
      </c>
      <c r="D239" s="69"/>
      <c r="E239" s="67" t="s">
        <v>64</v>
      </c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 ht="12.0" customHeight="1">
      <c r="A240" s="67">
        <v>369.0</v>
      </c>
      <c r="B240" s="68">
        <v>24.91</v>
      </c>
      <c r="C240" s="69">
        <v>3.0</v>
      </c>
      <c r="D240" s="69"/>
      <c r="E240" s="67" t="s">
        <v>65</v>
      </c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 ht="12.0" customHeight="1">
      <c r="A241" s="67">
        <v>381.0</v>
      </c>
      <c r="B241" s="68">
        <v>24.68</v>
      </c>
      <c r="C241" s="69">
        <v>2.0</v>
      </c>
      <c r="D241" s="69"/>
      <c r="E241" s="67" t="s">
        <v>64</v>
      </c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 ht="12.0" customHeight="1">
      <c r="A242" s="67">
        <v>382.0</v>
      </c>
      <c r="B242" s="68">
        <v>24.77</v>
      </c>
      <c r="C242" s="69">
        <v>2.0</v>
      </c>
      <c r="D242" s="69"/>
      <c r="E242" s="67" t="s">
        <v>64</v>
      </c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 ht="12.0" customHeight="1">
      <c r="A243" s="67">
        <v>383.0</v>
      </c>
      <c r="B243" s="68">
        <v>24.56</v>
      </c>
      <c r="C243" s="69">
        <v>1.0</v>
      </c>
      <c r="D243" s="69"/>
      <c r="E243" s="67" t="s">
        <v>68</v>
      </c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 ht="12.0" customHeight="1">
      <c r="A244" s="67">
        <v>384.0</v>
      </c>
      <c r="B244" s="68">
        <v>24.59</v>
      </c>
      <c r="C244" s="69">
        <v>1.0</v>
      </c>
      <c r="D244" s="69"/>
      <c r="E244" s="67" t="s">
        <v>68</v>
      </c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 ht="12.0" customHeight="1">
      <c r="A245" s="67">
        <v>385.0</v>
      </c>
      <c r="B245" s="68">
        <v>24.59</v>
      </c>
      <c r="C245" s="69">
        <v>1.0</v>
      </c>
      <c r="D245" s="69"/>
      <c r="E245" s="67" t="s">
        <v>68</v>
      </c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 ht="12.0" customHeight="1">
      <c r="A246" s="67">
        <v>386.0</v>
      </c>
      <c r="B246" s="68">
        <v>24.84</v>
      </c>
      <c r="C246" s="69">
        <v>2.0</v>
      </c>
      <c r="D246" s="69"/>
      <c r="E246" s="67" t="s">
        <v>68</v>
      </c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 ht="12.0" customHeight="1">
      <c r="A247" s="67">
        <v>387.0</v>
      </c>
      <c r="B247" s="68">
        <v>24.64</v>
      </c>
      <c r="C247" s="69">
        <v>1.0</v>
      </c>
      <c r="D247" s="69"/>
      <c r="E247" s="67" t="s">
        <v>68</v>
      </c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 ht="12.0" customHeight="1">
      <c r="A248" s="67">
        <v>388.0</v>
      </c>
      <c r="B248" s="68">
        <v>24.67</v>
      </c>
      <c r="C248" s="69">
        <v>2.0</v>
      </c>
      <c r="D248" s="69"/>
      <c r="E248" s="67" t="s">
        <v>68</v>
      </c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 ht="12.0" customHeight="1">
      <c r="A249" s="67">
        <v>389.0</v>
      </c>
      <c r="B249" s="68">
        <v>24.69</v>
      </c>
      <c r="C249" s="69">
        <v>2.0</v>
      </c>
      <c r="D249" s="69"/>
      <c r="E249" s="67" t="s">
        <v>68</v>
      </c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 ht="12.0" customHeight="1">
      <c r="A250" s="67">
        <v>390.0</v>
      </c>
      <c r="B250" s="68">
        <v>24.64</v>
      </c>
      <c r="C250" s="69">
        <v>1.0</v>
      </c>
      <c r="D250" s="69"/>
      <c r="E250" s="67" t="s">
        <v>68</v>
      </c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 ht="12.0" customHeight="1">
      <c r="A251" s="67">
        <v>391.0</v>
      </c>
      <c r="B251" s="68">
        <v>24.56</v>
      </c>
      <c r="C251" s="69">
        <v>1.0</v>
      </c>
      <c r="D251" s="69"/>
      <c r="E251" s="67" t="s">
        <v>65</v>
      </c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 ht="12.0" customHeight="1">
      <c r="A252" s="67">
        <v>392.0</v>
      </c>
      <c r="B252" s="68">
        <v>24.65</v>
      </c>
      <c r="C252" s="69">
        <v>1.0</v>
      </c>
      <c r="D252" s="69"/>
      <c r="E252" s="67" t="s">
        <v>68</v>
      </c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 ht="12.0" customHeight="1">
      <c r="A253" s="67">
        <v>393.0</v>
      </c>
      <c r="B253" s="68">
        <v>24.75</v>
      </c>
      <c r="C253" s="69">
        <v>2.0</v>
      </c>
      <c r="D253" s="69"/>
      <c r="E253" s="67" t="s">
        <v>68</v>
      </c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 ht="12.0" customHeight="1">
      <c r="A254" s="67">
        <v>394.0</v>
      </c>
      <c r="B254" s="68">
        <v>24.73</v>
      </c>
      <c r="C254" s="69">
        <v>2.0</v>
      </c>
      <c r="D254" s="69"/>
      <c r="E254" s="67" t="s">
        <v>68</v>
      </c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 ht="12.0" customHeight="1">
      <c r="A255" s="67">
        <v>395.0</v>
      </c>
      <c r="B255" s="68">
        <v>24.72</v>
      </c>
      <c r="C255" s="69">
        <v>2.0</v>
      </c>
      <c r="D255" s="69"/>
      <c r="E255" s="67" t="s">
        <v>68</v>
      </c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 ht="12.0" customHeight="1">
      <c r="A256" s="67">
        <v>396.0</v>
      </c>
      <c r="B256" s="68">
        <v>24.55</v>
      </c>
      <c r="C256" s="69">
        <v>1.0</v>
      </c>
      <c r="D256" s="69"/>
      <c r="E256" s="67" t="s">
        <v>68</v>
      </c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 ht="12.0" customHeight="1">
      <c r="A257" s="67">
        <v>397.0</v>
      </c>
      <c r="B257" s="68">
        <v>24.64</v>
      </c>
      <c r="C257" s="69">
        <v>1.0</v>
      </c>
      <c r="D257" s="69"/>
      <c r="E257" s="67" t="s">
        <v>68</v>
      </c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 ht="12.0" customHeight="1">
      <c r="A258" s="67">
        <v>398.0</v>
      </c>
      <c r="B258" s="68">
        <v>24.55</v>
      </c>
      <c r="C258" s="69">
        <v>1.0</v>
      </c>
      <c r="D258" s="69"/>
      <c r="E258" s="67" t="s">
        <v>68</v>
      </c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 ht="12.0" customHeight="1">
      <c r="A259" s="70">
        <v>410.0</v>
      </c>
      <c r="B259" s="70">
        <v>24.43</v>
      </c>
      <c r="C259" s="70">
        <v>1.0</v>
      </c>
      <c r="D259" s="70"/>
      <c r="E259" s="70" t="s">
        <v>70</v>
      </c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 ht="12.0" customHeight="1">
      <c r="A260" s="70">
        <v>411.0</v>
      </c>
      <c r="B260" s="70">
        <v>24.64</v>
      </c>
      <c r="C260" s="70">
        <v>1.0</v>
      </c>
      <c r="D260" s="70"/>
      <c r="E260" s="70" t="s">
        <v>70</v>
      </c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 ht="12.0" customHeight="1">
      <c r="A261" s="70">
        <v>412.0</v>
      </c>
      <c r="B261" s="70">
        <v>24.73</v>
      </c>
      <c r="C261" s="70">
        <v>2.0</v>
      </c>
      <c r="D261" s="70"/>
      <c r="E261" s="70" t="s">
        <v>70</v>
      </c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 ht="12.0" customHeight="1">
      <c r="A262" s="70">
        <v>414.0</v>
      </c>
      <c r="B262" s="70">
        <v>24.77</v>
      </c>
      <c r="C262" s="70">
        <v>2.0</v>
      </c>
      <c r="D262" s="70"/>
      <c r="E262" s="70" t="s">
        <v>70</v>
      </c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 ht="12.0" customHeight="1">
      <c r="A263" s="70">
        <v>415.0</v>
      </c>
      <c r="B263" s="70">
        <v>24.71</v>
      </c>
      <c r="C263" s="70">
        <v>2.0</v>
      </c>
      <c r="D263" s="70"/>
      <c r="E263" s="70" t="s">
        <v>70</v>
      </c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ht="12.0" customHeight="1">
      <c r="A264" s="70">
        <v>416.0</v>
      </c>
      <c r="B264" s="70">
        <v>24.86</v>
      </c>
      <c r="C264" s="70">
        <v>2.0</v>
      </c>
      <c r="D264" s="70"/>
      <c r="E264" s="70" t="s">
        <v>70</v>
      </c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 ht="12.0" customHeight="1">
      <c r="A265" s="70">
        <v>417.0</v>
      </c>
      <c r="B265" s="70">
        <v>24.83</v>
      </c>
      <c r="C265" s="70">
        <v>2.0</v>
      </c>
      <c r="D265" s="70"/>
      <c r="E265" s="70" t="s">
        <v>70</v>
      </c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 ht="12.0" customHeight="1">
      <c r="A266" s="70">
        <v>418.0</v>
      </c>
      <c r="B266" s="70">
        <v>24.54</v>
      </c>
      <c r="C266" s="70">
        <v>1.0</v>
      </c>
      <c r="D266" s="70"/>
      <c r="E266" s="70" t="s">
        <v>70</v>
      </c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 ht="12.0" customHeight="1">
      <c r="A267" s="70">
        <v>419.0</v>
      </c>
      <c r="B267" s="70">
        <v>24.57</v>
      </c>
      <c r="C267" s="70">
        <v>1.0</v>
      </c>
      <c r="D267" s="70"/>
      <c r="E267" s="70" t="s">
        <v>70</v>
      </c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 ht="12.0" customHeight="1">
      <c r="A268" s="70">
        <v>420.0</v>
      </c>
      <c r="B268" s="70">
        <v>24.69</v>
      </c>
      <c r="C268" s="70">
        <v>2.0</v>
      </c>
      <c r="D268" s="70"/>
      <c r="E268" s="70" t="s">
        <v>70</v>
      </c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 ht="12.0" customHeight="1">
      <c r="A269" s="70">
        <v>421.0</v>
      </c>
      <c r="B269" s="70">
        <v>24.71</v>
      </c>
      <c r="C269" s="70">
        <v>2.0</v>
      </c>
      <c r="D269" s="70"/>
      <c r="E269" s="70" t="s">
        <v>70</v>
      </c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 ht="12.0" customHeight="1">
      <c r="A270" s="70">
        <v>422.0</v>
      </c>
      <c r="B270" s="70">
        <v>24.64</v>
      </c>
      <c r="C270" s="70">
        <v>1.0</v>
      </c>
      <c r="D270" s="70"/>
      <c r="E270" s="70" t="s">
        <v>70</v>
      </c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 ht="12.0" customHeight="1">
      <c r="A271" s="70">
        <v>423.0</v>
      </c>
      <c r="B271" s="70">
        <v>24.65</v>
      </c>
      <c r="C271" s="70">
        <v>1.0</v>
      </c>
      <c r="D271" s="70"/>
      <c r="E271" s="70" t="s">
        <v>70</v>
      </c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 ht="12.0" customHeight="1">
      <c r="A272" s="70">
        <v>424.0</v>
      </c>
      <c r="B272" s="70">
        <v>24.76</v>
      </c>
      <c r="C272" s="70">
        <v>2.0</v>
      </c>
      <c r="D272" s="70"/>
      <c r="E272" s="70" t="s">
        <v>70</v>
      </c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 ht="12.0" customHeight="1">
      <c r="A273" s="70">
        <v>425.0</v>
      </c>
      <c r="B273" s="70">
        <v>24.77</v>
      </c>
      <c r="C273" s="70">
        <v>2.0</v>
      </c>
      <c r="D273" s="70"/>
      <c r="E273" s="70" t="s">
        <v>70</v>
      </c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 ht="12.0" customHeight="1">
      <c r="A274" s="70">
        <v>427.0</v>
      </c>
      <c r="B274" s="70">
        <v>24.63</v>
      </c>
      <c r="C274" s="70">
        <v>1.0</v>
      </c>
      <c r="D274" s="70"/>
      <c r="E274" s="70" t="s">
        <v>70</v>
      </c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 ht="12.0" customHeight="1">
      <c r="A275" s="70">
        <v>428.0</v>
      </c>
      <c r="B275" s="70">
        <v>24.69</v>
      </c>
      <c r="C275" s="70">
        <v>2.0</v>
      </c>
      <c r="D275" s="70"/>
      <c r="E275" s="70" t="s">
        <v>70</v>
      </c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 ht="12.0" customHeight="1">
      <c r="A276" s="70">
        <v>429.0</v>
      </c>
      <c r="B276" s="70">
        <v>24.58</v>
      </c>
      <c r="C276" s="70">
        <v>1.0</v>
      </c>
      <c r="D276" s="70"/>
      <c r="E276" s="70" t="s">
        <v>70</v>
      </c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 ht="12.0" customHeight="1">
      <c r="A277" s="67">
        <v>442.0</v>
      </c>
      <c r="B277" s="68">
        <v>24.59</v>
      </c>
      <c r="C277" s="69">
        <v>1.0</v>
      </c>
      <c r="D277" s="69"/>
      <c r="E277" s="67" t="s">
        <v>68</v>
      </c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 ht="12.0" customHeight="1">
      <c r="A278" s="67">
        <v>444.0</v>
      </c>
      <c r="B278" s="68">
        <v>24.5</v>
      </c>
      <c r="C278" s="69">
        <v>1.0</v>
      </c>
      <c r="D278" s="69"/>
      <c r="E278" s="67" t="s">
        <v>68</v>
      </c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 ht="12.0" customHeight="1">
      <c r="A279" s="67">
        <v>445.0</v>
      </c>
      <c r="B279" s="68">
        <v>24.54</v>
      </c>
      <c r="C279" s="69">
        <v>1.0</v>
      </c>
      <c r="D279" s="69"/>
      <c r="E279" s="67" t="s">
        <v>68</v>
      </c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ht="12.0" customHeight="1">
      <c r="A280" s="67">
        <v>446.0</v>
      </c>
      <c r="B280" s="68">
        <v>24.54</v>
      </c>
      <c r="C280" s="69">
        <v>1.0</v>
      </c>
      <c r="D280" s="69"/>
      <c r="E280" s="67" t="s">
        <v>68</v>
      </c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 ht="12.0" customHeight="1">
      <c r="A281" s="67">
        <v>447.0</v>
      </c>
      <c r="B281" s="68">
        <v>24.56</v>
      </c>
      <c r="C281" s="69">
        <v>1.0</v>
      </c>
      <c r="D281" s="69"/>
      <c r="E281" s="67" t="s">
        <v>68</v>
      </c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 ht="12.0" customHeight="1">
      <c r="A282" s="67">
        <v>448.0</v>
      </c>
      <c r="B282" s="68">
        <v>24.63</v>
      </c>
      <c r="C282" s="69">
        <v>1.0</v>
      </c>
      <c r="D282" s="69"/>
      <c r="E282" s="67" t="s">
        <v>68</v>
      </c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 ht="12.0" customHeight="1">
      <c r="A283" s="67">
        <v>449.0</v>
      </c>
      <c r="B283" s="68">
        <v>24.63</v>
      </c>
      <c r="C283" s="69">
        <v>1.0</v>
      </c>
      <c r="D283" s="69"/>
      <c r="E283" s="67" t="s">
        <v>68</v>
      </c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 ht="12.0" customHeight="1">
      <c r="A284" s="67">
        <v>450.0</v>
      </c>
      <c r="B284" s="68">
        <v>24.49</v>
      </c>
      <c r="C284" s="69">
        <v>1.0</v>
      </c>
      <c r="D284" s="69"/>
      <c r="E284" s="67" t="s">
        <v>68</v>
      </c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 ht="12.0" customHeight="1">
      <c r="A285" s="67">
        <v>451.0</v>
      </c>
      <c r="B285" s="68">
        <v>24.53</v>
      </c>
      <c r="C285" s="69">
        <v>1.0</v>
      </c>
      <c r="D285" s="69"/>
      <c r="E285" s="67" t="s">
        <v>68</v>
      </c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 ht="12.0" customHeight="1">
      <c r="A286" s="67">
        <v>452.0</v>
      </c>
      <c r="B286" s="68">
        <v>24.58</v>
      </c>
      <c r="C286" s="69">
        <v>1.0</v>
      </c>
      <c r="D286" s="69"/>
      <c r="E286" s="67" t="s">
        <v>68</v>
      </c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 ht="12.0" customHeight="1">
      <c r="A287" s="67">
        <v>453.0</v>
      </c>
      <c r="B287" s="68">
        <v>24.6</v>
      </c>
      <c r="C287" s="69">
        <v>1.0</v>
      </c>
      <c r="D287" s="69"/>
      <c r="E287" s="67" t="s">
        <v>68</v>
      </c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 ht="12.0" customHeight="1">
      <c r="A288" s="67">
        <v>454.0</v>
      </c>
      <c r="B288" s="68">
        <v>24.65</v>
      </c>
      <c r="C288" s="69">
        <v>1.0</v>
      </c>
      <c r="D288" s="69"/>
      <c r="E288" s="67" t="s">
        <v>68</v>
      </c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 ht="12.0" customHeight="1">
      <c r="A289" s="67">
        <v>455.0</v>
      </c>
      <c r="B289" s="68">
        <v>24.66</v>
      </c>
      <c r="C289" s="69">
        <v>1.0</v>
      </c>
      <c r="D289" s="69"/>
      <c r="E289" s="67" t="s">
        <v>68</v>
      </c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 ht="12.0" customHeight="1">
      <c r="A290" s="67">
        <v>456.0</v>
      </c>
      <c r="B290" s="68">
        <v>24.71</v>
      </c>
      <c r="C290" s="69">
        <v>2.0</v>
      </c>
      <c r="D290" s="69"/>
      <c r="E290" s="67" t="s">
        <v>68</v>
      </c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 ht="12.0" customHeight="1">
      <c r="A291" s="67">
        <v>457.0</v>
      </c>
      <c r="B291" s="68">
        <v>24.69</v>
      </c>
      <c r="C291" s="69">
        <v>2.0</v>
      </c>
      <c r="D291" s="69"/>
      <c r="E291" s="67" t="s">
        <v>71</v>
      </c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 ht="12.0" customHeight="1">
      <c r="A292" s="67">
        <v>458.0</v>
      </c>
      <c r="B292" s="68">
        <v>24.68</v>
      </c>
      <c r="C292" s="69">
        <v>2.0</v>
      </c>
      <c r="D292" s="69"/>
      <c r="E292" s="67" t="s">
        <v>68</v>
      </c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 ht="12.0" customHeight="1">
      <c r="A293" s="67">
        <v>460.0</v>
      </c>
      <c r="B293" s="68">
        <v>24.7</v>
      </c>
      <c r="C293" s="69">
        <v>2.0</v>
      </c>
      <c r="D293" s="69"/>
      <c r="E293" s="67" t="s">
        <v>65</v>
      </c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 ht="12.0" customHeight="1">
      <c r="A294" s="67">
        <v>461.0</v>
      </c>
      <c r="B294" s="68">
        <v>24.7</v>
      </c>
      <c r="C294" s="69">
        <v>2.0</v>
      </c>
      <c r="D294" s="69"/>
      <c r="E294" s="67" t="s">
        <v>68</v>
      </c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 ht="12.0" customHeight="1">
      <c r="A295" s="67">
        <v>473.0</v>
      </c>
      <c r="B295" s="68">
        <v>24.17</v>
      </c>
      <c r="C295" s="71">
        <v>-1.0</v>
      </c>
      <c r="D295" s="71"/>
      <c r="E295" s="67" t="s">
        <v>68</v>
      </c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 ht="12.0" customHeight="1">
      <c r="A296" s="67">
        <v>474.0</v>
      </c>
      <c r="B296" s="68">
        <v>24.71</v>
      </c>
      <c r="C296" s="69">
        <v>2.0</v>
      </c>
      <c r="D296" s="69"/>
      <c r="E296" s="67" t="s">
        <v>68</v>
      </c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 ht="12.0" customHeight="1">
      <c r="A297" s="67">
        <v>475.0</v>
      </c>
      <c r="B297" s="68">
        <v>24.85</v>
      </c>
      <c r="C297" s="69">
        <v>2.0</v>
      </c>
      <c r="D297" s="69"/>
      <c r="E297" s="67" t="s">
        <v>68</v>
      </c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 ht="12.0" customHeight="1">
      <c r="A298" s="67">
        <v>476.0</v>
      </c>
      <c r="B298" s="68">
        <v>24.92</v>
      </c>
      <c r="C298" s="69">
        <v>3.0</v>
      </c>
      <c r="D298" s="69"/>
      <c r="E298" s="67" t="s">
        <v>68</v>
      </c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 ht="12.0" customHeight="1">
      <c r="A299" s="67">
        <v>477.0</v>
      </c>
      <c r="B299" s="68">
        <v>24.63</v>
      </c>
      <c r="C299" s="69">
        <v>1.0</v>
      </c>
      <c r="D299" s="69"/>
      <c r="E299" s="67" t="s">
        <v>68</v>
      </c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 ht="12.0" customHeight="1">
      <c r="A300" s="67">
        <v>478.0</v>
      </c>
      <c r="B300" s="68">
        <v>24.83</v>
      </c>
      <c r="C300" s="69">
        <v>2.0</v>
      </c>
      <c r="D300" s="69"/>
      <c r="E300" s="67" t="s">
        <v>69</v>
      </c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 ht="12.0" customHeight="1">
      <c r="A301" s="67">
        <v>479.0</v>
      </c>
      <c r="B301" s="68">
        <v>24.63</v>
      </c>
      <c r="C301" s="69">
        <v>1.0</v>
      </c>
      <c r="D301" s="69"/>
      <c r="E301" s="67" t="s">
        <v>68</v>
      </c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 ht="12.0" customHeight="1">
      <c r="A302" s="67">
        <v>480.0</v>
      </c>
      <c r="B302" s="68">
        <v>24.55</v>
      </c>
      <c r="C302" s="69">
        <v>1.0</v>
      </c>
      <c r="D302" s="69"/>
      <c r="E302" s="67" t="s">
        <v>68</v>
      </c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 ht="12.0" customHeight="1">
      <c r="A303" s="67">
        <v>481.0</v>
      </c>
      <c r="B303" s="68">
        <v>24.64</v>
      </c>
      <c r="C303" s="69">
        <v>1.0</v>
      </c>
      <c r="D303" s="69"/>
      <c r="E303" s="67" t="s">
        <v>68</v>
      </c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 ht="12.0" customHeight="1">
      <c r="A304" s="67">
        <v>482.0</v>
      </c>
      <c r="B304" s="68">
        <v>24.64</v>
      </c>
      <c r="C304" s="69">
        <v>1.0</v>
      </c>
      <c r="D304" s="69"/>
      <c r="E304" s="67" t="s">
        <v>68</v>
      </c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 ht="12.0" customHeight="1">
      <c r="A305" s="67">
        <v>483.0</v>
      </c>
      <c r="B305" s="68">
        <v>24.54</v>
      </c>
      <c r="C305" s="69">
        <v>1.0</v>
      </c>
      <c r="D305" s="69"/>
      <c r="E305" s="67" t="s">
        <v>68</v>
      </c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 ht="12.0" customHeight="1">
      <c r="A306" s="67">
        <v>484.0</v>
      </c>
      <c r="B306" s="68">
        <v>24.57</v>
      </c>
      <c r="C306" s="69">
        <v>1.0</v>
      </c>
      <c r="D306" s="69"/>
      <c r="E306" s="67" t="s">
        <v>68</v>
      </c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 ht="12.0" customHeight="1">
      <c r="A307" s="67">
        <v>485.0</v>
      </c>
      <c r="B307" s="68">
        <v>24.51</v>
      </c>
      <c r="C307" s="69">
        <v>1.0</v>
      </c>
      <c r="D307" s="69"/>
      <c r="E307" s="67" t="s">
        <v>68</v>
      </c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 ht="12.0" customHeight="1">
      <c r="A308" s="67">
        <v>486.0</v>
      </c>
      <c r="B308" s="68">
        <v>24.59</v>
      </c>
      <c r="C308" s="69">
        <v>1.0</v>
      </c>
      <c r="D308" s="69"/>
      <c r="E308" s="67" t="s">
        <v>68</v>
      </c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 ht="12.0" customHeight="1">
      <c r="A309" s="67">
        <v>487.0</v>
      </c>
      <c r="B309" s="68">
        <v>24.49</v>
      </c>
      <c r="C309" s="69">
        <v>1.0</v>
      </c>
      <c r="D309" s="69"/>
      <c r="E309" s="67" t="s">
        <v>68</v>
      </c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 ht="12.0" customHeight="1">
      <c r="A310" s="67">
        <v>488.0</v>
      </c>
      <c r="B310" s="68">
        <v>24.54</v>
      </c>
      <c r="C310" s="69">
        <v>1.0</v>
      </c>
      <c r="D310" s="69"/>
      <c r="E310" s="67" t="s">
        <v>68</v>
      </c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 ht="12.0" customHeight="1">
      <c r="A311" s="67">
        <v>489.0</v>
      </c>
      <c r="B311" s="68">
        <v>24.51</v>
      </c>
      <c r="C311" s="69">
        <v>1.0</v>
      </c>
      <c r="D311" s="69"/>
      <c r="E311" s="67" t="s">
        <v>68</v>
      </c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 ht="12.0" customHeight="1">
      <c r="A312" s="67">
        <v>490.0</v>
      </c>
      <c r="B312" s="68">
        <v>24.43</v>
      </c>
      <c r="C312" s="69">
        <v>1.0</v>
      </c>
      <c r="D312" s="69"/>
      <c r="E312" s="67" t="s">
        <v>68</v>
      </c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 ht="12.0" customHeight="1">
      <c r="A313" s="67">
        <v>502.0</v>
      </c>
      <c r="B313" s="68">
        <v>24.84</v>
      </c>
      <c r="C313" s="69">
        <v>2.0</v>
      </c>
      <c r="D313" s="69"/>
      <c r="E313" s="67" t="s">
        <v>68</v>
      </c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 ht="12.0" customHeight="1">
      <c r="A314" s="67">
        <v>503.0</v>
      </c>
      <c r="B314" s="68">
        <v>24.83</v>
      </c>
      <c r="C314" s="69">
        <v>2.0</v>
      </c>
      <c r="D314" s="69"/>
      <c r="E314" s="67" t="s">
        <v>68</v>
      </c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 ht="12.0" customHeight="1">
      <c r="A315" s="67">
        <v>504.0</v>
      </c>
      <c r="B315" s="68">
        <v>24.82</v>
      </c>
      <c r="C315" s="69">
        <v>2.0</v>
      </c>
      <c r="D315" s="69"/>
      <c r="E315" s="67" t="s">
        <v>68</v>
      </c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 ht="12.0" customHeight="1">
      <c r="A316" s="67">
        <v>505.0</v>
      </c>
      <c r="B316" s="68">
        <v>24.84</v>
      </c>
      <c r="C316" s="69">
        <v>2.0</v>
      </c>
      <c r="D316" s="69"/>
      <c r="E316" s="67" t="s">
        <v>68</v>
      </c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 ht="12.0" customHeight="1">
      <c r="A317" s="67">
        <v>506.0</v>
      </c>
      <c r="B317" s="68">
        <v>24.83</v>
      </c>
      <c r="C317" s="69">
        <v>2.0</v>
      </c>
      <c r="D317" s="69"/>
      <c r="E317" s="67" t="s">
        <v>68</v>
      </c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 ht="12.0" customHeight="1">
      <c r="A318" s="67">
        <v>507.0</v>
      </c>
      <c r="B318" s="68">
        <v>24.8</v>
      </c>
      <c r="C318" s="69">
        <v>2.0</v>
      </c>
      <c r="D318" s="69"/>
      <c r="E318" s="67" t="s">
        <v>68</v>
      </c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 ht="12.0" customHeight="1">
      <c r="A319" s="67">
        <v>508.0</v>
      </c>
      <c r="B319" s="68">
        <v>24.82</v>
      </c>
      <c r="C319" s="69">
        <v>2.0</v>
      </c>
      <c r="D319" s="69"/>
      <c r="E319" s="67" t="s">
        <v>68</v>
      </c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 ht="12.0" customHeight="1">
      <c r="A320" s="67">
        <v>509.0</v>
      </c>
      <c r="B320" s="68">
        <v>24.63</v>
      </c>
      <c r="C320" s="69">
        <v>1.0</v>
      </c>
      <c r="D320" s="69"/>
      <c r="E320" s="67" t="s">
        <v>68</v>
      </c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 ht="12.0" customHeight="1">
      <c r="A321" s="67">
        <v>510.0</v>
      </c>
      <c r="B321" s="68">
        <v>24.7</v>
      </c>
      <c r="C321" s="69">
        <v>2.0</v>
      </c>
      <c r="D321" s="69"/>
      <c r="E321" s="67" t="s">
        <v>68</v>
      </c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 ht="12.0" customHeight="1">
      <c r="A322" s="67">
        <v>511.0</v>
      </c>
      <c r="B322" s="68">
        <v>24.76</v>
      </c>
      <c r="C322" s="69">
        <v>2.0</v>
      </c>
      <c r="D322" s="69"/>
      <c r="E322" s="67" t="s">
        <v>72</v>
      </c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 ht="12.0" customHeight="1">
      <c r="A323" s="67">
        <v>512.0</v>
      </c>
      <c r="B323" s="68">
        <v>24.55</v>
      </c>
      <c r="C323" s="69">
        <v>1.0</v>
      </c>
      <c r="D323" s="69"/>
      <c r="E323" s="67" t="s">
        <v>68</v>
      </c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 ht="12.0" customHeight="1">
      <c r="A324" s="67">
        <v>513.0</v>
      </c>
      <c r="B324" s="68">
        <v>24.58</v>
      </c>
      <c r="C324" s="69">
        <v>1.0</v>
      </c>
      <c r="D324" s="69"/>
      <c r="E324" s="67" t="s">
        <v>68</v>
      </c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 ht="12.0" customHeight="1">
      <c r="A325" s="67">
        <v>514.0</v>
      </c>
      <c r="B325" s="68">
        <v>24.67</v>
      </c>
      <c r="C325" s="69">
        <v>2.0</v>
      </c>
      <c r="D325" s="69"/>
      <c r="E325" s="67" t="s">
        <v>68</v>
      </c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 ht="12.0" customHeight="1">
      <c r="A326" s="67">
        <v>515.0</v>
      </c>
      <c r="B326" s="68">
        <v>24.63</v>
      </c>
      <c r="C326" s="69">
        <v>1.0</v>
      </c>
      <c r="D326" s="69"/>
      <c r="E326" s="67" t="s">
        <v>68</v>
      </c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 ht="12.0" customHeight="1">
      <c r="A327" s="67">
        <v>516.0</v>
      </c>
      <c r="B327" s="68">
        <v>24.67</v>
      </c>
      <c r="C327" s="69">
        <v>2.0</v>
      </c>
      <c r="D327" s="69"/>
      <c r="E327" s="67" t="s">
        <v>68</v>
      </c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ht="12.0" customHeight="1">
      <c r="A328" s="67">
        <v>517.0</v>
      </c>
      <c r="B328" s="68">
        <v>24.74</v>
      </c>
      <c r="C328" s="69">
        <v>2.0</v>
      </c>
      <c r="D328" s="69"/>
      <c r="E328" s="67" t="s">
        <v>68</v>
      </c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 ht="12.0" customHeight="1">
      <c r="A329" s="67">
        <v>518.0</v>
      </c>
      <c r="B329" s="68">
        <v>24.79</v>
      </c>
      <c r="C329" s="69">
        <v>2.0</v>
      </c>
      <c r="D329" s="69"/>
      <c r="E329" s="67" t="s">
        <v>68</v>
      </c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 ht="12.0" customHeight="1">
      <c r="A330" s="67">
        <v>519.0</v>
      </c>
      <c r="B330" s="68">
        <v>24.69</v>
      </c>
      <c r="C330" s="69">
        <v>2.0</v>
      </c>
      <c r="D330" s="69"/>
      <c r="E330" s="67" t="s">
        <v>68</v>
      </c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 ht="12.0" customHeight="1">
      <c r="A331" s="67">
        <v>531.0</v>
      </c>
      <c r="B331" s="68">
        <v>24.68</v>
      </c>
      <c r="C331" s="69">
        <v>2.0</v>
      </c>
      <c r="D331" s="69"/>
      <c r="E331" s="67" t="s">
        <v>72</v>
      </c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 ht="12.0" customHeight="1">
      <c r="A332" s="67">
        <v>532.0</v>
      </c>
      <c r="B332" s="68">
        <v>24.64</v>
      </c>
      <c r="C332" s="69">
        <v>1.0</v>
      </c>
      <c r="D332" s="69"/>
      <c r="E332" s="67" t="s">
        <v>72</v>
      </c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 ht="12.0" customHeight="1">
      <c r="A333" s="67">
        <v>533.0</v>
      </c>
      <c r="B333" s="68">
        <v>24.75</v>
      </c>
      <c r="C333" s="69">
        <v>2.0</v>
      </c>
      <c r="D333" s="69"/>
      <c r="E333" s="67" t="s">
        <v>72</v>
      </c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 ht="12.0" customHeight="1">
      <c r="A334" s="67">
        <v>534.0</v>
      </c>
      <c r="B334" s="68">
        <v>24.74</v>
      </c>
      <c r="C334" s="69">
        <v>2.0</v>
      </c>
      <c r="D334" s="69"/>
      <c r="E334" s="67" t="s">
        <v>68</v>
      </c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 ht="12.0" customHeight="1">
      <c r="A335" s="67">
        <v>535.0</v>
      </c>
      <c r="B335" s="68">
        <v>24.68</v>
      </c>
      <c r="C335" s="69">
        <v>2.0</v>
      </c>
      <c r="D335" s="69"/>
      <c r="E335" s="67" t="s">
        <v>68</v>
      </c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 ht="12.0" customHeight="1">
      <c r="A336" s="67">
        <v>536.0</v>
      </c>
      <c r="B336" s="68">
        <v>24.74</v>
      </c>
      <c r="C336" s="69">
        <v>2.0</v>
      </c>
      <c r="D336" s="69"/>
      <c r="E336" s="67" t="s">
        <v>68</v>
      </c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 ht="12.0" customHeight="1">
      <c r="A337" s="67">
        <v>537.0</v>
      </c>
      <c r="B337" s="68">
        <v>24.81</v>
      </c>
      <c r="C337" s="69">
        <v>2.0</v>
      </c>
      <c r="D337" s="69"/>
      <c r="E337" s="67" t="s">
        <v>68</v>
      </c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 ht="12.0" customHeight="1">
      <c r="A338" s="67">
        <v>538.0</v>
      </c>
      <c r="B338" s="68">
        <v>24.84</v>
      </c>
      <c r="C338" s="69">
        <v>2.0</v>
      </c>
      <c r="D338" s="69"/>
      <c r="E338" s="67" t="s">
        <v>68</v>
      </c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 ht="12.0" customHeight="1">
      <c r="A339" s="67">
        <v>539.0</v>
      </c>
      <c r="B339" s="68">
        <v>24.89</v>
      </c>
      <c r="C339" s="69">
        <v>2.0</v>
      </c>
      <c r="D339" s="69"/>
      <c r="E339" s="67" t="s">
        <v>68</v>
      </c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 ht="12.0" customHeight="1">
      <c r="A340" s="67">
        <v>540.0</v>
      </c>
      <c r="B340" s="68">
        <v>24.78</v>
      </c>
      <c r="C340" s="69">
        <v>2.0</v>
      </c>
      <c r="D340" s="69"/>
      <c r="E340" s="67" t="s">
        <v>68</v>
      </c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 ht="12.0" customHeight="1">
      <c r="A341" s="67">
        <v>541.0</v>
      </c>
      <c r="B341" s="68">
        <v>24.61</v>
      </c>
      <c r="C341" s="69">
        <v>1.0</v>
      </c>
      <c r="D341" s="69"/>
      <c r="E341" s="67" t="s">
        <v>68</v>
      </c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 ht="12.0" customHeight="1">
      <c r="A342" s="67">
        <v>542.0</v>
      </c>
      <c r="B342" s="68">
        <v>24.48</v>
      </c>
      <c r="C342" s="69">
        <v>1.0</v>
      </c>
      <c r="D342" s="69"/>
      <c r="E342" s="67" t="s">
        <v>68</v>
      </c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 ht="12.0" customHeight="1">
      <c r="A343" s="67">
        <v>543.0</v>
      </c>
      <c r="B343" s="68">
        <v>24.53</v>
      </c>
      <c r="C343" s="69">
        <v>1.0</v>
      </c>
      <c r="D343" s="69"/>
      <c r="E343" s="67" t="s">
        <v>68</v>
      </c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ht="12.0" customHeight="1">
      <c r="A344" s="67">
        <v>544.0</v>
      </c>
      <c r="B344" s="68">
        <v>24.49</v>
      </c>
      <c r="C344" s="69">
        <v>1.0</v>
      </c>
      <c r="D344" s="69"/>
      <c r="E344" s="67" t="s">
        <v>68</v>
      </c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 ht="12.0" customHeight="1">
      <c r="A345" s="67">
        <v>545.0</v>
      </c>
      <c r="B345" s="68">
        <v>24.49</v>
      </c>
      <c r="C345" s="69">
        <v>1.0</v>
      </c>
      <c r="D345" s="69"/>
      <c r="E345" s="67" t="s">
        <v>68</v>
      </c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 ht="12.0" customHeight="1">
      <c r="A346" s="67">
        <v>546.0</v>
      </c>
      <c r="B346" s="68">
        <v>24.59</v>
      </c>
      <c r="C346" s="69">
        <v>1.0</v>
      </c>
      <c r="D346" s="69"/>
      <c r="E346" s="67" t="s">
        <v>68</v>
      </c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 ht="12.0" customHeight="1">
      <c r="A347" s="67">
        <v>547.0</v>
      </c>
      <c r="B347" s="68">
        <v>24.51</v>
      </c>
      <c r="C347" s="69">
        <v>1.0</v>
      </c>
      <c r="D347" s="69"/>
      <c r="E347" s="67" t="s">
        <v>68</v>
      </c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 ht="12.0" customHeight="1">
      <c r="A348" s="67">
        <v>548.0</v>
      </c>
      <c r="B348" s="68">
        <v>24.57</v>
      </c>
      <c r="C348" s="69">
        <v>1.0</v>
      </c>
      <c r="D348" s="69"/>
      <c r="E348" s="67" t="s">
        <v>68</v>
      </c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 ht="12.0" customHeight="1">
      <c r="A349" s="70">
        <v>561.0</v>
      </c>
      <c r="B349" s="70">
        <v>24.57</v>
      </c>
      <c r="C349" s="70">
        <v>1.0</v>
      </c>
      <c r="D349" s="70"/>
      <c r="E349" s="70" t="s">
        <v>69</v>
      </c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 ht="12.0" customHeight="1">
      <c r="A350" s="70">
        <v>562.0</v>
      </c>
      <c r="B350" s="70">
        <v>24.5</v>
      </c>
      <c r="C350" s="70">
        <v>1.0</v>
      </c>
      <c r="D350" s="70"/>
      <c r="E350" s="70" t="s">
        <v>70</v>
      </c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 ht="12.0" customHeight="1">
      <c r="A351" s="70">
        <v>563.0</v>
      </c>
      <c r="B351" s="70">
        <v>24.48</v>
      </c>
      <c r="C351" s="70">
        <v>1.0</v>
      </c>
      <c r="D351" s="70"/>
      <c r="E351" s="70" t="s">
        <v>70</v>
      </c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 ht="12.0" customHeight="1">
      <c r="A352" s="70">
        <v>564.0</v>
      </c>
      <c r="B352" s="70">
        <v>24.41</v>
      </c>
      <c r="C352" s="70">
        <v>0.0</v>
      </c>
      <c r="D352" s="70"/>
      <c r="E352" s="70" t="s">
        <v>69</v>
      </c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 ht="12.0" customHeight="1">
      <c r="A353" s="70">
        <v>565.0</v>
      </c>
      <c r="B353" s="70">
        <v>24.49</v>
      </c>
      <c r="C353" s="70">
        <v>1.0</v>
      </c>
      <c r="D353" s="70"/>
      <c r="E353" s="70" t="s">
        <v>72</v>
      </c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 ht="12.0" customHeight="1">
      <c r="A354" s="70">
        <v>566.0</v>
      </c>
      <c r="B354" s="70">
        <v>24.58</v>
      </c>
      <c r="C354" s="70">
        <v>1.0</v>
      </c>
      <c r="D354" s="70"/>
      <c r="E354" s="70" t="s">
        <v>72</v>
      </c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 ht="12.0" customHeight="1">
      <c r="A355" s="70">
        <v>567.0</v>
      </c>
      <c r="B355" s="70">
        <v>24.53</v>
      </c>
      <c r="C355" s="70">
        <v>1.0</v>
      </c>
      <c r="D355" s="70"/>
      <c r="E355" s="70" t="s">
        <v>72</v>
      </c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 ht="12.0" customHeight="1">
      <c r="A356" s="70">
        <v>568.0</v>
      </c>
      <c r="B356" s="70">
        <v>24.62</v>
      </c>
      <c r="C356" s="70">
        <v>1.0</v>
      </c>
      <c r="D356" s="70"/>
      <c r="E356" s="70" t="s">
        <v>72</v>
      </c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 ht="12.0" customHeight="1">
      <c r="A357" s="70">
        <v>569.0</v>
      </c>
      <c r="B357" s="70">
        <v>24.65</v>
      </c>
      <c r="C357" s="70">
        <v>1.0</v>
      </c>
      <c r="D357" s="70"/>
      <c r="E357" s="70" t="s">
        <v>72</v>
      </c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 ht="12.0" customHeight="1">
      <c r="A358" s="70">
        <v>570.0</v>
      </c>
      <c r="B358" s="70">
        <v>24.61</v>
      </c>
      <c r="C358" s="70">
        <v>1.0</v>
      </c>
      <c r="D358" s="70"/>
      <c r="E358" s="70" t="s">
        <v>72</v>
      </c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 ht="12.0" customHeight="1">
      <c r="A359" s="70">
        <v>571.0</v>
      </c>
      <c r="B359" s="70">
        <v>24.63</v>
      </c>
      <c r="C359" s="70">
        <v>1.0</v>
      </c>
      <c r="D359" s="70"/>
      <c r="E359" s="70" t="s">
        <v>72</v>
      </c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ht="12.0" customHeight="1">
      <c r="A360" s="70">
        <v>572.0</v>
      </c>
      <c r="B360" s="70">
        <v>24.64</v>
      </c>
      <c r="C360" s="70">
        <v>1.0</v>
      </c>
      <c r="D360" s="70"/>
      <c r="E360" s="70" t="s">
        <v>72</v>
      </c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 ht="12.0" customHeight="1">
      <c r="A361" s="70">
        <v>573.0</v>
      </c>
      <c r="B361" s="70">
        <v>24.59</v>
      </c>
      <c r="C361" s="70">
        <v>1.0</v>
      </c>
      <c r="D361" s="70"/>
      <c r="E361" s="70" t="s">
        <v>72</v>
      </c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 ht="12.0" customHeight="1">
      <c r="A362" s="70">
        <v>574.0</v>
      </c>
      <c r="B362" s="70">
        <v>24.74</v>
      </c>
      <c r="C362" s="70">
        <v>2.0</v>
      </c>
      <c r="D362" s="70"/>
      <c r="E362" s="70" t="s">
        <v>72</v>
      </c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 ht="12.0" customHeight="1">
      <c r="A363" s="70">
        <v>575.0</v>
      </c>
      <c r="B363" s="70">
        <v>24.66</v>
      </c>
      <c r="C363" s="70">
        <v>1.0</v>
      </c>
      <c r="D363" s="70"/>
      <c r="E363" s="70" t="s">
        <v>72</v>
      </c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 ht="12.0" customHeight="1">
      <c r="A364" s="70">
        <v>576.0</v>
      </c>
      <c r="B364" s="70">
        <v>24.66</v>
      </c>
      <c r="C364" s="70">
        <v>1.0</v>
      </c>
      <c r="D364" s="70"/>
      <c r="E364" s="70" t="s">
        <v>72</v>
      </c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 ht="12.0" customHeight="1">
      <c r="A365" s="70">
        <v>577.0</v>
      </c>
      <c r="B365" s="70">
        <v>24.58</v>
      </c>
      <c r="C365" s="70">
        <v>1.0</v>
      </c>
      <c r="D365" s="70"/>
      <c r="E365" s="70" t="s">
        <v>72</v>
      </c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 ht="12.0" customHeight="1">
      <c r="A366" s="70">
        <v>578.0</v>
      </c>
      <c r="B366" s="70">
        <v>24.74</v>
      </c>
      <c r="C366" s="70">
        <v>2.0</v>
      </c>
      <c r="D366" s="70"/>
      <c r="E366" s="70" t="s">
        <v>72</v>
      </c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 ht="12.0" customHeight="1">
      <c r="A367" s="70">
        <v>590.0</v>
      </c>
      <c r="B367" s="70">
        <v>24.62</v>
      </c>
      <c r="C367" s="70">
        <v>1.0</v>
      </c>
      <c r="D367" s="70"/>
      <c r="E367" s="70" t="s">
        <v>72</v>
      </c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 ht="12.0" customHeight="1">
      <c r="A368" s="70">
        <v>591.0</v>
      </c>
      <c r="B368" s="70">
        <v>24.74</v>
      </c>
      <c r="C368" s="70">
        <v>2.0</v>
      </c>
      <c r="D368" s="70"/>
      <c r="E368" s="70" t="s">
        <v>72</v>
      </c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 ht="12.0" customHeight="1">
      <c r="A369" s="70">
        <v>592.0</v>
      </c>
      <c r="B369" s="70">
        <v>24.77</v>
      </c>
      <c r="C369" s="70">
        <v>2.0</v>
      </c>
      <c r="D369" s="70"/>
      <c r="E369" s="70" t="s">
        <v>70</v>
      </c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 ht="12.0" customHeight="1">
      <c r="A370" s="70">
        <v>593.0</v>
      </c>
      <c r="B370" s="70">
        <v>24.67</v>
      </c>
      <c r="C370" s="70">
        <v>2.0</v>
      </c>
      <c r="D370" s="70"/>
      <c r="E370" s="70" t="s">
        <v>70</v>
      </c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 ht="12.0" customHeight="1">
      <c r="A371" s="70">
        <v>594.0</v>
      </c>
      <c r="B371" s="70">
        <v>24.61</v>
      </c>
      <c r="C371" s="70">
        <v>1.0</v>
      </c>
      <c r="D371" s="70"/>
      <c r="E371" s="70" t="s">
        <v>72</v>
      </c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 ht="12.0" customHeight="1">
      <c r="A372" s="70">
        <v>595.0</v>
      </c>
      <c r="B372" s="70">
        <v>24.69</v>
      </c>
      <c r="C372" s="70">
        <v>2.0</v>
      </c>
      <c r="D372" s="70"/>
      <c r="E372" s="70" t="s">
        <v>70</v>
      </c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 ht="12.0" customHeight="1">
      <c r="A373" s="70">
        <v>596.0</v>
      </c>
      <c r="B373" s="70">
        <v>24.76</v>
      </c>
      <c r="C373" s="70">
        <v>2.0</v>
      </c>
      <c r="D373" s="70"/>
      <c r="E373" s="70" t="s">
        <v>72</v>
      </c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 ht="12.0" customHeight="1">
      <c r="A374" s="70">
        <v>597.0</v>
      </c>
      <c r="B374" s="70">
        <v>24.57</v>
      </c>
      <c r="C374" s="70">
        <v>1.0</v>
      </c>
      <c r="D374" s="70"/>
      <c r="E374" s="70" t="s">
        <v>68</v>
      </c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 ht="12.0" customHeight="1">
      <c r="A375" s="70">
        <v>598.0</v>
      </c>
      <c r="B375" s="70">
        <v>24.64</v>
      </c>
      <c r="C375" s="70">
        <v>1.0</v>
      </c>
      <c r="D375" s="70"/>
      <c r="E375" s="70" t="s">
        <v>70</v>
      </c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 ht="12.0" customHeight="1">
      <c r="A376" s="70">
        <v>599.0</v>
      </c>
      <c r="B376" s="70">
        <v>24.72</v>
      </c>
      <c r="C376" s="70">
        <v>2.0</v>
      </c>
      <c r="D376" s="70"/>
      <c r="E376" s="70" t="s">
        <v>70</v>
      </c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 ht="12.0" customHeight="1">
      <c r="A377" s="70">
        <v>600.0</v>
      </c>
      <c r="B377" s="70">
        <v>24.76</v>
      </c>
      <c r="C377" s="70">
        <v>2.0</v>
      </c>
      <c r="D377" s="70"/>
      <c r="E377" s="70" t="s">
        <v>70</v>
      </c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 ht="12.0" customHeight="1">
      <c r="A378" s="70">
        <v>601.0</v>
      </c>
      <c r="B378" s="70">
        <v>24.72</v>
      </c>
      <c r="C378" s="70">
        <v>2.0</v>
      </c>
      <c r="D378" s="70"/>
      <c r="E378" s="70" t="s">
        <v>70</v>
      </c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 ht="12.0" customHeight="1">
      <c r="A379" s="70">
        <v>602.0</v>
      </c>
      <c r="B379" s="70">
        <v>24.72</v>
      </c>
      <c r="C379" s="70">
        <v>2.0</v>
      </c>
      <c r="D379" s="70"/>
      <c r="E379" s="70" t="s">
        <v>70</v>
      </c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 ht="12.0" customHeight="1">
      <c r="A380" s="70">
        <v>603.0</v>
      </c>
      <c r="B380" s="70">
        <v>24.81</v>
      </c>
      <c r="C380" s="70">
        <v>2.0</v>
      </c>
      <c r="D380" s="70"/>
      <c r="E380" s="70" t="s">
        <v>70</v>
      </c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 ht="12.0" customHeight="1">
      <c r="A381" s="70">
        <v>604.0</v>
      </c>
      <c r="B381" s="70">
        <v>24.75</v>
      </c>
      <c r="C381" s="70">
        <v>2.0</v>
      </c>
      <c r="D381" s="70"/>
      <c r="E381" s="70" t="s">
        <v>70</v>
      </c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 ht="12.0" customHeight="1">
      <c r="A382" s="70">
        <v>605.0</v>
      </c>
      <c r="B382" s="70">
        <v>24.75</v>
      </c>
      <c r="C382" s="70">
        <v>2.0</v>
      </c>
      <c r="D382" s="70"/>
      <c r="E382" s="70" t="s">
        <v>72</v>
      </c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 ht="12.0" customHeight="1">
      <c r="A383" s="70">
        <v>606.0</v>
      </c>
      <c r="B383" s="70">
        <v>24.73</v>
      </c>
      <c r="C383" s="70">
        <v>2.0</v>
      </c>
      <c r="D383" s="70"/>
      <c r="E383" s="70" t="s">
        <v>70</v>
      </c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 ht="12.0" customHeight="1">
      <c r="A384" s="70">
        <v>607.0</v>
      </c>
      <c r="B384" s="70">
        <v>24.82</v>
      </c>
      <c r="C384" s="70">
        <v>2.0</v>
      </c>
      <c r="D384" s="70"/>
      <c r="E384" s="70" t="s">
        <v>70</v>
      </c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 ht="12.0" customHeight="1">
      <c r="A385" s="70">
        <v>608.0</v>
      </c>
      <c r="B385" s="70">
        <v>24.77</v>
      </c>
      <c r="C385" s="70">
        <v>2.0</v>
      </c>
      <c r="D385" s="66"/>
      <c r="E385" s="70" t="s">
        <v>72</v>
      </c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 ht="12.0" customHeight="1">
      <c r="A386" s="70">
        <v>609.0</v>
      </c>
      <c r="B386" s="70">
        <v>24.94</v>
      </c>
      <c r="C386" s="70">
        <v>3.0</v>
      </c>
      <c r="D386" s="66"/>
      <c r="E386" s="70" t="s">
        <v>72</v>
      </c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 ht="12.0" customHeight="1">
      <c r="A387" s="70">
        <v>610.0</v>
      </c>
      <c r="B387" s="70">
        <v>24.86</v>
      </c>
      <c r="C387" s="70">
        <v>2.0</v>
      </c>
      <c r="D387" s="66"/>
      <c r="E387" s="70" t="s">
        <v>72</v>
      </c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 ht="12.0" customHeight="1">
      <c r="A388" s="70">
        <v>611.0</v>
      </c>
      <c r="B388" s="70">
        <v>24.75</v>
      </c>
      <c r="C388" s="70">
        <v>2.0</v>
      </c>
      <c r="D388" s="66"/>
      <c r="E388" s="70" t="s">
        <v>72</v>
      </c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 ht="12.0" customHeight="1">
      <c r="A389" s="70">
        <v>612.0</v>
      </c>
      <c r="B389" s="70">
        <v>24.79</v>
      </c>
      <c r="C389" s="70">
        <v>2.0</v>
      </c>
      <c r="D389" s="66"/>
      <c r="E389" s="70" t="s">
        <v>72</v>
      </c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 ht="12.0" customHeight="1">
      <c r="A390" s="70">
        <v>613.0</v>
      </c>
      <c r="B390" s="70">
        <v>24.83</v>
      </c>
      <c r="C390" s="70">
        <v>2.0</v>
      </c>
      <c r="D390" s="66"/>
      <c r="E390" s="70" t="s">
        <v>72</v>
      </c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 ht="12.0" customHeight="1">
      <c r="A391" s="70">
        <v>614.0</v>
      </c>
      <c r="B391" s="70">
        <v>24.88</v>
      </c>
      <c r="C391" s="70">
        <v>2.0</v>
      </c>
      <c r="D391" s="66"/>
      <c r="E391" s="70" t="s">
        <v>72</v>
      </c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ht="12.0" customHeight="1">
      <c r="A392" s="70">
        <v>615.0</v>
      </c>
      <c r="B392" s="70">
        <v>24.83</v>
      </c>
      <c r="C392" s="70">
        <v>2.0</v>
      </c>
      <c r="D392" s="66"/>
      <c r="E392" s="70" t="s">
        <v>72</v>
      </c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 ht="12.0" customHeight="1">
      <c r="A393" s="70">
        <v>616.0</v>
      </c>
      <c r="B393" s="70">
        <v>24.86</v>
      </c>
      <c r="C393" s="70">
        <v>2.0</v>
      </c>
      <c r="D393" s="66"/>
      <c r="E393" s="70" t="s">
        <v>72</v>
      </c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 ht="12.0" customHeight="1">
      <c r="A394" s="70">
        <v>617.0</v>
      </c>
      <c r="B394" s="70">
        <v>24.78</v>
      </c>
      <c r="C394" s="70">
        <v>2.0</v>
      </c>
      <c r="D394" s="66"/>
      <c r="E394" s="70" t="s">
        <v>72</v>
      </c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 ht="12.0" customHeight="1">
      <c r="A395" s="70">
        <v>618.0</v>
      </c>
      <c r="B395" s="70">
        <v>24.79</v>
      </c>
      <c r="C395" s="70">
        <v>2.0</v>
      </c>
      <c r="D395" s="66"/>
      <c r="E395" s="70" t="s">
        <v>72</v>
      </c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 ht="12.0" customHeight="1">
      <c r="A396" s="67">
        <v>619.0</v>
      </c>
      <c r="B396" s="68">
        <v>24.69</v>
      </c>
      <c r="C396" s="69">
        <v>2.0</v>
      </c>
      <c r="D396" s="69"/>
      <c r="E396" s="67" t="s">
        <v>64</v>
      </c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 ht="12.0" customHeight="1">
      <c r="A397" s="67">
        <v>620.0</v>
      </c>
      <c r="B397" s="68">
        <v>24.71</v>
      </c>
      <c r="C397" s="69">
        <v>2.0</v>
      </c>
      <c r="D397" s="69"/>
      <c r="E397" s="67" t="s">
        <v>68</v>
      </c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 ht="12.0" customHeight="1">
      <c r="A398" s="67">
        <v>621.0</v>
      </c>
      <c r="B398" s="68">
        <v>24.62</v>
      </c>
      <c r="C398" s="69">
        <v>1.0</v>
      </c>
      <c r="D398" s="69"/>
      <c r="E398" s="67" t="s">
        <v>68</v>
      </c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 ht="12.0" customHeight="1">
      <c r="A399" s="67">
        <v>622.0</v>
      </c>
      <c r="B399" s="68">
        <v>24.74</v>
      </c>
      <c r="C399" s="69">
        <v>2.0</v>
      </c>
      <c r="D399" s="69"/>
      <c r="E399" s="67" t="s">
        <v>68</v>
      </c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 ht="12.0" customHeight="1">
      <c r="A400" s="67">
        <v>623.0</v>
      </c>
      <c r="B400" s="68">
        <v>24.79</v>
      </c>
      <c r="C400" s="69">
        <v>2.0</v>
      </c>
      <c r="D400" s="69"/>
      <c r="E400" s="67" t="s">
        <v>68</v>
      </c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 ht="12.0" customHeight="1">
      <c r="A401" s="67">
        <v>624.0</v>
      </c>
      <c r="B401" s="68">
        <v>24.72</v>
      </c>
      <c r="C401" s="69">
        <v>2.0</v>
      </c>
      <c r="D401" s="69"/>
      <c r="E401" s="67" t="s">
        <v>68</v>
      </c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 ht="12.0" customHeight="1">
      <c r="A402" s="67">
        <v>625.0</v>
      </c>
      <c r="B402" s="68">
        <v>24.7</v>
      </c>
      <c r="C402" s="69">
        <v>2.0</v>
      </c>
      <c r="D402" s="69"/>
      <c r="E402" s="67" t="s">
        <v>68</v>
      </c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 ht="12.0" customHeight="1">
      <c r="A403" s="67">
        <v>626.0</v>
      </c>
      <c r="B403" s="68">
        <v>24.84</v>
      </c>
      <c r="C403" s="69">
        <v>2.0</v>
      </c>
      <c r="D403" s="69"/>
      <c r="E403" s="67" t="s">
        <v>72</v>
      </c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 ht="12.0" customHeight="1">
      <c r="A404" s="67">
        <v>627.0</v>
      </c>
      <c r="B404" s="68">
        <v>24.82</v>
      </c>
      <c r="C404" s="69">
        <v>2.0</v>
      </c>
      <c r="D404" s="69"/>
      <c r="E404" s="67" t="s">
        <v>68</v>
      </c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 ht="12.0" customHeight="1">
      <c r="A405" s="67">
        <v>628.0</v>
      </c>
      <c r="B405" s="68">
        <v>24.69</v>
      </c>
      <c r="C405" s="69">
        <v>2.0</v>
      </c>
      <c r="D405" s="69"/>
      <c r="E405" s="67" t="s">
        <v>68</v>
      </c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 ht="12.0" customHeight="1">
      <c r="A406" s="67">
        <v>629.0</v>
      </c>
      <c r="B406" s="68">
        <v>24.72</v>
      </c>
      <c r="C406" s="69">
        <v>2.0</v>
      </c>
      <c r="D406" s="69"/>
      <c r="E406" s="67" t="s">
        <v>68</v>
      </c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 ht="12.0" customHeight="1">
      <c r="A407" s="67">
        <v>630.0</v>
      </c>
      <c r="B407" s="68">
        <v>24.92</v>
      </c>
      <c r="C407" s="69">
        <v>3.0</v>
      </c>
      <c r="D407" s="69"/>
      <c r="E407" s="67" t="s">
        <v>68</v>
      </c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ht="12.0" customHeight="1">
      <c r="A408" s="67">
        <v>631.0</v>
      </c>
      <c r="B408" s="68">
        <v>24.77</v>
      </c>
      <c r="C408" s="69">
        <v>2.0</v>
      </c>
      <c r="D408" s="69"/>
      <c r="E408" s="67" t="s">
        <v>68</v>
      </c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 ht="12.0" customHeight="1">
      <c r="A409" s="67">
        <v>632.0</v>
      </c>
      <c r="B409" s="68">
        <v>24.69</v>
      </c>
      <c r="C409" s="69">
        <v>2.0</v>
      </c>
      <c r="D409" s="69"/>
      <c r="E409" s="67" t="s">
        <v>68</v>
      </c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 ht="12.0" customHeight="1">
      <c r="A410" s="67">
        <v>633.0</v>
      </c>
      <c r="B410" s="68">
        <v>24.87</v>
      </c>
      <c r="C410" s="69">
        <v>2.0</v>
      </c>
      <c r="D410" s="69"/>
      <c r="E410" s="67" t="s">
        <v>68</v>
      </c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 ht="12.0" customHeight="1">
      <c r="A411" s="67">
        <v>634.0</v>
      </c>
      <c r="B411" s="68">
        <v>24.82</v>
      </c>
      <c r="C411" s="69">
        <v>2.0</v>
      </c>
      <c r="D411" s="69"/>
      <c r="E411" s="67" t="s">
        <v>68</v>
      </c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 ht="12.0" customHeight="1">
      <c r="A412" s="67">
        <v>635.0</v>
      </c>
      <c r="B412" s="68">
        <v>24.63</v>
      </c>
      <c r="C412" s="69">
        <v>1.0</v>
      </c>
      <c r="D412" s="69"/>
      <c r="E412" s="67" t="s">
        <v>68</v>
      </c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 ht="12.0" customHeight="1">
      <c r="A413" s="67">
        <v>636.0</v>
      </c>
      <c r="B413" s="68">
        <v>24.55</v>
      </c>
      <c r="C413" s="69">
        <v>1.0</v>
      </c>
      <c r="D413" s="69"/>
      <c r="E413" s="67" t="s">
        <v>68</v>
      </c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 ht="12.0" customHeight="1">
      <c r="A414" s="67">
        <v>637.0</v>
      </c>
      <c r="B414" s="68">
        <v>24.69</v>
      </c>
      <c r="C414" s="69">
        <v>2.0</v>
      </c>
      <c r="D414" s="69"/>
      <c r="E414" s="67" t="s">
        <v>68</v>
      </c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 ht="12.0" customHeight="1">
      <c r="A415" s="67">
        <v>648.0</v>
      </c>
      <c r="B415" s="68">
        <v>24.37</v>
      </c>
      <c r="C415" s="72">
        <v>0.0</v>
      </c>
      <c r="D415" s="72"/>
      <c r="E415" s="67" t="s">
        <v>68</v>
      </c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 ht="12.0" customHeight="1">
      <c r="A416" s="67">
        <v>649.0</v>
      </c>
      <c r="B416" s="68">
        <v>24.61</v>
      </c>
      <c r="C416" s="69">
        <v>1.0</v>
      </c>
      <c r="D416" s="69"/>
      <c r="E416" s="67" t="s">
        <v>68</v>
      </c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 ht="12.0" customHeight="1">
      <c r="A417" s="67">
        <v>650.0</v>
      </c>
      <c r="B417" s="68">
        <v>24.58</v>
      </c>
      <c r="C417" s="69">
        <v>1.0</v>
      </c>
      <c r="D417" s="69"/>
      <c r="E417" s="67" t="s">
        <v>68</v>
      </c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 ht="12.0" customHeight="1">
      <c r="A418" s="67">
        <v>651.0</v>
      </c>
      <c r="B418" s="68">
        <v>24.49</v>
      </c>
      <c r="C418" s="69">
        <v>1.0</v>
      </c>
      <c r="D418" s="69"/>
      <c r="E418" s="67" t="s">
        <v>68</v>
      </c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 ht="12.0" customHeight="1">
      <c r="A419" s="67">
        <v>652.0</v>
      </c>
      <c r="B419" s="68">
        <v>24.43</v>
      </c>
      <c r="C419" s="69">
        <v>1.0</v>
      </c>
      <c r="D419" s="69"/>
      <c r="E419" s="67" t="s">
        <v>68</v>
      </c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 ht="12.0" customHeight="1">
      <c r="A420" s="67">
        <v>653.0</v>
      </c>
      <c r="B420" s="68">
        <v>24.53</v>
      </c>
      <c r="C420" s="69">
        <v>1.0</v>
      </c>
      <c r="D420" s="69"/>
      <c r="E420" s="67" t="s">
        <v>68</v>
      </c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 ht="12.0" customHeight="1">
      <c r="A421" s="67">
        <v>654.0</v>
      </c>
      <c r="B421" s="68">
        <v>24.54</v>
      </c>
      <c r="C421" s="69">
        <v>1.0</v>
      </c>
      <c r="D421" s="69"/>
      <c r="E421" s="67" t="s">
        <v>68</v>
      </c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 ht="12.0" customHeight="1">
      <c r="A422" s="67">
        <v>655.0</v>
      </c>
      <c r="B422" s="68">
        <v>24.54</v>
      </c>
      <c r="C422" s="69">
        <v>1.0</v>
      </c>
      <c r="D422" s="69"/>
      <c r="E422" s="67" t="s">
        <v>68</v>
      </c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 ht="12.0" customHeight="1">
      <c r="A423" s="67">
        <v>656.0</v>
      </c>
      <c r="B423" s="68">
        <v>24.61</v>
      </c>
      <c r="C423" s="69">
        <v>1.0</v>
      </c>
      <c r="D423" s="69"/>
      <c r="E423" s="67" t="s">
        <v>68</v>
      </c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 ht="12.0" customHeight="1">
      <c r="A424" s="67">
        <v>657.0</v>
      </c>
      <c r="B424" s="68">
        <v>24.74</v>
      </c>
      <c r="C424" s="69">
        <v>2.0</v>
      </c>
      <c r="D424" s="69"/>
      <c r="E424" s="67" t="s">
        <v>68</v>
      </c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 ht="12.0" customHeight="1">
      <c r="A425" s="67">
        <v>658.0</v>
      </c>
      <c r="B425" s="68">
        <v>24.63</v>
      </c>
      <c r="C425" s="69">
        <v>1.0</v>
      </c>
      <c r="D425" s="69"/>
      <c r="E425" s="67" t="s">
        <v>68</v>
      </c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 ht="12.0" customHeight="1">
      <c r="A426" s="67">
        <v>659.0</v>
      </c>
      <c r="B426" s="68">
        <v>24.75</v>
      </c>
      <c r="C426" s="69">
        <v>2.0</v>
      </c>
      <c r="D426" s="69"/>
      <c r="E426" s="67" t="s">
        <v>68</v>
      </c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 ht="12.0" customHeight="1">
      <c r="A427" s="67">
        <v>660.0</v>
      </c>
      <c r="B427" s="68">
        <v>24.77</v>
      </c>
      <c r="C427" s="69">
        <v>2.0</v>
      </c>
      <c r="D427" s="69"/>
      <c r="E427" s="67" t="s">
        <v>64</v>
      </c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 ht="12.0" customHeight="1">
      <c r="A428" s="67">
        <v>661.0</v>
      </c>
      <c r="B428" s="68">
        <v>24.65</v>
      </c>
      <c r="C428" s="69">
        <v>1.0</v>
      </c>
      <c r="D428" s="69"/>
      <c r="E428" s="67" t="s">
        <v>64</v>
      </c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 ht="12.0" customHeight="1">
      <c r="A429" s="67">
        <v>662.0</v>
      </c>
      <c r="B429" s="68">
        <v>24.73</v>
      </c>
      <c r="C429" s="69">
        <v>2.0</v>
      </c>
      <c r="D429" s="69"/>
      <c r="E429" s="67" t="s">
        <v>64</v>
      </c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 ht="12.0" customHeight="1">
      <c r="A430" s="67">
        <v>663.0</v>
      </c>
      <c r="B430" s="68">
        <v>24.72</v>
      </c>
      <c r="C430" s="69">
        <v>2.0</v>
      </c>
      <c r="D430" s="69"/>
      <c r="E430" s="67" t="s">
        <v>64</v>
      </c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 ht="12.0" customHeight="1">
      <c r="A431" s="67">
        <v>664.0</v>
      </c>
      <c r="B431" s="68">
        <v>24.71</v>
      </c>
      <c r="C431" s="69">
        <v>2.0</v>
      </c>
      <c r="D431" s="69"/>
      <c r="E431" s="67" t="s">
        <v>64</v>
      </c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 ht="12.0" customHeight="1">
      <c r="A432" s="67">
        <v>665.0</v>
      </c>
      <c r="B432" s="68">
        <v>24.73</v>
      </c>
      <c r="C432" s="69">
        <v>2.0</v>
      </c>
      <c r="D432" s="69"/>
      <c r="E432" s="67" t="s">
        <v>64</v>
      </c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 ht="12.0" customHeight="1">
      <c r="A433" s="67">
        <v>666.0</v>
      </c>
      <c r="B433" s="68">
        <v>24.82</v>
      </c>
      <c r="C433" s="69">
        <v>2.0</v>
      </c>
      <c r="D433" s="69"/>
      <c r="E433" s="67" t="s">
        <v>64</v>
      </c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 ht="12.0" customHeight="1">
      <c r="A434" s="67">
        <v>667.0</v>
      </c>
      <c r="B434" s="68">
        <v>24.67</v>
      </c>
      <c r="C434" s="69">
        <v>2.0</v>
      </c>
      <c r="D434" s="69"/>
      <c r="E434" s="67" t="s">
        <v>64</v>
      </c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 ht="12.0" customHeight="1">
      <c r="A435" s="67">
        <v>677.0</v>
      </c>
      <c r="B435" s="68">
        <v>24.69</v>
      </c>
      <c r="C435" s="69">
        <v>2.0</v>
      </c>
      <c r="D435" s="69"/>
      <c r="E435" s="67" t="s">
        <v>68</v>
      </c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 ht="12.0" customHeight="1">
      <c r="A436" s="67">
        <v>678.0</v>
      </c>
      <c r="B436" s="68">
        <v>24.56</v>
      </c>
      <c r="C436" s="69">
        <v>1.0</v>
      </c>
      <c r="D436" s="69"/>
      <c r="E436" s="67" t="s">
        <v>68</v>
      </c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 ht="12.0" customHeight="1">
      <c r="A437" s="67">
        <v>679.0</v>
      </c>
      <c r="B437" s="68">
        <v>24.67</v>
      </c>
      <c r="C437" s="69">
        <v>2.0</v>
      </c>
      <c r="D437" s="69"/>
      <c r="E437" s="67" t="s">
        <v>68</v>
      </c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 ht="12.0" customHeight="1">
      <c r="A438" s="67">
        <v>680.0</v>
      </c>
      <c r="B438" s="68">
        <v>24.66</v>
      </c>
      <c r="C438" s="69">
        <v>1.0</v>
      </c>
      <c r="D438" s="69"/>
      <c r="E438" s="67" t="s">
        <v>64</v>
      </c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ht="12.0" customHeight="1">
      <c r="A439" s="67">
        <v>681.0</v>
      </c>
      <c r="B439" s="68">
        <v>24.69</v>
      </c>
      <c r="C439" s="69">
        <v>2.0</v>
      </c>
      <c r="D439" s="69"/>
      <c r="E439" s="67" t="s">
        <v>64</v>
      </c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 ht="12.0" customHeight="1">
      <c r="A440" s="67">
        <v>682.0</v>
      </c>
      <c r="B440" s="68">
        <v>24.64</v>
      </c>
      <c r="C440" s="69">
        <v>1.0</v>
      </c>
      <c r="D440" s="69"/>
      <c r="E440" s="67" t="s">
        <v>64</v>
      </c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 ht="12.0" customHeight="1">
      <c r="A441" s="67">
        <v>683.0</v>
      </c>
      <c r="B441" s="68">
        <v>24.61</v>
      </c>
      <c r="C441" s="69">
        <v>1.0</v>
      </c>
      <c r="D441" s="69"/>
      <c r="E441" s="67" t="s">
        <v>64</v>
      </c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 ht="12.0" customHeight="1">
      <c r="A442" s="67">
        <v>684.0</v>
      </c>
      <c r="B442" s="68">
        <v>24.74</v>
      </c>
      <c r="C442" s="69">
        <v>2.0</v>
      </c>
      <c r="D442" s="69"/>
      <c r="E442" s="67" t="s">
        <v>64</v>
      </c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 ht="12.0" customHeight="1">
      <c r="A443" s="67">
        <v>685.0</v>
      </c>
      <c r="B443" s="68">
        <v>24.5</v>
      </c>
      <c r="C443" s="69">
        <v>1.0</v>
      </c>
      <c r="D443" s="69"/>
      <c r="E443" s="67" t="s">
        <v>64</v>
      </c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 ht="12.0" customHeight="1">
      <c r="A444" s="67">
        <v>686.0</v>
      </c>
      <c r="B444" s="68">
        <v>24.32</v>
      </c>
      <c r="C444" s="72">
        <v>0.0</v>
      </c>
      <c r="D444" s="72"/>
      <c r="E444" s="67" t="s">
        <v>64</v>
      </c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 ht="12.0" customHeight="1">
      <c r="A445" s="67">
        <v>687.0</v>
      </c>
      <c r="B445" s="68">
        <v>24.55</v>
      </c>
      <c r="C445" s="69">
        <v>1.0</v>
      </c>
      <c r="D445" s="69"/>
      <c r="E445" s="67" t="s">
        <v>64</v>
      </c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 ht="12.0" customHeight="1">
      <c r="A446" s="67">
        <v>688.0</v>
      </c>
      <c r="B446" s="68">
        <v>24.7</v>
      </c>
      <c r="C446" s="69">
        <v>2.0</v>
      </c>
      <c r="D446" s="69"/>
      <c r="E446" s="67" t="s">
        <v>64</v>
      </c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 ht="12.0" customHeight="1">
      <c r="A447" s="67">
        <v>690.0</v>
      </c>
      <c r="B447" s="68">
        <v>24.45</v>
      </c>
      <c r="C447" s="69">
        <v>1.0</v>
      </c>
      <c r="D447" s="69"/>
      <c r="E447" s="67" t="s">
        <v>68</v>
      </c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 ht="12.0" customHeight="1">
      <c r="A448" s="67">
        <v>691.0</v>
      </c>
      <c r="B448" s="68">
        <v>24.59</v>
      </c>
      <c r="C448" s="69">
        <v>1.0</v>
      </c>
      <c r="D448" s="69"/>
      <c r="E448" s="67" t="s">
        <v>68</v>
      </c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 ht="12.0" customHeight="1">
      <c r="A449" s="67">
        <v>692.0</v>
      </c>
      <c r="B449" s="68">
        <v>24.69</v>
      </c>
      <c r="C449" s="69">
        <v>2.0</v>
      </c>
      <c r="D449" s="69"/>
      <c r="E449" s="67" t="s">
        <v>68</v>
      </c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 ht="12.0" customHeight="1">
      <c r="A450" s="67">
        <v>693.0</v>
      </c>
      <c r="B450" s="68">
        <v>24.39</v>
      </c>
      <c r="C450" s="72">
        <v>0.0</v>
      </c>
      <c r="D450" s="72"/>
      <c r="E450" s="67" t="s">
        <v>68</v>
      </c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 ht="12.0" customHeight="1">
      <c r="A451" s="67">
        <v>695.0</v>
      </c>
      <c r="B451" s="68">
        <v>24.58</v>
      </c>
      <c r="C451" s="69">
        <v>1.0</v>
      </c>
      <c r="D451" s="69"/>
      <c r="E451" s="67" t="s">
        <v>68</v>
      </c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 ht="12.0" customHeight="1">
      <c r="A452" s="67">
        <v>696.0</v>
      </c>
      <c r="B452" s="68">
        <v>24.47</v>
      </c>
      <c r="C452" s="69">
        <v>1.0</v>
      </c>
      <c r="D452" s="69"/>
      <c r="E452" s="67" t="s">
        <v>68</v>
      </c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 ht="12.0" customHeight="1">
      <c r="A453" s="67">
        <v>708.0</v>
      </c>
      <c r="B453" s="68">
        <v>24.62</v>
      </c>
      <c r="C453" s="69">
        <v>1.0</v>
      </c>
      <c r="D453" s="69"/>
      <c r="E453" s="67" t="s">
        <v>64</v>
      </c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 ht="12.0" customHeight="1">
      <c r="A454" s="67">
        <v>709.0</v>
      </c>
      <c r="B454" s="68">
        <v>24.59</v>
      </c>
      <c r="C454" s="69">
        <v>1.0</v>
      </c>
      <c r="D454" s="69"/>
      <c r="E454" s="67" t="s">
        <v>64</v>
      </c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 ht="12.0" customHeight="1">
      <c r="A455" s="67">
        <v>710.0</v>
      </c>
      <c r="B455" s="68">
        <v>24.49</v>
      </c>
      <c r="C455" s="69">
        <v>1.0</v>
      </c>
      <c r="D455" s="69"/>
      <c r="E455" s="67" t="s">
        <v>68</v>
      </c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 ht="12.0" customHeight="1">
      <c r="A456" s="67">
        <v>711.0</v>
      </c>
      <c r="B456" s="68">
        <v>24.52</v>
      </c>
      <c r="C456" s="69">
        <v>1.0</v>
      </c>
      <c r="D456" s="69"/>
      <c r="E456" s="67" t="s">
        <v>73</v>
      </c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 ht="12.0" customHeight="1">
      <c r="A457" s="67">
        <v>712.0</v>
      </c>
      <c r="B457" s="68">
        <v>24.39</v>
      </c>
      <c r="C457" s="72">
        <v>0.0</v>
      </c>
      <c r="D457" s="72"/>
      <c r="E457" s="67" t="s">
        <v>68</v>
      </c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 ht="12.0" customHeight="1">
      <c r="A458" s="67">
        <v>713.0</v>
      </c>
      <c r="B458" s="68">
        <v>24.4</v>
      </c>
      <c r="C458" s="72">
        <v>0.0</v>
      </c>
      <c r="D458" s="72"/>
      <c r="E458" s="67" t="s">
        <v>68</v>
      </c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 ht="12.0" customHeight="1">
      <c r="A459" s="67">
        <v>714.0</v>
      </c>
      <c r="B459" s="68">
        <v>24.4</v>
      </c>
      <c r="C459" s="72">
        <v>0.0</v>
      </c>
      <c r="D459" s="72"/>
      <c r="E459" s="67" t="s">
        <v>68</v>
      </c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 ht="12.0" customHeight="1">
      <c r="A460" s="67">
        <v>715.0</v>
      </c>
      <c r="B460" s="68">
        <v>24.38</v>
      </c>
      <c r="C460" s="72">
        <v>0.0</v>
      </c>
      <c r="D460" s="72"/>
      <c r="E460" s="67" t="s">
        <v>68</v>
      </c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 ht="12.0" customHeight="1">
      <c r="A461" s="67">
        <v>716.0</v>
      </c>
      <c r="B461" s="68">
        <v>24.33</v>
      </c>
      <c r="C461" s="72">
        <v>0.0</v>
      </c>
      <c r="D461" s="72"/>
      <c r="E461" s="67" t="s">
        <v>64</v>
      </c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 ht="12.0" customHeight="1">
      <c r="A462" s="67">
        <v>717.0</v>
      </c>
      <c r="B462" s="68">
        <v>24.41</v>
      </c>
      <c r="C462" s="72">
        <v>0.0</v>
      </c>
      <c r="D462" s="72"/>
      <c r="E462" s="67" t="s">
        <v>68</v>
      </c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 ht="12.0" customHeight="1">
      <c r="A463" s="67">
        <v>718.0</v>
      </c>
      <c r="B463" s="68">
        <v>24.39</v>
      </c>
      <c r="C463" s="72">
        <v>0.0</v>
      </c>
      <c r="D463" s="72"/>
      <c r="E463" s="67" t="s">
        <v>68</v>
      </c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 ht="12.0" customHeight="1">
      <c r="A464" s="67">
        <v>719.0</v>
      </c>
      <c r="B464" s="68">
        <v>24.53</v>
      </c>
      <c r="C464" s="69">
        <v>1.0</v>
      </c>
      <c r="D464" s="69"/>
      <c r="E464" s="67" t="s">
        <v>68</v>
      </c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 ht="12.0" customHeight="1">
      <c r="A465" s="67">
        <v>720.0</v>
      </c>
      <c r="B465" s="68">
        <v>24.56</v>
      </c>
      <c r="C465" s="69">
        <v>1.0</v>
      </c>
      <c r="D465" s="69"/>
      <c r="E465" s="67" t="s">
        <v>68</v>
      </c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 ht="12.0" customHeight="1">
      <c r="A466" s="67">
        <v>721.0</v>
      </c>
      <c r="B466" s="68">
        <v>24.44</v>
      </c>
      <c r="C466" s="69">
        <v>1.0</v>
      </c>
      <c r="D466" s="69"/>
      <c r="E466" s="67" t="s">
        <v>68</v>
      </c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 ht="12.0" customHeight="1">
      <c r="A467" s="67">
        <v>722.0</v>
      </c>
      <c r="B467" s="68">
        <v>24.43</v>
      </c>
      <c r="C467" s="69">
        <v>1.0</v>
      </c>
      <c r="D467" s="69"/>
      <c r="E467" s="67" t="s">
        <v>72</v>
      </c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 ht="12.0" customHeight="1">
      <c r="A468" s="67">
        <v>723.0</v>
      </c>
      <c r="B468" s="68">
        <v>24.67</v>
      </c>
      <c r="C468" s="69">
        <v>2.0</v>
      </c>
      <c r="D468" s="69"/>
      <c r="E468" s="67" t="s">
        <v>68</v>
      </c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 ht="12.0" customHeight="1">
      <c r="A469" s="67">
        <v>724.0</v>
      </c>
      <c r="B469" s="68">
        <v>24.67</v>
      </c>
      <c r="C469" s="69">
        <v>2.0</v>
      </c>
      <c r="D469" s="69"/>
      <c r="E469" s="67" t="s">
        <v>68</v>
      </c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 ht="12.0" customHeight="1">
      <c r="A470" s="67">
        <v>725.0</v>
      </c>
      <c r="B470" s="68">
        <v>24.63</v>
      </c>
      <c r="C470" s="69">
        <v>1.0</v>
      </c>
      <c r="D470" s="69"/>
      <c r="E470" s="67" t="s">
        <v>68</v>
      </c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 ht="12.0" customHeight="1">
      <c r="A471" s="70">
        <v>738.0</v>
      </c>
      <c r="B471" s="70">
        <v>24.51</v>
      </c>
      <c r="C471" s="70">
        <v>1.0</v>
      </c>
      <c r="D471" s="70"/>
      <c r="E471" s="70" t="s">
        <v>70</v>
      </c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 ht="12.0" customHeight="1">
      <c r="A472" s="70">
        <v>739.0</v>
      </c>
      <c r="B472" s="70">
        <v>24.48</v>
      </c>
      <c r="C472" s="70">
        <v>1.0</v>
      </c>
      <c r="D472" s="70"/>
      <c r="E472" s="70" t="s">
        <v>70</v>
      </c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 ht="12.0" customHeight="1">
      <c r="A473" s="70">
        <v>740.0</v>
      </c>
      <c r="B473" s="70">
        <v>24.27</v>
      </c>
      <c r="C473" s="70">
        <v>0.0</v>
      </c>
      <c r="D473" s="70"/>
      <c r="E473" s="70" t="s">
        <v>64</v>
      </c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 ht="12.0" customHeight="1">
      <c r="A474" s="70">
        <v>741.0</v>
      </c>
      <c r="B474" s="70">
        <v>24.64</v>
      </c>
      <c r="C474" s="70">
        <v>1.0</v>
      </c>
      <c r="D474" s="70"/>
      <c r="E474" s="70" t="s">
        <v>64</v>
      </c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 ht="12.0" customHeight="1">
      <c r="A475" s="70">
        <v>742.0</v>
      </c>
      <c r="B475" s="70">
        <v>24.7</v>
      </c>
      <c r="C475" s="70">
        <v>2.0</v>
      </c>
      <c r="D475" s="70"/>
      <c r="E475" s="70" t="s">
        <v>64</v>
      </c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 ht="12.0" customHeight="1">
      <c r="A476" s="70">
        <v>743.0</v>
      </c>
      <c r="B476" s="70">
        <v>24.68</v>
      </c>
      <c r="C476" s="70">
        <v>2.0</v>
      </c>
      <c r="D476" s="70"/>
      <c r="E476" s="70" t="s">
        <v>64</v>
      </c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 ht="12.0" customHeight="1">
      <c r="A477" s="70">
        <v>744.0</v>
      </c>
      <c r="B477" s="70">
        <v>24.69</v>
      </c>
      <c r="C477" s="70">
        <v>2.0</v>
      </c>
      <c r="D477" s="70"/>
      <c r="E477" s="70" t="s">
        <v>64</v>
      </c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 ht="12.0" customHeight="1">
      <c r="A478" s="70">
        <v>745.0</v>
      </c>
      <c r="B478" s="70">
        <v>24.53</v>
      </c>
      <c r="C478" s="70">
        <v>1.0</v>
      </c>
      <c r="D478" s="70"/>
      <c r="E478" s="70" t="s">
        <v>64</v>
      </c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 ht="12.0" customHeight="1">
      <c r="A479" s="70">
        <v>746.0</v>
      </c>
      <c r="B479" s="70">
        <v>24.56</v>
      </c>
      <c r="C479" s="70">
        <v>1.0</v>
      </c>
      <c r="D479" s="70"/>
      <c r="E479" s="70" t="s">
        <v>64</v>
      </c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 ht="12.0" customHeight="1">
      <c r="A480" s="70">
        <v>747.0</v>
      </c>
      <c r="B480" s="70">
        <v>24.55</v>
      </c>
      <c r="C480" s="70">
        <v>1.0</v>
      </c>
      <c r="D480" s="70"/>
      <c r="E480" s="70" t="s">
        <v>64</v>
      </c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 ht="12.0" customHeight="1">
      <c r="A481" s="70">
        <v>748.0</v>
      </c>
      <c r="B481" s="70">
        <v>24.68</v>
      </c>
      <c r="C481" s="70">
        <v>2.0</v>
      </c>
      <c r="D481" s="70"/>
      <c r="E481" s="70" t="s">
        <v>64</v>
      </c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 ht="12.0" customHeight="1">
      <c r="A482" s="70">
        <v>749.0</v>
      </c>
      <c r="B482" s="70">
        <v>24.75</v>
      </c>
      <c r="C482" s="70">
        <v>2.0</v>
      </c>
      <c r="D482" s="70"/>
      <c r="E482" s="70" t="s">
        <v>64</v>
      </c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 ht="12.0" customHeight="1">
      <c r="A483" s="70">
        <v>750.0</v>
      </c>
      <c r="B483" s="70">
        <v>24.65</v>
      </c>
      <c r="C483" s="70">
        <v>1.0</v>
      </c>
      <c r="D483" s="70"/>
      <c r="E483" s="70" t="s">
        <v>64</v>
      </c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 ht="12.0" customHeight="1">
      <c r="A484" s="70">
        <v>751.0</v>
      </c>
      <c r="B484" s="70">
        <v>24.59</v>
      </c>
      <c r="C484" s="70">
        <v>1.0</v>
      </c>
      <c r="D484" s="70"/>
      <c r="E484" s="70" t="s">
        <v>64</v>
      </c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 ht="12.0" customHeight="1">
      <c r="A485" s="70">
        <v>752.0</v>
      </c>
      <c r="B485" s="70">
        <v>24.73</v>
      </c>
      <c r="C485" s="70">
        <v>2.0</v>
      </c>
      <c r="D485" s="70"/>
      <c r="E485" s="70" t="s">
        <v>64</v>
      </c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 ht="12.0" customHeight="1">
      <c r="A486" s="70">
        <v>753.0</v>
      </c>
      <c r="B486" s="70">
        <v>24.61</v>
      </c>
      <c r="C486" s="70">
        <v>1.0</v>
      </c>
      <c r="D486" s="70"/>
      <c r="E486" s="70" t="s">
        <v>64</v>
      </c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 ht="12.0" customHeight="1">
      <c r="A487" s="70">
        <v>754.0</v>
      </c>
      <c r="B487" s="70">
        <v>24.58</v>
      </c>
      <c r="C487" s="70">
        <v>1.0</v>
      </c>
      <c r="D487" s="70"/>
      <c r="E487" s="70" t="s">
        <v>64</v>
      </c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 ht="12.0" customHeight="1">
      <c r="A488" s="70">
        <v>755.0</v>
      </c>
      <c r="B488" s="70">
        <v>24.63</v>
      </c>
      <c r="C488" s="70">
        <v>1.0</v>
      </c>
      <c r="D488" s="70"/>
      <c r="E488" s="70" t="s">
        <v>72</v>
      </c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 ht="12.0" customHeight="1">
      <c r="A489" s="70">
        <v>756.0</v>
      </c>
      <c r="B489" s="70">
        <v>24.71</v>
      </c>
      <c r="C489" s="70">
        <v>2.0</v>
      </c>
      <c r="D489" s="70"/>
      <c r="E489" s="70" t="s">
        <v>64</v>
      </c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 ht="12.0" customHeight="1">
      <c r="A490" s="67">
        <v>767.0</v>
      </c>
      <c r="B490" s="68">
        <v>24.85</v>
      </c>
      <c r="C490" s="69">
        <v>2.0</v>
      </c>
      <c r="D490" s="69"/>
      <c r="E490" s="67" t="s">
        <v>68</v>
      </c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 ht="12.0" customHeight="1">
      <c r="A491" s="67">
        <v>768.0</v>
      </c>
      <c r="B491" s="68">
        <v>24.92</v>
      </c>
      <c r="C491" s="69">
        <v>3.0</v>
      </c>
      <c r="D491" s="69"/>
      <c r="E491" s="67" t="s">
        <v>74</v>
      </c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 ht="12.0" customHeight="1">
      <c r="A492" s="67">
        <v>769.0</v>
      </c>
      <c r="B492" s="68">
        <v>24.94</v>
      </c>
      <c r="C492" s="69">
        <v>3.0</v>
      </c>
      <c r="D492" s="69"/>
      <c r="E492" s="67" t="s">
        <v>68</v>
      </c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 ht="12.0" customHeight="1">
      <c r="A493" s="67">
        <v>771.0</v>
      </c>
      <c r="B493" s="68">
        <v>24.81</v>
      </c>
      <c r="C493" s="69">
        <v>2.0</v>
      </c>
      <c r="D493" s="69"/>
      <c r="E493" s="67" t="s">
        <v>74</v>
      </c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 ht="12.0" customHeight="1">
      <c r="A494" s="67">
        <v>772.0</v>
      </c>
      <c r="B494" s="68">
        <v>24.47</v>
      </c>
      <c r="C494" s="71">
        <v>-1.0</v>
      </c>
      <c r="D494" s="71"/>
      <c r="E494" s="67" t="s">
        <v>68</v>
      </c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 ht="12.0" customHeight="1">
      <c r="A495" s="67">
        <v>773.0</v>
      </c>
      <c r="B495" s="68">
        <v>24.84</v>
      </c>
      <c r="C495" s="69">
        <v>2.0</v>
      </c>
      <c r="D495" s="69"/>
      <c r="E495" s="67" t="s">
        <v>68</v>
      </c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 ht="12.0" customHeight="1">
      <c r="A496" s="67">
        <v>774.0</v>
      </c>
      <c r="B496" s="68">
        <v>24.84</v>
      </c>
      <c r="C496" s="69">
        <v>2.0</v>
      </c>
      <c r="D496" s="69"/>
      <c r="E496" s="67" t="s">
        <v>68</v>
      </c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 ht="12.0" customHeight="1">
      <c r="A497" s="67">
        <v>775.0</v>
      </c>
      <c r="B497" s="68">
        <v>24.85</v>
      </c>
      <c r="C497" s="69">
        <v>2.0</v>
      </c>
      <c r="D497" s="69"/>
      <c r="E497" s="67" t="s">
        <v>68</v>
      </c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 ht="12.0" customHeight="1">
      <c r="A498" s="67">
        <v>776.0</v>
      </c>
      <c r="B498" s="68">
        <v>24.88</v>
      </c>
      <c r="C498" s="69">
        <v>2.0</v>
      </c>
      <c r="D498" s="69"/>
      <c r="E498" s="67" t="s">
        <v>74</v>
      </c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 ht="12.0" customHeight="1">
      <c r="A499" s="67">
        <v>777.0</v>
      </c>
      <c r="B499" s="68">
        <v>24.8</v>
      </c>
      <c r="C499" s="69">
        <v>2.0</v>
      </c>
      <c r="D499" s="69"/>
      <c r="E499" s="67" t="s">
        <v>74</v>
      </c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 ht="12.0" customHeight="1">
      <c r="A500" s="67">
        <v>778.0</v>
      </c>
      <c r="B500" s="68">
        <v>24.63</v>
      </c>
      <c r="C500" s="69">
        <v>1.0</v>
      </c>
      <c r="D500" s="69"/>
      <c r="E500" s="67" t="s">
        <v>69</v>
      </c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 ht="12.0" customHeight="1">
      <c r="A501" s="67">
        <v>779.0</v>
      </c>
      <c r="B501" s="68">
        <v>24.83</v>
      </c>
      <c r="C501" s="69">
        <v>2.0</v>
      </c>
      <c r="D501" s="69"/>
      <c r="E501" s="67" t="s">
        <v>68</v>
      </c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 ht="12.0" customHeight="1">
      <c r="A502" s="67">
        <v>780.0</v>
      </c>
      <c r="B502" s="68">
        <v>24.98</v>
      </c>
      <c r="C502" s="69">
        <v>3.0</v>
      </c>
      <c r="D502" s="69"/>
      <c r="E502" s="67" t="s">
        <v>74</v>
      </c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 ht="12.0" customHeight="1">
      <c r="A503" s="67">
        <v>781.0</v>
      </c>
      <c r="B503" s="68">
        <v>24.7</v>
      </c>
      <c r="C503" s="69">
        <v>2.0</v>
      </c>
      <c r="D503" s="69"/>
      <c r="E503" s="67" t="s">
        <v>69</v>
      </c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 ht="12.0" customHeight="1">
      <c r="A504" s="67">
        <v>782.0</v>
      </c>
      <c r="B504" s="68">
        <v>24.78</v>
      </c>
      <c r="C504" s="69">
        <v>2.0</v>
      </c>
      <c r="D504" s="69"/>
      <c r="E504" s="67" t="s">
        <v>72</v>
      </c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 ht="12.0" customHeight="1">
      <c r="A505" s="67">
        <v>783.0</v>
      </c>
      <c r="B505" s="68">
        <v>24.74</v>
      </c>
      <c r="C505" s="69">
        <v>2.0</v>
      </c>
      <c r="D505" s="69"/>
      <c r="E505" s="67" t="s">
        <v>68</v>
      </c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 ht="12.0" customHeight="1">
      <c r="A506" s="67">
        <v>784.0</v>
      </c>
      <c r="B506" s="68">
        <v>24.72</v>
      </c>
      <c r="C506" s="69">
        <v>2.0</v>
      </c>
      <c r="D506" s="69"/>
      <c r="E506" s="67" t="s">
        <v>68</v>
      </c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 ht="12.0" customHeight="1">
      <c r="A507" s="67">
        <v>785.0</v>
      </c>
      <c r="B507" s="68">
        <v>24.71</v>
      </c>
      <c r="C507" s="69">
        <v>2.0</v>
      </c>
      <c r="D507" s="69"/>
      <c r="E507" s="67" t="s">
        <v>72</v>
      </c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 ht="12.0" customHeight="1">
      <c r="A508" s="67">
        <v>786.0</v>
      </c>
      <c r="B508" s="68">
        <v>24.71</v>
      </c>
      <c r="C508" s="69">
        <v>2.0</v>
      </c>
      <c r="D508" s="69"/>
      <c r="E508" s="67" t="s">
        <v>68</v>
      </c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 ht="12.0" customHeight="1">
      <c r="A509" s="67">
        <v>787.0</v>
      </c>
      <c r="B509" s="68">
        <v>24.67</v>
      </c>
      <c r="C509" s="69">
        <v>2.0</v>
      </c>
      <c r="D509" s="69"/>
      <c r="E509" s="67" t="s">
        <v>68</v>
      </c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 ht="12.0" customHeight="1">
      <c r="A510" s="67">
        <v>797.0</v>
      </c>
      <c r="B510" s="68">
        <v>24.79</v>
      </c>
      <c r="C510" s="69">
        <v>2.0</v>
      </c>
      <c r="D510" s="69"/>
      <c r="E510" s="67" t="s">
        <v>68</v>
      </c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 ht="12.0" customHeight="1">
      <c r="A511" s="67">
        <v>798.0</v>
      </c>
      <c r="B511" s="68">
        <v>24.73</v>
      </c>
      <c r="C511" s="69">
        <v>2.0</v>
      </c>
      <c r="D511" s="69"/>
      <c r="E511" s="67" t="s">
        <v>72</v>
      </c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 ht="12.0" customHeight="1">
      <c r="A512" s="67">
        <v>799.0</v>
      </c>
      <c r="B512" s="68">
        <v>24.79</v>
      </c>
      <c r="C512" s="69">
        <v>2.0</v>
      </c>
      <c r="D512" s="69"/>
      <c r="E512" s="67" t="s">
        <v>72</v>
      </c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 ht="12.0" customHeight="1">
      <c r="A513" s="67">
        <v>800.0</v>
      </c>
      <c r="B513" s="68">
        <v>24.73</v>
      </c>
      <c r="C513" s="69">
        <v>2.0</v>
      </c>
      <c r="D513" s="69"/>
      <c r="E513" s="67" t="s">
        <v>68</v>
      </c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 ht="12.0" customHeight="1">
      <c r="A514" s="67">
        <v>801.0</v>
      </c>
      <c r="B514" s="68">
        <v>24.73</v>
      </c>
      <c r="C514" s="69">
        <v>2.0</v>
      </c>
      <c r="D514" s="69"/>
      <c r="E514" s="67" t="s">
        <v>68</v>
      </c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 ht="12.0" customHeight="1">
      <c r="A515" s="67">
        <v>802.0</v>
      </c>
      <c r="B515" s="68">
        <v>24.62</v>
      </c>
      <c r="C515" s="69">
        <v>1.0</v>
      </c>
      <c r="D515" s="69"/>
      <c r="E515" s="67" t="s">
        <v>68</v>
      </c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 ht="12.0" customHeight="1">
      <c r="A516" s="67">
        <v>803.0</v>
      </c>
      <c r="B516" s="68">
        <v>24.88</v>
      </c>
      <c r="C516" s="69">
        <v>2.0</v>
      </c>
      <c r="D516" s="69"/>
      <c r="E516" s="67" t="s">
        <v>68</v>
      </c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 ht="12.0" customHeight="1">
      <c r="A517" s="67">
        <v>804.0</v>
      </c>
      <c r="B517" s="68">
        <v>24.88</v>
      </c>
      <c r="C517" s="69">
        <v>2.0</v>
      </c>
      <c r="D517" s="69"/>
      <c r="E517" s="67" t="s">
        <v>68</v>
      </c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 ht="12.0" customHeight="1">
      <c r="A518" s="67">
        <v>805.0</v>
      </c>
      <c r="B518" s="68">
        <v>24.8</v>
      </c>
      <c r="C518" s="69">
        <v>2.0</v>
      </c>
      <c r="D518" s="69"/>
      <c r="E518" s="67" t="s">
        <v>75</v>
      </c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 ht="12.0" customHeight="1">
      <c r="A519" s="67">
        <v>806.0</v>
      </c>
      <c r="B519" s="68">
        <v>24.92</v>
      </c>
      <c r="C519" s="69">
        <v>3.0</v>
      </c>
      <c r="D519" s="69"/>
      <c r="E519" s="67" t="s">
        <v>68</v>
      </c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 ht="12.0" customHeight="1">
      <c r="A520" s="67">
        <v>807.0</v>
      </c>
      <c r="B520" s="68">
        <v>24.95</v>
      </c>
      <c r="C520" s="69">
        <v>3.0</v>
      </c>
      <c r="D520" s="69"/>
      <c r="E520" s="67" t="s">
        <v>68</v>
      </c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 ht="12.0" customHeight="1">
      <c r="A521" s="67">
        <v>808.0</v>
      </c>
      <c r="B521" s="68">
        <v>24.98</v>
      </c>
      <c r="C521" s="69">
        <v>3.0</v>
      </c>
      <c r="D521" s="69"/>
      <c r="E521" s="67" t="s">
        <v>65</v>
      </c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 ht="12.0" customHeight="1">
      <c r="A522" s="67">
        <v>809.0</v>
      </c>
      <c r="B522" s="68">
        <v>24.92</v>
      </c>
      <c r="C522" s="69">
        <v>3.0</v>
      </c>
      <c r="D522" s="69"/>
      <c r="E522" s="67" t="s">
        <v>72</v>
      </c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 ht="12.0" customHeight="1">
      <c r="A523" s="67">
        <v>810.0</v>
      </c>
      <c r="B523" s="68">
        <v>24.88</v>
      </c>
      <c r="C523" s="69">
        <v>2.0</v>
      </c>
      <c r="D523" s="69"/>
      <c r="E523" s="67" t="s">
        <v>65</v>
      </c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 ht="12.0" customHeight="1">
      <c r="A524" s="67">
        <v>811.0</v>
      </c>
      <c r="B524" s="68">
        <v>24.88</v>
      </c>
      <c r="C524" s="69">
        <v>2.0</v>
      </c>
      <c r="D524" s="69"/>
      <c r="E524" s="67" t="s">
        <v>72</v>
      </c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 ht="12.0" customHeight="1">
      <c r="A525" s="67">
        <v>812.0</v>
      </c>
      <c r="B525" s="68">
        <v>24.82</v>
      </c>
      <c r="C525" s="69">
        <v>2.0</v>
      </c>
      <c r="D525" s="69"/>
      <c r="E525" s="67" t="s">
        <v>72</v>
      </c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 ht="12.0" customHeight="1">
      <c r="A526" s="67">
        <v>813.0</v>
      </c>
      <c r="B526" s="68">
        <v>24.83</v>
      </c>
      <c r="C526" s="69">
        <v>2.0</v>
      </c>
      <c r="D526" s="69"/>
      <c r="E526" s="67" t="s">
        <v>72</v>
      </c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 ht="12.0" customHeight="1">
      <c r="A527" s="67">
        <v>814.0</v>
      </c>
      <c r="B527" s="68">
        <v>24.77</v>
      </c>
      <c r="C527" s="69">
        <v>2.0</v>
      </c>
      <c r="D527" s="69"/>
      <c r="E527" s="67" t="s">
        <v>72</v>
      </c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 ht="12.0" customHeight="1">
      <c r="A528" s="67">
        <v>815.0</v>
      </c>
      <c r="B528" s="68">
        <v>24.79</v>
      </c>
      <c r="C528" s="69">
        <v>2.0</v>
      </c>
      <c r="D528" s="69"/>
      <c r="E528" s="67" t="s">
        <v>72</v>
      </c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 ht="12.0" customHeight="1">
      <c r="A529" s="67">
        <v>816.0</v>
      </c>
      <c r="B529" s="68">
        <v>24.74</v>
      </c>
      <c r="C529" s="69">
        <v>2.0</v>
      </c>
      <c r="D529" s="69"/>
      <c r="E529" s="67" t="s">
        <v>72</v>
      </c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 ht="12.0" customHeight="1">
      <c r="A530" s="67">
        <v>817.0</v>
      </c>
      <c r="B530" s="68">
        <v>24.81</v>
      </c>
      <c r="C530" s="69">
        <v>2.0</v>
      </c>
      <c r="D530" s="69"/>
      <c r="E530" s="67" t="s">
        <v>72</v>
      </c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 ht="12.0" customHeight="1">
      <c r="A531" s="67">
        <v>827.0</v>
      </c>
      <c r="B531" s="68">
        <v>24.8</v>
      </c>
      <c r="C531" s="69">
        <v>2.0</v>
      </c>
      <c r="D531" s="69"/>
      <c r="E531" s="67" t="s">
        <v>68</v>
      </c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 ht="12.0" customHeight="1">
      <c r="A532" s="67">
        <v>828.0</v>
      </c>
      <c r="B532" s="68">
        <v>24.77</v>
      </c>
      <c r="C532" s="69">
        <v>2.0</v>
      </c>
      <c r="D532" s="69"/>
      <c r="E532" s="67" t="s">
        <v>68</v>
      </c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 ht="12.0" customHeight="1">
      <c r="A533" s="67">
        <v>829.0</v>
      </c>
      <c r="B533" s="68">
        <v>24.7</v>
      </c>
      <c r="C533" s="69">
        <v>2.0</v>
      </c>
      <c r="D533" s="69"/>
      <c r="E533" s="67" t="s">
        <v>68</v>
      </c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 ht="12.0" customHeight="1">
      <c r="A534" s="67">
        <v>830.0</v>
      </c>
      <c r="B534" s="68">
        <v>24.81</v>
      </c>
      <c r="C534" s="69">
        <v>2.0</v>
      </c>
      <c r="D534" s="69"/>
      <c r="E534" s="67" t="s">
        <v>68</v>
      </c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 ht="12.0" customHeight="1">
      <c r="A535" s="67">
        <v>831.0</v>
      </c>
      <c r="B535" s="68">
        <v>24.79</v>
      </c>
      <c r="C535" s="69">
        <v>2.0</v>
      </c>
      <c r="D535" s="69"/>
      <c r="E535" s="67" t="s">
        <v>72</v>
      </c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 ht="12.0" customHeight="1">
      <c r="A536" s="67">
        <v>832.0</v>
      </c>
      <c r="B536" s="68">
        <v>24.77</v>
      </c>
      <c r="C536" s="69">
        <v>2.0</v>
      </c>
      <c r="D536" s="69"/>
      <c r="E536" s="67" t="s">
        <v>68</v>
      </c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 ht="12.0" customHeight="1">
      <c r="A537" s="67">
        <v>833.0</v>
      </c>
      <c r="B537" s="68">
        <v>24.98</v>
      </c>
      <c r="C537" s="69">
        <v>3.0</v>
      </c>
      <c r="D537" s="69"/>
      <c r="E537" s="67" t="s">
        <v>68</v>
      </c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 ht="12.0" customHeight="1">
      <c r="A538" s="67">
        <v>834.0</v>
      </c>
      <c r="B538" s="68">
        <v>24.84</v>
      </c>
      <c r="C538" s="69">
        <v>2.0</v>
      </c>
      <c r="D538" s="69"/>
      <c r="E538" s="67" t="s">
        <v>68</v>
      </c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 ht="12.0" customHeight="1">
      <c r="A539" s="67">
        <v>835.0</v>
      </c>
      <c r="B539" s="68">
        <v>24.83</v>
      </c>
      <c r="C539" s="69">
        <v>2.0</v>
      </c>
      <c r="D539" s="69"/>
      <c r="E539" s="67" t="s">
        <v>68</v>
      </c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 ht="12.0" customHeight="1">
      <c r="A540" s="67">
        <v>836.0</v>
      </c>
      <c r="B540" s="68">
        <v>24.78</v>
      </c>
      <c r="C540" s="69">
        <v>2.0</v>
      </c>
      <c r="D540" s="69"/>
      <c r="E540" s="67" t="s">
        <v>68</v>
      </c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 ht="12.0" customHeight="1">
      <c r="A541" s="67">
        <v>837.0</v>
      </c>
      <c r="B541" s="68">
        <v>24.85</v>
      </c>
      <c r="C541" s="69">
        <v>2.0</v>
      </c>
      <c r="D541" s="69"/>
      <c r="E541" s="67" t="s">
        <v>74</v>
      </c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 ht="12.0" customHeight="1">
      <c r="A542" s="67">
        <v>838.0</v>
      </c>
      <c r="B542" s="68">
        <v>24.72</v>
      </c>
      <c r="C542" s="69">
        <v>2.0</v>
      </c>
      <c r="D542" s="69"/>
      <c r="E542" s="67" t="s">
        <v>74</v>
      </c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 ht="12.0" customHeight="1">
      <c r="A543" s="67">
        <v>839.0</v>
      </c>
      <c r="B543" s="68">
        <v>24.67</v>
      </c>
      <c r="C543" s="69">
        <v>2.0</v>
      </c>
      <c r="D543" s="69"/>
      <c r="E543" s="67" t="s">
        <v>74</v>
      </c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 ht="12.0" customHeight="1">
      <c r="A544" s="67">
        <v>840.0</v>
      </c>
      <c r="B544" s="68">
        <v>24.59</v>
      </c>
      <c r="C544" s="69">
        <v>1.0</v>
      </c>
      <c r="D544" s="69"/>
      <c r="E544" s="67" t="s">
        <v>74</v>
      </c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 ht="12.0" customHeight="1">
      <c r="A545" s="67">
        <v>841.0</v>
      </c>
      <c r="B545" s="68">
        <v>24.59</v>
      </c>
      <c r="C545" s="69">
        <v>1.0</v>
      </c>
      <c r="D545" s="69"/>
      <c r="E545" s="67" t="s">
        <v>65</v>
      </c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 ht="12.0" customHeight="1">
      <c r="A546" s="67">
        <v>842.0</v>
      </c>
      <c r="B546" s="68">
        <v>24.56</v>
      </c>
      <c r="C546" s="69">
        <v>1.0</v>
      </c>
      <c r="D546" s="69"/>
      <c r="E546" s="67" t="s">
        <v>72</v>
      </c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 ht="12.0" customHeight="1">
      <c r="A547" s="67">
        <v>843.0</v>
      </c>
      <c r="B547" s="68">
        <v>24.54</v>
      </c>
      <c r="C547" s="69">
        <v>1.0</v>
      </c>
      <c r="D547" s="69"/>
      <c r="E547" s="67" t="s">
        <v>74</v>
      </c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 ht="12.0" customHeight="1">
      <c r="A548" s="67">
        <v>845.0</v>
      </c>
      <c r="B548" s="68">
        <v>24.86</v>
      </c>
      <c r="C548" s="69">
        <v>2.0</v>
      </c>
      <c r="D548" s="69"/>
      <c r="E548" s="67" t="s">
        <v>74</v>
      </c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 ht="12.0" customHeight="1">
      <c r="A549" s="67">
        <v>846.0</v>
      </c>
      <c r="B549" s="68">
        <v>24.79</v>
      </c>
      <c r="C549" s="69">
        <v>2.0</v>
      </c>
      <c r="D549" s="69"/>
      <c r="E549" s="67" t="s">
        <v>74</v>
      </c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 ht="12.0" customHeight="1">
      <c r="A550" s="67">
        <v>848.0</v>
      </c>
      <c r="B550" s="68">
        <v>24.76</v>
      </c>
      <c r="C550" s="69">
        <v>2.0</v>
      </c>
      <c r="D550" s="69"/>
      <c r="E550" s="67" t="s">
        <v>72</v>
      </c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 ht="12.0" customHeight="1">
      <c r="A551" s="67">
        <v>849.0</v>
      </c>
      <c r="B551" s="68">
        <v>24.79</v>
      </c>
      <c r="C551" s="69">
        <v>2.0</v>
      </c>
      <c r="D551" s="69"/>
      <c r="E551" s="67" t="s">
        <v>65</v>
      </c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 ht="12.0" customHeight="1">
      <c r="A552" s="67">
        <v>859.0</v>
      </c>
      <c r="B552" s="68">
        <v>24.74</v>
      </c>
      <c r="C552" s="69">
        <v>2.0</v>
      </c>
      <c r="D552" s="69"/>
      <c r="E552" s="67" t="s">
        <v>72</v>
      </c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 ht="12.0" customHeight="1">
      <c r="A553" s="67">
        <v>860.0</v>
      </c>
      <c r="B553" s="68">
        <v>24.71</v>
      </c>
      <c r="C553" s="69">
        <v>2.0</v>
      </c>
      <c r="D553" s="69"/>
      <c r="E553" s="67" t="s">
        <v>72</v>
      </c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 ht="12.0" customHeight="1">
      <c r="A554" s="67">
        <v>861.0</v>
      </c>
      <c r="B554" s="68">
        <v>24.7</v>
      </c>
      <c r="C554" s="69">
        <v>2.0</v>
      </c>
      <c r="D554" s="69"/>
      <c r="E554" s="67" t="s">
        <v>72</v>
      </c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 ht="12.0" customHeight="1">
      <c r="A555" s="67">
        <v>862.0</v>
      </c>
      <c r="B555" s="68">
        <v>24.62</v>
      </c>
      <c r="C555" s="69">
        <v>1.0</v>
      </c>
      <c r="D555" s="69"/>
      <c r="E555" s="67" t="s">
        <v>72</v>
      </c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 ht="12.0" customHeight="1">
      <c r="A556" s="67">
        <v>863.0</v>
      </c>
      <c r="B556" s="68">
        <v>24.73</v>
      </c>
      <c r="C556" s="69">
        <v>2.0</v>
      </c>
      <c r="D556" s="69"/>
      <c r="E556" s="67" t="s">
        <v>72</v>
      </c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ht="12.0" customHeight="1">
      <c r="A557" s="67">
        <v>864.0</v>
      </c>
      <c r="B557" s="68">
        <v>24.72</v>
      </c>
      <c r="C557" s="69">
        <v>2.0</v>
      </c>
      <c r="D557" s="69"/>
      <c r="E557" s="67" t="s">
        <v>72</v>
      </c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 ht="12.0" customHeight="1">
      <c r="A558" s="67">
        <v>865.0</v>
      </c>
      <c r="B558" s="68">
        <v>24.65</v>
      </c>
      <c r="C558" s="69">
        <v>1.0</v>
      </c>
      <c r="D558" s="69"/>
      <c r="E558" s="67" t="s">
        <v>72</v>
      </c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 ht="12.0" customHeight="1">
      <c r="A559" s="67">
        <v>866.0</v>
      </c>
      <c r="B559" s="68">
        <v>24.82</v>
      </c>
      <c r="C559" s="69">
        <v>2.0</v>
      </c>
      <c r="D559" s="69"/>
      <c r="E559" s="67" t="s">
        <v>72</v>
      </c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 ht="12.0" customHeight="1">
      <c r="A560" s="67">
        <v>867.0</v>
      </c>
      <c r="B560" s="68">
        <v>24.76</v>
      </c>
      <c r="C560" s="69">
        <v>2.0</v>
      </c>
      <c r="D560" s="69"/>
      <c r="E560" s="67" t="s">
        <v>72</v>
      </c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 ht="12.0" customHeight="1">
      <c r="A561" s="67">
        <v>868.0</v>
      </c>
      <c r="B561" s="68">
        <v>24.69</v>
      </c>
      <c r="C561" s="69">
        <v>2.0</v>
      </c>
      <c r="D561" s="69"/>
      <c r="E561" s="67" t="s">
        <v>72</v>
      </c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 ht="12.0" customHeight="1">
      <c r="A562" s="67">
        <v>869.0</v>
      </c>
      <c r="B562" s="68">
        <v>24.59</v>
      </c>
      <c r="C562" s="69">
        <v>1.0</v>
      </c>
      <c r="D562" s="69"/>
      <c r="E562" s="67" t="s">
        <v>72</v>
      </c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 ht="12.0" customHeight="1">
      <c r="A563" s="67">
        <v>870.0</v>
      </c>
      <c r="B563" s="68">
        <v>24.66</v>
      </c>
      <c r="C563" s="69">
        <v>1.0</v>
      </c>
      <c r="D563" s="69"/>
      <c r="E563" s="67" t="s">
        <v>72</v>
      </c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 ht="12.0" customHeight="1">
      <c r="A564" s="67">
        <v>871.0</v>
      </c>
      <c r="B564" s="68">
        <v>24.62</v>
      </c>
      <c r="C564" s="69">
        <v>1.0</v>
      </c>
      <c r="D564" s="69"/>
      <c r="E564" s="67" t="s">
        <v>72</v>
      </c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 ht="12.0" customHeight="1">
      <c r="A565" s="67">
        <v>872.0</v>
      </c>
      <c r="B565" s="68">
        <v>24.67</v>
      </c>
      <c r="C565" s="69">
        <v>2.0</v>
      </c>
      <c r="D565" s="69"/>
      <c r="E565" s="67" t="s">
        <v>72</v>
      </c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 ht="12.0" customHeight="1">
      <c r="A566" s="67">
        <v>873.0</v>
      </c>
      <c r="B566" s="68">
        <v>24.73</v>
      </c>
      <c r="C566" s="69">
        <v>2.0</v>
      </c>
      <c r="D566" s="69"/>
      <c r="E566" s="67" t="s">
        <v>72</v>
      </c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 ht="12.0" customHeight="1">
      <c r="A567" s="67">
        <v>874.0</v>
      </c>
      <c r="B567" s="68">
        <v>24.79</v>
      </c>
      <c r="C567" s="69">
        <v>2.0</v>
      </c>
      <c r="D567" s="69"/>
      <c r="E567" s="67" t="s">
        <v>72</v>
      </c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 ht="12.0" customHeight="1">
      <c r="A568" s="67">
        <v>875.0</v>
      </c>
      <c r="B568" s="68">
        <v>24.71</v>
      </c>
      <c r="C568" s="69">
        <v>2.0</v>
      </c>
      <c r="D568" s="69"/>
      <c r="E568" s="67" t="s">
        <v>72</v>
      </c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 ht="12.0" customHeight="1">
      <c r="A569" s="67">
        <v>876.0</v>
      </c>
      <c r="B569" s="68">
        <v>24.8</v>
      </c>
      <c r="C569" s="69">
        <v>2.0</v>
      </c>
      <c r="D569" s="69"/>
      <c r="E569" s="67" t="s">
        <v>72</v>
      </c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 ht="12.0" customHeight="1">
      <c r="A570" s="67">
        <v>877.0</v>
      </c>
      <c r="B570" s="68">
        <v>24.75</v>
      </c>
      <c r="C570" s="69">
        <v>2.0</v>
      </c>
      <c r="D570" s="69"/>
      <c r="E570" s="67" t="s">
        <v>72</v>
      </c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 ht="12.0" customHeight="1">
      <c r="A571" s="67">
        <v>878.0</v>
      </c>
      <c r="B571" s="68">
        <v>24.7</v>
      </c>
      <c r="C571" s="69">
        <v>2.0</v>
      </c>
      <c r="D571" s="69"/>
      <c r="E571" s="67" t="s">
        <v>76</v>
      </c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 ht="12.0" customHeight="1">
      <c r="A572" s="67">
        <v>888.0</v>
      </c>
      <c r="B572" s="68">
        <v>24.84</v>
      </c>
      <c r="C572" s="69">
        <v>2.0</v>
      </c>
      <c r="D572" s="69"/>
      <c r="E572" s="67" t="s">
        <v>76</v>
      </c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 ht="12.0" customHeight="1">
      <c r="A573" s="67">
        <v>889.0</v>
      </c>
      <c r="B573" s="68">
        <v>24.85</v>
      </c>
      <c r="C573" s="69">
        <v>2.0</v>
      </c>
      <c r="D573" s="69"/>
      <c r="E573" s="67" t="s">
        <v>76</v>
      </c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 ht="12.0" customHeight="1">
      <c r="A574" s="67">
        <v>890.0</v>
      </c>
      <c r="B574" s="68">
        <v>24.94</v>
      </c>
      <c r="C574" s="69">
        <v>3.0</v>
      </c>
      <c r="D574" s="69"/>
      <c r="E574" s="67" t="s">
        <v>76</v>
      </c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 ht="12.0" customHeight="1">
      <c r="A575" s="67">
        <v>891.0</v>
      </c>
      <c r="B575" s="68">
        <v>24.99</v>
      </c>
      <c r="C575" s="69">
        <v>3.0</v>
      </c>
      <c r="D575" s="69"/>
      <c r="E575" s="67" t="s">
        <v>68</v>
      </c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 ht="12.0" customHeight="1">
      <c r="A576" s="67">
        <v>892.0</v>
      </c>
      <c r="B576" s="68">
        <v>24.94</v>
      </c>
      <c r="C576" s="69">
        <v>3.0</v>
      </c>
      <c r="D576" s="69"/>
      <c r="E576" s="67" t="s">
        <v>68</v>
      </c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 ht="12.0" customHeight="1">
      <c r="A577" s="67">
        <v>893.0</v>
      </c>
      <c r="B577" s="68">
        <v>24.81</v>
      </c>
      <c r="C577" s="69">
        <v>2.0</v>
      </c>
      <c r="D577" s="69"/>
      <c r="E577" s="67" t="s">
        <v>76</v>
      </c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 ht="12.0" customHeight="1">
      <c r="A578" s="67">
        <v>894.0</v>
      </c>
      <c r="B578" s="68">
        <v>24.84</v>
      </c>
      <c r="C578" s="69">
        <v>2.0</v>
      </c>
      <c r="D578" s="69"/>
      <c r="E578" s="67" t="s">
        <v>76</v>
      </c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 ht="12.0" customHeight="1">
      <c r="A579" s="67">
        <v>895.0</v>
      </c>
      <c r="B579" s="68">
        <v>24.75</v>
      </c>
      <c r="C579" s="69">
        <v>2.0</v>
      </c>
      <c r="D579" s="69"/>
      <c r="E579" s="67" t="s">
        <v>76</v>
      </c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 ht="12.0" customHeight="1">
      <c r="A580" s="67">
        <v>896.0</v>
      </c>
      <c r="B580" s="68">
        <v>24.72</v>
      </c>
      <c r="C580" s="69">
        <v>2.0</v>
      </c>
      <c r="D580" s="69"/>
      <c r="E580" s="67" t="s">
        <v>76</v>
      </c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 ht="12.0" customHeight="1">
      <c r="A581" s="67">
        <v>897.0</v>
      </c>
      <c r="B581" s="68">
        <v>24.82</v>
      </c>
      <c r="C581" s="69">
        <v>2.0</v>
      </c>
      <c r="D581" s="69"/>
      <c r="E581" s="67" t="s">
        <v>68</v>
      </c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 ht="12.0" customHeight="1">
      <c r="A582" s="67">
        <v>898.0</v>
      </c>
      <c r="B582" s="68">
        <v>24.79</v>
      </c>
      <c r="C582" s="69">
        <v>2.0</v>
      </c>
      <c r="D582" s="69"/>
      <c r="E582" s="67" t="s">
        <v>68</v>
      </c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 ht="12.0" customHeight="1">
      <c r="A583" s="67">
        <v>899.0</v>
      </c>
      <c r="B583" s="68">
        <v>24.79</v>
      </c>
      <c r="C583" s="69">
        <v>2.0</v>
      </c>
      <c r="D583" s="69"/>
      <c r="E583" s="67" t="s">
        <v>68</v>
      </c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 ht="12.0" customHeight="1">
      <c r="A584" s="67">
        <v>900.0</v>
      </c>
      <c r="B584" s="68">
        <v>24.82</v>
      </c>
      <c r="C584" s="69">
        <v>2.0</v>
      </c>
      <c r="D584" s="69"/>
      <c r="E584" s="67" t="s">
        <v>68</v>
      </c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 ht="12.0" customHeight="1">
      <c r="A585" s="67">
        <v>901.0</v>
      </c>
      <c r="B585" s="68">
        <v>24.83</v>
      </c>
      <c r="C585" s="69">
        <v>2.0</v>
      </c>
      <c r="D585" s="69"/>
      <c r="E585" s="67" t="s">
        <v>68</v>
      </c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 ht="12.0" customHeight="1">
      <c r="A586" s="67">
        <v>902.0</v>
      </c>
      <c r="B586" s="68">
        <v>24.77</v>
      </c>
      <c r="C586" s="69">
        <v>2.0</v>
      </c>
      <c r="D586" s="69"/>
      <c r="E586" s="67" t="s">
        <v>68</v>
      </c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 ht="12.0" customHeight="1">
      <c r="A587" s="67">
        <v>903.0</v>
      </c>
      <c r="B587" s="68">
        <v>24.83</v>
      </c>
      <c r="C587" s="69">
        <v>2.0</v>
      </c>
      <c r="D587" s="69"/>
      <c r="E587" s="67" t="s">
        <v>68</v>
      </c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 ht="12.0" customHeight="1">
      <c r="A588" s="67">
        <v>905.0</v>
      </c>
      <c r="B588" s="68">
        <v>24.75</v>
      </c>
      <c r="C588" s="69">
        <v>2.0</v>
      </c>
      <c r="D588" s="69"/>
      <c r="E588" s="67" t="s">
        <v>74</v>
      </c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 ht="12.0" customHeight="1">
      <c r="A589" s="67">
        <v>906.0</v>
      </c>
      <c r="B589" s="68">
        <v>24.66</v>
      </c>
      <c r="C589" s="69">
        <v>1.0</v>
      </c>
      <c r="D589" s="69"/>
      <c r="E589" s="67" t="s">
        <v>76</v>
      </c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 ht="12.0" customHeight="1">
      <c r="A590" s="70">
        <v>919.0</v>
      </c>
      <c r="B590" s="70">
        <v>24.95</v>
      </c>
      <c r="C590" s="70">
        <v>3.0</v>
      </c>
      <c r="D590" s="70"/>
      <c r="E590" s="70" t="s">
        <v>74</v>
      </c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 ht="12.0" customHeight="1">
      <c r="A591" s="70">
        <v>920.0</v>
      </c>
      <c r="B591" s="70">
        <v>24.87</v>
      </c>
      <c r="C591" s="70">
        <v>2.0</v>
      </c>
      <c r="D591" s="70"/>
      <c r="E591" s="70" t="s">
        <v>77</v>
      </c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 ht="12.0" customHeight="1">
      <c r="A592" s="70">
        <v>921.0</v>
      </c>
      <c r="B592" s="70">
        <v>24.91</v>
      </c>
      <c r="C592" s="70">
        <v>3.0</v>
      </c>
      <c r="D592" s="70"/>
      <c r="E592" s="70" t="s">
        <v>69</v>
      </c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 ht="12.0" customHeight="1">
      <c r="A593" s="70">
        <v>922.0</v>
      </c>
      <c r="B593" s="70">
        <v>24.83</v>
      </c>
      <c r="C593" s="70">
        <v>2.0</v>
      </c>
      <c r="D593" s="70"/>
      <c r="E593" s="70" t="s">
        <v>74</v>
      </c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 ht="12.0" customHeight="1">
      <c r="A594" s="70">
        <v>923.0</v>
      </c>
      <c r="B594" s="70">
        <v>24.87</v>
      </c>
      <c r="C594" s="70">
        <v>2.0</v>
      </c>
      <c r="D594" s="70"/>
      <c r="E594" s="70" t="s">
        <v>74</v>
      </c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 ht="12.0" customHeight="1">
      <c r="A595" s="70">
        <v>924.0</v>
      </c>
      <c r="B595" s="70">
        <v>24.86</v>
      </c>
      <c r="C595" s="70">
        <v>2.0</v>
      </c>
      <c r="D595" s="70"/>
      <c r="E595" s="70" t="s">
        <v>74</v>
      </c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 ht="12.0" customHeight="1">
      <c r="A596" s="70">
        <v>925.0</v>
      </c>
      <c r="B596" s="70">
        <v>24.88</v>
      </c>
      <c r="C596" s="70">
        <v>2.0</v>
      </c>
      <c r="D596" s="70"/>
      <c r="E596" s="70" t="s">
        <v>74</v>
      </c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 ht="12.0" customHeight="1">
      <c r="A597" s="70">
        <v>926.0</v>
      </c>
      <c r="B597" s="70">
        <v>24.65</v>
      </c>
      <c r="C597" s="70">
        <v>1.0</v>
      </c>
      <c r="D597" s="70"/>
      <c r="E597" s="70" t="s">
        <v>76</v>
      </c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 ht="12.0" customHeight="1">
      <c r="A598" s="70">
        <v>927.0</v>
      </c>
      <c r="B598" s="70">
        <v>24.82</v>
      </c>
      <c r="C598" s="70">
        <v>2.0</v>
      </c>
      <c r="D598" s="70"/>
      <c r="E598" s="70" t="s">
        <v>69</v>
      </c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 ht="12.0" customHeight="1">
      <c r="A599" s="70">
        <v>928.0</v>
      </c>
      <c r="B599" s="70">
        <v>24.85</v>
      </c>
      <c r="C599" s="70">
        <v>2.0</v>
      </c>
      <c r="D599" s="70"/>
      <c r="E599" s="70" t="s">
        <v>72</v>
      </c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 ht="12.0" customHeight="1">
      <c r="A600" s="70">
        <v>929.0</v>
      </c>
      <c r="B600" s="70">
        <v>24.83</v>
      </c>
      <c r="C600" s="70">
        <v>2.0</v>
      </c>
      <c r="D600" s="70"/>
      <c r="E600" s="70" t="s">
        <v>70</v>
      </c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 ht="12.0" customHeight="1">
      <c r="A601" s="70">
        <v>930.0</v>
      </c>
      <c r="B601" s="70">
        <v>24.83</v>
      </c>
      <c r="C601" s="70">
        <v>2.0</v>
      </c>
      <c r="D601" s="70"/>
      <c r="E601" s="70" t="s">
        <v>70</v>
      </c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 ht="12.0" customHeight="1">
      <c r="A602" s="70">
        <v>931.0</v>
      </c>
      <c r="B602" s="70">
        <v>24.84</v>
      </c>
      <c r="C602" s="70">
        <v>2.0</v>
      </c>
      <c r="D602" s="70"/>
      <c r="E602" s="70" t="s">
        <v>70</v>
      </c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 ht="12.0" customHeight="1">
      <c r="A603" s="70">
        <v>932.0</v>
      </c>
      <c r="B603" s="70">
        <v>24.75</v>
      </c>
      <c r="C603" s="70">
        <v>2.0</v>
      </c>
      <c r="D603" s="70"/>
      <c r="E603" s="70" t="s">
        <v>72</v>
      </c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 ht="12.0" customHeight="1">
      <c r="A604" s="70">
        <v>933.0</v>
      </c>
      <c r="B604" s="70">
        <v>24.74</v>
      </c>
      <c r="C604" s="70">
        <v>2.0</v>
      </c>
      <c r="D604" s="70"/>
      <c r="E604" s="70" t="s">
        <v>70</v>
      </c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 ht="12.0" customHeight="1">
      <c r="A605" s="70">
        <v>934.0</v>
      </c>
      <c r="B605" s="70">
        <v>24.74</v>
      </c>
      <c r="C605" s="70">
        <v>2.0</v>
      </c>
      <c r="D605" s="70"/>
      <c r="E605" s="70" t="s">
        <v>70</v>
      </c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 ht="12.0" customHeight="1">
      <c r="A606" s="70">
        <v>935.0</v>
      </c>
      <c r="B606" s="70">
        <v>24.79</v>
      </c>
      <c r="C606" s="70">
        <v>2.0</v>
      </c>
      <c r="D606" s="70"/>
      <c r="E606" s="70" t="s">
        <v>70</v>
      </c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 ht="12.0" customHeight="1">
      <c r="A607" s="70">
        <v>936.0</v>
      </c>
      <c r="B607" s="70">
        <v>24.73</v>
      </c>
      <c r="C607" s="70">
        <v>2.0</v>
      </c>
      <c r="D607" s="70"/>
      <c r="E607" s="70" t="s">
        <v>70</v>
      </c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 ht="12.0" customHeight="1">
      <c r="A608" s="70">
        <v>948.0</v>
      </c>
      <c r="B608" s="70">
        <v>24.82</v>
      </c>
      <c r="C608" s="70">
        <v>2.0</v>
      </c>
      <c r="D608" s="70"/>
      <c r="E608" s="70" t="s">
        <v>70</v>
      </c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 ht="12.0" customHeight="1">
      <c r="A609" s="70">
        <v>949.0</v>
      </c>
      <c r="B609" s="70">
        <v>24.83</v>
      </c>
      <c r="C609" s="70">
        <v>2.0</v>
      </c>
      <c r="D609" s="70"/>
      <c r="E609" s="70" t="s">
        <v>72</v>
      </c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 ht="12.0" customHeight="1">
      <c r="A610" s="70">
        <v>950.0</v>
      </c>
      <c r="B610" s="70">
        <v>24.96</v>
      </c>
      <c r="C610" s="70">
        <v>3.0</v>
      </c>
      <c r="D610" s="70"/>
      <c r="E610" s="70" t="s">
        <v>78</v>
      </c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 ht="12.0" customHeight="1">
      <c r="A611" s="70">
        <v>951.0</v>
      </c>
      <c r="B611" s="70">
        <v>24.53</v>
      </c>
      <c r="C611" s="70">
        <v>1.0</v>
      </c>
      <c r="D611" s="70"/>
      <c r="E611" s="70" t="s">
        <v>72</v>
      </c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 ht="12.0" customHeight="1">
      <c r="A612" s="70">
        <v>952.0</v>
      </c>
      <c r="B612" s="70">
        <v>24.66</v>
      </c>
      <c r="C612" s="70">
        <v>1.0</v>
      </c>
      <c r="D612" s="70"/>
      <c r="E612" s="70" t="s">
        <v>70</v>
      </c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 ht="12.0" customHeight="1">
      <c r="A613" s="70">
        <v>953.0</v>
      </c>
      <c r="B613" s="70">
        <v>24.66</v>
      </c>
      <c r="C613" s="70">
        <v>1.0</v>
      </c>
      <c r="D613" s="70"/>
      <c r="E613" s="70" t="s">
        <v>72</v>
      </c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 ht="12.0" customHeight="1">
      <c r="A614" s="70">
        <v>954.0</v>
      </c>
      <c r="B614" s="70">
        <v>24.65</v>
      </c>
      <c r="C614" s="70">
        <v>1.0</v>
      </c>
      <c r="D614" s="70"/>
      <c r="E614" s="70" t="s">
        <v>70</v>
      </c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 ht="12.0" customHeight="1">
      <c r="A615" s="70">
        <v>955.0</v>
      </c>
      <c r="B615" s="70">
        <v>24.74</v>
      </c>
      <c r="C615" s="70">
        <v>2.0</v>
      </c>
      <c r="D615" s="70"/>
      <c r="E615" s="70" t="s">
        <v>72</v>
      </c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 ht="12.0" customHeight="1">
      <c r="A616" s="70">
        <v>956.0</v>
      </c>
      <c r="B616" s="70">
        <v>24.72</v>
      </c>
      <c r="C616" s="70">
        <v>2.0</v>
      </c>
      <c r="D616" s="70"/>
      <c r="E616" s="70" t="s">
        <v>70</v>
      </c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 ht="12.0" customHeight="1">
      <c r="A617" s="70">
        <v>957.0</v>
      </c>
      <c r="B617" s="70">
        <v>24.66</v>
      </c>
      <c r="C617" s="70">
        <v>1.0</v>
      </c>
      <c r="D617" s="70"/>
      <c r="E617" s="70" t="s">
        <v>72</v>
      </c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 ht="12.0" customHeight="1">
      <c r="A618" s="70">
        <v>958.0</v>
      </c>
      <c r="B618" s="70">
        <v>24.74</v>
      </c>
      <c r="C618" s="70">
        <v>2.0</v>
      </c>
      <c r="D618" s="70"/>
      <c r="E618" s="70" t="s">
        <v>72</v>
      </c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 ht="12.0" customHeight="1">
      <c r="A619" s="70">
        <v>959.0</v>
      </c>
      <c r="B619" s="70">
        <v>24.66</v>
      </c>
      <c r="C619" s="70">
        <v>1.0</v>
      </c>
      <c r="D619" s="70"/>
      <c r="E619" s="70" t="s">
        <v>72</v>
      </c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 ht="12.0" customHeight="1">
      <c r="A620" s="70">
        <v>960.0</v>
      </c>
      <c r="B620" s="70">
        <v>24.65</v>
      </c>
      <c r="C620" s="70">
        <v>1.0</v>
      </c>
      <c r="D620" s="70"/>
      <c r="E620" s="70" t="s">
        <v>72</v>
      </c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 ht="12.0" customHeight="1">
      <c r="A621" s="70">
        <v>961.0</v>
      </c>
      <c r="B621" s="70">
        <v>24.72</v>
      </c>
      <c r="C621" s="70">
        <v>2.0</v>
      </c>
      <c r="D621" s="70"/>
      <c r="E621" s="70" t="s">
        <v>72</v>
      </c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 ht="12.0" customHeight="1">
      <c r="A622" s="70">
        <v>962.0</v>
      </c>
      <c r="B622" s="70">
        <v>24.72</v>
      </c>
      <c r="C622" s="70">
        <v>2.0</v>
      </c>
      <c r="D622" s="70"/>
      <c r="E622" s="70" t="s">
        <v>69</v>
      </c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 ht="12.0" customHeight="1">
      <c r="A623" s="70">
        <v>963.0</v>
      </c>
      <c r="B623" s="70">
        <v>24.72</v>
      </c>
      <c r="C623" s="70">
        <v>2.0</v>
      </c>
      <c r="D623" s="70"/>
      <c r="E623" s="70" t="s">
        <v>72</v>
      </c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 ht="12.0" customHeight="1">
      <c r="A624" s="70">
        <v>964.0</v>
      </c>
      <c r="B624" s="70">
        <v>24.76</v>
      </c>
      <c r="C624" s="70">
        <v>2.0</v>
      </c>
      <c r="D624" s="70"/>
      <c r="E624" s="70" t="s">
        <v>70</v>
      </c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 ht="12.0" customHeight="1">
      <c r="A625" s="70">
        <v>965.0</v>
      </c>
      <c r="B625" s="70">
        <v>24.81</v>
      </c>
      <c r="C625" s="70">
        <v>2.0</v>
      </c>
      <c r="D625" s="70"/>
      <c r="E625" s="70" t="s">
        <v>72</v>
      </c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 ht="12.0" customHeight="1">
      <c r="A626" s="67">
        <v>977.0</v>
      </c>
      <c r="B626" s="68">
        <v>24.82</v>
      </c>
      <c r="C626" s="69">
        <v>2.0</v>
      </c>
      <c r="D626" s="69"/>
      <c r="E626" s="67" t="s">
        <v>72</v>
      </c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 ht="12.0" customHeight="1">
      <c r="A627" s="67">
        <v>978.0</v>
      </c>
      <c r="B627" s="68">
        <v>24.79</v>
      </c>
      <c r="C627" s="69">
        <v>2.0</v>
      </c>
      <c r="D627" s="69"/>
      <c r="E627" s="67" t="s">
        <v>72</v>
      </c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 ht="12.0" customHeight="1">
      <c r="A628" s="67">
        <v>979.0</v>
      </c>
      <c r="B628" s="68">
        <v>24.74</v>
      </c>
      <c r="C628" s="69">
        <v>2.0</v>
      </c>
      <c r="D628" s="69"/>
      <c r="E628" s="67" t="s">
        <v>72</v>
      </c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 ht="12.0" customHeight="1">
      <c r="A629" s="67">
        <v>980.0</v>
      </c>
      <c r="B629" s="68">
        <v>24.83</v>
      </c>
      <c r="C629" s="69">
        <v>2.0</v>
      </c>
      <c r="D629" s="69"/>
      <c r="E629" s="67" t="s">
        <v>72</v>
      </c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 ht="12.0" customHeight="1">
      <c r="A630" s="67">
        <v>981.0</v>
      </c>
      <c r="B630" s="68">
        <v>24.83</v>
      </c>
      <c r="C630" s="69">
        <v>2.0</v>
      </c>
      <c r="D630" s="69"/>
      <c r="E630" s="67" t="s">
        <v>72</v>
      </c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 ht="12.0" customHeight="1">
      <c r="A631" s="67">
        <v>982.0</v>
      </c>
      <c r="B631" s="68">
        <v>24.85</v>
      </c>
      <c r="C631" s="69">
        <v>2.0</v>
      </c>
      <c r="D631" s="69"/>
      <c r="E631" s="67" t="s">
        <v>72</v>
      </c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 ht="12.0" customHeight="1">
      <c r="A632" s="67">
        <v>983.0</v>
      </c>
      <c r="B632" s="68">
        <v>24.76</v>
      </c>
      <c r="C632" s="69">
        <v>2.0</v>
      </c>
      <c r="D632" s="69"/>
      <c r="E632" s="67" t="s">
        <v>72</v>
      </c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 ht="12.0" customHeight="1">
      <c r="A633" s="67">
        <v>984.0</v>
      </c>
      <c r="B633" s="68">
        <v>24.64</v>
      </c>
      <c r="C633" s="69">
        <v>1.0</v>
      </c>
      <c r="D633" s="69"/>
      <c r="E633" s="67" t="s">
        <v>72</v>
      </c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 ht="12.0" customHeight="1">
      <c r="A634" s="67">
        <v>985.0</v>
      </c>
      <c r="B634" s="68">
        <v>24.63</v>
      </c>
      <c r="C634" s="69">
        <v>1.0</v>
      </c>
      <c r="D634" s="69"/>
      <c r="E634" s="67" t="s">
        <v>72</v>
      </c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 ht="12.0" customHeight="1">
      <c r="A635" s="67">
        <v>986.0</v>
      </c>
      <c r="B635" s="68">
        <v>24.59</v>
      </c>
      <c r="C635" s="69">
        <v>1.0</v>
      </c>
      <c r="D635" s="69"/>
      <c r="E635" s="67" t="s">
        <v>72</v>
      </c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 ht="12.0" customHeight="1">
      <c r="A636" s="67">
        <v>987.0</v>
      </c>
      <c r="B636" s="68">
        <v>24.68</v>
      </c>
      <c r="C636" s="69">
        <v>2.0</v>
      </c>
      <c r="D636" s="69"/>
      <c r="E636" s="67" t="s">
        <v>72</v>
      </c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 ht="12.0" customHeight="1">
      <c r="A637" s="67">
        <v>988.0</v>
      </c>
      <c r="B637" s="68">
        <v>24.77</v>
      </c>
      <c r="C637" s="69">
        <v>2.0</v>
      </c>
      <c r="D637" s="69"/>
      <c r="E637" s="67" t="s">
        <v>68</v>
      </c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 ht="12.0" customHeight="1">
      <c r="A638" s="67">
        <v>989.0</v>
      </c>
      <c r="B638" s="68">
        <v>24.75</v>
      </c>
      <c r="C638" s="69">
        <v>2.0</v>
      </c>
      <c r="D638" s="69"/>
      <c r="E638" s="67" t="s">
        <v>68</v>
      </c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 ht="12.0" customHeight="1">
      <c r="A639" s="67">
        <v>990.0</v>
      </c>
      <c r="B639" s="68">
        <v>24.58</v>
      </c>
      <c r="C639" s="69">
        <v>1.0</v>
      </c>
      <c r="D639" s="69"/>
      <c r="E639" s="67" t="s">
        <v>68</v>
      </c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 ht="12.0" customHeight="1">
      <c r="A640" s="67">
        <v>991.0</v>
      </c>
      <c r="B640" s="68">
        <v>24.67</v>
      </c>
      <c r="C640" s="69">
        <v>2.0</v>
      </c>
      <c r="D640" s="69"/>
      <c r="E640" s="67" t="s">
        <v>68</v>
      </c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 ht="12.0" customHeight="1">
      <c r="A641" s="67">
        <v>992.0</v>
      </c>
      <c r="B641" s="68">
        <v>24.6</v>
      </c>
      <c r="C641" s="69">
        <v>1.0</v>
      </c>
      <c r="D641" s="69"/>
      <c r="E641" s="67" t="s">
        <v>72</v>
      </c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 ht="12.0" customHeight="1">
      <c r="A642" s="67">
        <v>993.0</v>
      </c>
      <c r="B642" s="68">
        <v>24.75</v>
      </c>
      <c r="C642" s="69">
        <v>2.0</v>
      </c>
      <c r="D642" s="69"/>
      <c r="E642" s="67" t="s">
        <v>68</v>
      </c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 ht="12.0" customHeight="1">
      <c r="A643" s="67">
        <v>994.0</v>
      </c>
      <c r="B643" s="68">
        <v>24.81</v>
      </c>
      <c r="C643" s="69">
        <v>2.0</v>
      </c>
      <c r="D643" s="69"/>
      <c r="E643" s="67" t="s">
        <v>68</v>
      </c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 ht="12.0" customHeight="1">
      <c r="A644" s="70">
        <v>1006.0</v>
      </c>
      <c r="B644" s="70">
        <v>24.79</v>
      </c>
      <c r="C644" s="70">
        <v>2.0</v>
      </c>
      <c r="D644" s="70"/>
      <c r="E644" s="70" t="s">
        <v>72</v>
      </c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 ht="12.0" customHeight="1">
      <c r="A645" s="70">
        <v>1007.0</v>
      </c>
      <c r="B645" s="70">
        <v>24.78</v>
      </c>
      <c r="C645" s="70">
        <v>2.0</v>
      </c>
      <c r="D645" s="70"/>
      <c r="E645" s="70" t="s">
        <v>70</v>
      </c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 ht="12.0" customHeight="1">
      <c r="A646" s="70">
        <v>1008.0</v>
      </c>
      <c r="B646" s="70">
        <v>24.84</v>
      </c>
      <c r="C646" s="70">
        <v>2.0</v>
      </c>
      <c r="D646" s="70"/>
      <c r="E646" s="70" t="s">
        <v>65</v>
      </c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 ht="12.0" customHeight="1">
      <c r="A647" s="70">
        <v>1010.0</v>
      </c>
      <c r="B647" s="70">
        <v>24.68</v>
      </c>
      <c r="C647" s="70">
        <v>2.0</v>
      </c>
      <c r="D647" s="70"/>
      <c r="E647" s="70" t="s">
        <v>69</v>
      </c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 ht="12.0" customHeight="1">
      <c r="A648" s="70">
        <v>1011.0</v>
      </c>
      <c r="B648" s="70">
        <v>24.92</v>
      </c>
      <c r="C648" s="70">
        <v>3.0</v>
      </c>
      <c r="D648" s="70"/>
      <c r="E648" s="70" t="s">
        <v>70</v>
      </c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 ht="12.0" customHeight="1">
      <c r="A649" s="70">
        <v>1012.0</v>
      </c>
      <c r="B649" s="70">
        <v>24.83</v>
      </c>
      <c r="C649" s="70">
        <v>2.0</v>
      </c>
      <c r="D649" s="70"/>
      <c r="E649" s="70" t="s">
        <v>70</v>
      </c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 ht="12.0" customHeight="1">
      <c r="A650" s="70">
        <v>1013.0</v>
      </c>
      <c r="B650" s="70">
        <v>24.81</v>
      </c>
      <c r="C650" s="70">
        <v>2.0</v>
      </c>
      <c r="D650" s="70"/>
      <c r="E650" s="70" t="s">
        <v>72</v>
      </c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 ht="12.0" customHeight="1">
      <c r="A651" s="70">
        <v>1014.0</v>
      </c>
      <c r="B651" s="70">
        <v>24.75</v>
      </c>
      <c r="C651" s="70">
        <v>2.0</v>
      </c>
      <c r="D651" s="70"/>
      <c r="E651" s="70" t="s">
        <v>70</v>
      </c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 ht="12.0" customHeight="1">
      <c r="A652" s="70">
        <v>1015.0</v>
      </c>
      <c r="B652" s="70">
        <v>24.74</v>
      </c>
      <c r="C652" s="70">
        <v>2.0</v>
      </c>
      <c r="D652" s="70"/>
      <c r="E652" s="70" t="s">
        <v>70</v>
      </c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 ht="12.0" customHeight="1">
      <c r="A653" s="70">
        <v>1016.0</v>
      </c>
      <c r="B653" s="70">
        <v>24.72</v>
      </c>
      <c r="C653" s="70">
        <v>2.0</v>
      </c>
      <c r="D653" s="70"/>
      <c r="E653" s="70" t="s">
        <v>70</v>
      </c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 ht="12.0" customHeight="1">
      <c r="A654" s="70">
        <v>1017.0</v>
      </c>
      <c r="B654" s="70">
        <v>24.78</v>
      </c>
      <c r="C654" s="70">
        <v>2.0</v>
      </c>
      <c r="D654" s="70"/>
      <c r="E654" s="70" t="s">
        <v>70</v>
      </c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 ht="12.0" customHeight="1">
      <c r="A655" s="70">
        <v>1018.0</v>
      </c>
      <c r="B655" s="70">
        <v>24.71</v>
      </c>
      <c r="C655" s="70">
        <v>2.0</v>
      </c>
      <c r="D655" s="70"/>
      <c r="E655" s="70" t="s">
        <v>70</v>
      </c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 ht="12.0" customHeight="1">
      <c r="A656" s="70">
        <v>1019.0</v>
      </c>
      <c r="B656" s="70">
        <v>24.73</v>
      </c>
      <c r="C656" s="70">
        <v>2.0</v>
      </c>
      <c r="D656" s="70"/>
      <c r="E656" s="70" t="s">
        <v>70</v>
      </c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 ht="12.0" customHeight="1">
      <c r="A657" s="70">
        <v>1020.0</v>
      </c>
      <c r="B657" s="70">
        <v>24.57</v>
      </c>
      <c r="C657" s="70">
        <v>1.0</v>
      </c>
      <c r="D657" s="70"/>
      <c r="E657" s="70" t="s">
        <v>72</v>
      </c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 ht="12.0" customHeight="1">
      <c r="A658" s="70">
        <v>1021.0</v>
      </c>
      <c r="B658" s="70">
        <v>24.62</v>
      </c>
      <c r="C658" s="70">
        <v>-1.0</v>
      </c>
      <c r="D658" s="70"/>
      <c r="E658" s="70" t="s">
        <v>70</v>
      </c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 ht="12.0" customHeight="1">
      <c r="A659" s="70">
        <v>1022.0</v>
      </c>
      <c r="B659" s="70">
        <v>24.68</v>
      </c>
      <c r="C659" s="70">
        <v>2.0</v>
      </c>
      <c r="D659" s="70"/>
      <c r="E659" s="70" t="s">
        <v>69</v>
      </c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 ht="12.0" customHeight="1">
      <c r="A660" s="70">
        <v>1023.0</v>
      </c>
      <c r="B660" s="70">
        <v>24.6</v>
      </c>
      <c r="C660" s="70">
        <v>-1.0</v>
      </c>
      <c r="D660" s="70"/>
      <c r="E660" s="70" t="s">
        <v>70</v>
      </c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 ht="12.0" customHeight="1">
      <c r="A661" s="70">
        <v>1024.0</v>
      </c>
      <c r="B661" s="70">
        <v>24.61</v>
      </c>
      <c r="C661" s="70">
        <v>1.0</v>
      </c>
      <c r="D661" s="70"/>
      <c r="E661" s="70" t="s">
        <v>70</v>
      </c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 ht="12.0" customHeight="1">
      <c r="A662" s="70">
        <v>1037.0</v>
      </c>
      <c r="B662" s="70">
        <v>24.86</v>
      </c>
      <c r="C662" s="70">
        <v>0.0</v>
      </c>
      <c r="D662" s="70"/>
      <c r="E662" s="70" t="s">
        <v>70</v>
      </c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 ht="12.0" customHeight="1">
      <c r="A663" s="70">
        <v>1038.0</v>
      </c>
      <c r="B663" s="70">
        <v>24.64</v>
      </c>
      <c r="C663" s="70">
        <v>1.0</v>
      </c>
      <c r="D663" s="70"/>
      <c r="E663" s="70" t="s">
        <v>76</v>
      </c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 ht="12.0" customHeight="1">
      <c r="A664" s="70">
        <v>1039.0</v>
      </c>
      <c r="B664" s="70">
        <v>24.66</v>
      </c>
      <c r="C664" s="70">
        <v>1.0</v>
      </c>
      <c r="D664" s="70"/>
      <c r="E664" s="70" t="s">
        <v>76</v>
      </c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 ht="12.0" customHeight="1">
      <c r="A665" s="70">
        <v>1040.0</v>
      </c>
      <c r="B665" s="70">
        <v>24.79</v>
      </c>
      <c r="C665" s="70">
        <v>2.0</v>
      </c>
      <c r="D665" s="70"/>
      <c r="E665" s="70" t="s">
        <v>70</v>
      </c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 ht="12.0" customHeight="1">
      <c r="A666" s="70">
        <v>1041.0</v>
      </c>
      <c r="B666" s="70">
        <v>24.94</v>
      </c>
      <c r="C666" s="70">
        <v>3.0</v>
      </c>
      <c r="D666" s="70"/>
      <c r="E666" s="70" t="s">
        <v>69</v>
      </c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 ht="12.0" customHeight="1">
      <c r="A667" s="70">
        <v>1042.0</v>
      </c>
      <c r="B667" s="70">
        <v>25.26</v>
      </c>
      <c r="C667" s="70">
        <v>4.0</v>
      </c>
      <c r="D667" s="70"/>
      <c r="E667" s="70" t="s">
        <v>69</v>
      </c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 ht="12.0" customHeight="1">
      <c r="A668" s="70">
        <v>1043.0</v>
      </c>
      <c r="B668" s="70">
        <v>25.09</v>
      </c>
      <c r="C668" s="70">
        <v>3.0</v>
      </c>
      <c r="D668" s="70"/>
      <c r="E668" s="70" t="s">
        <v>69</v>
      </c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 ht="12.0" customHeight="1">
      <c r="A669" s="70">
        <v>1044.0</v>
      </c>
      <c r="B669" s="70">
        <v>24.92</v>
      </c>
      <c r="C669" s="70">
        <v>3.0</v>
      </c>
      <c r="D669" s="70"/>
      <c r="E669" s="70" t="s">
        <v>70</v>
      </c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 ht="12.0" customHeight="1">
      <c r="A670" s="70">
        <v>1045.0</v>
      </c>
      <c r="B670" s="70">
        <v>24.97</v>
      </c>
      <c r="C670" s="70">
        <v>3.0</v>
      </c>
      <c r="D670" s="70"/>
      <c r="E670" s="70" t="s">
        <v>70</v>
      </c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 ht="12.0" customHeight="1">
      <c r="A671" s="70">
        <v>1046.0</v>
      </c>
      <c r="B671" s="70">
        <v>24.94</v>
      </c>
      <c r="C671" s="70">
        <v>3.0</v>
      </c>
      <c r="D671" s="70"/>
      <c r="E671" s="70" t="s">
        <v>70</v>
      </c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 ht="12.0" customHeight="1">
      <c r="A672" s="70">
        <v>1047.0</v>
      </c>
      <c r="B672" s="70">
        <v>24.89</v>
      </c>
      <c r="C672" s="70">
        <v>2.0</v>
      </c>
      <c r="D672" s="70"/>
      <c r="E672" s="70" t="s">
        <v>70</v>
      </c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 ht="12.0" customHeight="1">
      <c r="A673" s="70">
        <v>1048.0</v>
      </c>
      <c r="B673" s="70">
        <v>24.86</v>
      </c>
      <c r="C673" s="70">
        <v>2.0</v>
      </c>
      <c r="D673" s="70"/>
      <c r="E673" s="70" t="s">
        <v>70</v>
      </c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 ht="12.0" customHeight="1">
      <c r="A674" s="70">
        <v>1049.0</v>
      </c>
      <c r="B674" s="70">
        <v>24.94</v>
      </c>
      <c r="C674" s="70">
        <v>3.0</v>
      </c>
      <c r="D674" s="70"/>
      <c r="E674" s="70" t="s">
        <v>70</v>
      </c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 ht="12.0" customHeight="1">
      <c r="A675" s="70">
        <v>1050.0</v>
      </c>
      <c r="B675" s="70">
        <v>24.89</v>
      </c>
      <c r="C675" s="70">
        <v>2.0</v>
      </c>
      <c r="D675" s="70"/>
      <c r="E675" s="70" t="s">
        <v>72</v>
      </c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 ht="12.0" customHeight="1">
      <c r="A676" s="70">
        <v>1051.0</v>
      </c>
      <c r="B676" s="70">
        <v>25.09</v>
      </c>
      <c r="C676" s="70">
        <v>3.0</v>
      </c>
      <c r="D676" s="70"/>
      <c r="E676" s="70" t="s">
        <v>69</v>
      </c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 ht="12.0" customHeight="1">
      <c r="A677" s="70">
        <v>1052.0</v>
      </c>
      <c r="B677" s="70">
        <v>25.05</v>
      </c>
      <c r="C677" s="70">
        <v>3.0</v>
      </c>
      <c r="D677" s="70"/>
      <c r="E677" s="70" t="s">
        <v>69</v>
      </c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 ht="12.0" customHeight="1">
      <c r="A678" s="70">
        <v>1053.0</v>
      </c>
      <c r="B678" s="70">
        <v>25.0</v>
      </c>
      <c r="C678" s="70">
        <v>3.0</v>
      </c>
      <c r="D678" s="70"/>
      <c r="E678" s="70" t="s">
        <v>69</v>
      </c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 ht="12.0" customHeight="1">
      <c r="A679" s="70">
        <v>1054.0</v>
      </c>
      <c r="B679" s="70">
        <v>25.02</v>
      </c>
      <c r="C679" s="70">
        <v>3.0</v>
      </c>
      <c r="D679" s="70"/>
      <c r="E679" s="70" t="s">
        <v>69</v>
      </c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 ht="12.0" customHeight="1">
      <c r="A680" s="70">
        <v>1066.0</v>
      </c>
      <c r="B680" s="70">
        <v>24.92</v>
      </c>
      <c r="C680" s="70">
        <v>3.0</v>
      </c>
      <c r="D680" s="70"/>
      <c r="E680" s="70" t="s">
        <v>70</v>
      </c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 ht="12.0" customHeight="1">
      <c r="A681" s="70">
        <v>1067.0</v>
      </c>
      <c r="B681" s="70">
        <v>24.85</v>
      </c>
      <c r="C681" s="70">
        <v>2.0</v>
      </c>
      <c r="D681" s="70"/>
      <c r="E681" s="70" t="s">
        <v>70</v>
      </c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ht="12.0" customHeight="1">
      <c r="A682" s="70">
        <v>1068.0</v>
      </c>
      <c r="B682" s="70">
        <v>24.82</v>
      </c>
      <c r="C682" s="70">
        <v>2.0</v>
      </c>
      <c r="D682" s="70"/>
      <c r="E682" s="70" t="s">
        <v>70</v>
      </c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ht="12.0" customHeight="1">
      <c r="A683" s="70">
        <v>1069.0</v>
      </c>
      <c r="B683" s="70">
        <v>24.81</v>
      </c>
      <c r="C683" s="70">
        <v>2.0</v>
      </c>
      <c r="D683" s="70"/>
      <c r="E683" s="70" t="s">
        <v>70</v>
      </c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ht="12.0" customHeight="1">
      <c r="A684" s="70">
        <v>1070.0</v>
      </c>
      <c r="B684" s="70">
        <v>24.85</v>
      </c>
      <c r="C684" s="70">
        <v>2.0</v>
      </c>
      <c r="D684" s="70"/>
      <c r="E684" s="70" t="s">
        <v>70</v>
      </c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 ht="12.0" customHeight="1">
      <c r="A685" s="70">
        <v>1071.0</v>
      </c>
      <c r="B685" s="70">
        <v>25.03</v>
      </c>
      <c r="C685" s="70">
        <v>3.0</v>
      </c>
      <c r="D685" s="70"/>
      <c r="E685" s="70" t="s">
        <v>72</v>
      </c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 ht="12.0" customHeight="1">
      <c r="A686" s="70">
        <v>1072.0</v>
      </c>
      <c r="B686" s="70">
        <v>24.85</v>
      </c>
      <c r="C686" s="70">
        <v>2.0</v>
      </c>
      <c r="D686" s="70"/>
      <c r="E686" s="70" t="s">
        <v>70</v>
      </c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 ht="12.0" customHeight="1">
      <c r="A687" s="70">
        <v>1073.0</v>
      </c>
      <c r="B687" s="70">
        <v>24.93</v>
      </c>
      <c r="C687" s="70">
        <v>3.0</v>
      </c>
      <c r="D687" s="70"/>
      <c r="E687" s="70" t="s">
        <v>70</v>
      </c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 ht="12.0" customHeight="1">
      <c r="A688" s="70">
        <v>1074.0</v>
      </c>
      <c r="B688" s="70">
        <v>25.04</v>
      </c>
      <c r="C688" s="70">
        <v>3.0</v>
      </c>
      <c r="D688" s="70"/>
      <c r="E688" s="70" t="s">
        <v>72</v>
      </c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 ht="12.0" customHeight="1">
      <c r="A689" s="70">
        <v>1075.0</v>
      </c>
      <c r="B689" s="70">
        <v>25.04</v>
      </c>
      <c r="C689" s="70">
        <v>3.0</v>
      </c>
      <c r="D689" s="70"/>
      <c r="E689" s="70" t="s">
        <v>72</v>
      </c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 ht="12.0" customHeight="1">
      <c r="A690" s="70">
        <v>1076.0</v>
      </c>
      <c r="B690" s="70">
        <v>24.9</v>
      </c>
      <c r="C690" s="70">
        <v>2.0</v>
      </c>
      <c r="D690" s="70"/>
      <c r="E690" s="70" t="s">
        <v>70</v>
      </c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 ht="12.0" customHeight="1">
      <c r="A691" s="70">
        <v>1077.0</v>
      </c>
      <c r="B691" s="70">
        <v>24.83</v>
      </c>
      <c r="C691" s="70">
        <v>2.0</v>
      </c>
      <c r="D691" s="70"/>
      <c r="E691" s="70" t="s">
        <v>72</v>
      </c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 ht="12.0" customHeight="1">
      <c r="A692" s="70">
        <v>1078.0</v>
      </c>
      <c r="B692" s="70">
        <v>24.94</v>
      </c>
      <c r="C692" s="70">
        <v>3.0</v>
      </c>
      <c r="D692" s="70"/>
      <c r="E692" s="70" t="s">
        <v>70</v>
      </c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 ht="12.0" customHeight="1">
      <c r="A693" s="70">
        <v>1079.0</v>
      </c>
      <c r="B693" s="70">
        <v>24.89</v>
      </c>
      <c r="C693" s="70">
        <v>2.0</v>
      </c>
      <c r="D693" s="70"/>
      <c r="E693" s="70" t="s">
        <v>70</v>
      </c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 ht="12.0" customHeight="1">
      <c r="A694" s="70">
        <v>1080.0</v>
      </c>
      <c r="B694" s="70">
        <v>24.77</v>
      </c>
      <c r="C694" s="70">
        <v>2.0</v>
      </c>
      <c r="D694" s="70"/>
      <c r="E694" s="70" t="s">
        <v>72</v>
      </c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 ht="12.0" customHeight="1">
      <c r="A695" s="70">
        <v>1081.0</v>
      </c>
      <c r="B695" s="70">
        <v>24.83</v>
      </c>
      <c r="C695" s="70">
        <v>2.0</v>
      </c>
      <c r="D695" s="70"/>
      <c r="E695" s="70" t="s">
        <v>70</v>
      </c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 ht="12.0" customHeight="1">
      <c r="A696" s="70">
        <v>1082.0</v>
      </c>
      <c r="B696" s="70">
        <v>24.79</v>
      </c>
      <c r="C696" s="70">
        <v>2.0</v>
      </c>
      <c r="D696" s="70"/>
      <c r="E696" s="70" t="s">
        <v>70</v>
      </c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 ht="12.0" customHeight="1">
      <c r="A697" s="70">
        <v>1083.0</v>
      </c>
      <c r="B697" s="70">
        <v>24.86</v>
      </c>
      <c r="C697" s="70">
        <v>2.0</v>
      </c>
      <c r="D697" s="70"/>
      <c r="E697" s="70" t="s">
        <v>70</v>
      </c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 ht="12.0" customHeight="1">
      <c r="A698" s="70">
        <v>1084.0</v>
      </c>
      <c r="B698" s="70">
        <v>24.82</v>
      </c>
      <c r="C698" s="70">
        <v>2.0</v>
      </c>
      <c r="D698" s="70"/>
      <c r="E698" s="70" t="s">
        <v>64</v>
      </c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 ht="12.0" customHeight="1">
      <c r="A699" s="67">
        <v>1095.0</v>
      </c>
      <c r="B699" s="68">
        <v>24.68</v>
      </c>
      <c r="C699" s="69">
        <v>2.0</v>
      </c>
      <c r="D699" s="69"/>
      <c r="E699" s="67" t="s">
        <v>76</v>
      </c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 ht="12.0" customHeight="1">
      <c r="A700" s="67">
        <v>1096.0</v>
      </c>
      <c r="B700" s="68">
        <v>24.73</v>
      </c>
      <c r="C700" s="69">
        <v>2.0</v>
      </c>
      <c r="D700" s="69"/>
      <c r="E700" s="67" t="s">
        <v>76</v>
      </c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 ht="12.0" customHeight="1">
      <c r="A701" s="67">
        <v>1097.0</v>
      </c>
      <c r="B701" s="68">
        <v>24.81</v>
      </c>
      <c r="C701" s="72">
        <v>0.0</v>
      </c>
      <c r="D701" s="72"/>
      <c r="E701" s="67" t="s">
        <v>68</v>
      </c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 ht="12.0" customHeight="1">
      <c r="A702" s="67">
        <v>1098.0</v>
      </c>
      <c r="B702" s="68">
        <v>24.73</v>
      </c>
      <c r="C702" s="69">
        <v>2.0</v>
      </c>
      <c r="D702" s="69"/>
      <c r="E702" s="67" t="s">
        <v>76</v>
      </c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 ht="12.0" customHeight="1">
      <c r="A703" s="67">
        <v>1099.0</v>
      </c>
      <c r="B703" s="68">
        <v>24.78</v>
      </c>
      <c r="C703" s="69">
        <v>2.0</v>
      </c>
      <c r="D703" s="69"/>
      <c r="E703" s="67" t="s">
        <v>68</v>
      </c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 ht="12.0" customHeight="1">
      <c r="A704" s="67">
        <v>1100.0</v>
      </c>
      <c r="B704" s="68">
        <v>24.75</v>
      </c>
      <c r="C704" s="69">
        <v>2.0</v>
      </c>
      <c r="D704" s="69"/>
      <c r="E704" s="67" t="s">
        <v>68</v>
      </c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 ht="12.0" customHeight="1">
      <c r="A705" s="67">
        <v>1101.0</v>
      </c>
      <c r="B705" s="68">
        <v>24.76</v>
      </c>
      <c r="C705" s="69">
        <v>2.0</v>
      </c>
      <c r="D705" s="69"/>
      <c r="E705" s="67" t="s">
        <v>68</v>
      </c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 ht="12.0" customHeight="1">
      <c r="A706" s="67">
        <v>1102.0</v>
      </c>
      <c r="B706" s="68">
        <v>24.77</v>
      </c>
      <c r="C706" s="69">
        <v>2.0</v>
      </c>
      <c r="D706" s="69"/>
      <c r="E706" s="67" t="s">
        <v>68</v>
      </c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 ht="12.0" customHeight="1">
      <c r="A707" s="67">
        <v>1103.0</v>
      </c>
      <c r="B707" s="68">
        <v>24.45</v>
      </c>
      <c r="C707" s="69">
        <v>1.0</v>
      </c>
      <c r="D707" s="69"/>
      <c r="E707" s="67" t="s">
        <v>68</v>
      </c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 ht="12.0" customHeight="1">
      <c r="A708" s="67">
        <v>1104.0</v>
      </c>
      <c r="B708" s="68">
        <v>24.83</v>
      </c>
      <c r="C708" s="69">
        <v>2.0</v>
      </c>
      <c r="D708" s="69"/>
      <c r="E708" s="67" t="s">
        <v>68</v>
      </c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 ht="12.0" customHeight="1">
      <c r="A709" s="67">
        <v>1105.0</v>
      </c>
      <c r="B709" s="68">
        <v>24.76</v>
      </c>
      <c r="C709" s="69">
        <v>2.0</v>
      </c>
      <c r="D709" s="69"/>
      <c r="E709" s="67" t="s">
        <v>68</v>
      </c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 ht="12.0" customHeight="1">
      <c r="A710" s="67">
        <v>1106.0</v>
      </c>
      <c r="B710" s="68">
        <v>24.72</v>
      </c>
      <c r="C710" s="69">
        <v>2.0</v>
      </c>
      <c r="D710" s="69"/>
      <c r="E710" s="67" t="s">
        <v>68</v>
      </c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 ht="12.0" customHeight="1">
      <c r="A711" s="67">
        <v>1107.0</v>
      </c>
      <c r="B711" s="68">
        <v>24.73</v>
      </c>
      <c r="C711" s="69">
        <v>2.0</v>
      </c>
      <c r="D711" s="69"/>
      <c r="E711" s="67" t="s">
        <v>68</v>
      </c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 ht="12.0" customHeight="1">
      <c r="A712" s="67">
        <v>1108.0</v>
      </c>
      <c r="B712" s="68">
        <v>24.72</v>
      </c>
      <c r="C712" s="69">
        <v>2.0</v>
      </c>
      <c r="D712" s="69"/>
      <c r="E712" s="67" t="s">
        <v>68</v>
      </c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 ht="12.0" customHeight="1">
      <c r="A713" s="67">
        <v>1109.0</v>
      </c>
      <c r="B713" s="68">
        <v>24.79</v>
      </c>
      <c r="C713" s="69">
        <v>2.0</v>
      </c>
      <c r="D713" s="69"/>
      <c r="E713" s="67" t="s">
        <v>68</v>
      </c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 ht="12.0" customHeight="1">
      <c r="A714" s="67">
        <v>1110.0</v>
      </c>
      <c r="B714" s="68">
        <v>24.65</v>
      </c>
      <c r="C714" s="69">
        <v>1.0</v>
      </c>
      <c r="D714" s="69"/>
      <c r="E714" s="67" t="s">
        <v>68</v>
      </c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 ht="12.0" customHeight="1">
      <c r="A715" s="67">
        <v>1111.0</v>
      </c>
      <c r="B715" s="68">
        <v>24.67</v>
      </c>
      <c r="C715" s="69">
        <v>2.0</v>
      </c>
      <c r="D715" s="69"/>
      <c r="E715" s="67" t="s">
        <v>68</v>
      </c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 ht="12.0" customHeight="1">
      <c r="A716" s="67">
        <v>1112.0</v>
      </c>
      <c r="B716" s="68">
        <v>24.76</v>
      </c>
      <c r="C716" s="69">
        <v>2.0</v>
      </c>
      <c r="D716" s="69"/>
      <c r="E716" s="67" t="s">
        <v>68</v>
      </c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 ht="12.0" customHeight="1">
      <c r="A717" s="67">
        <v>1113.0</v>
      </c>
      <c r="B717" s="68">
        <v>24.83</v>
      </c>
      <c r="C717" s="69">
        <v>2.0</v>
      </c>
      <c r="D717" s="69"/>
      <c r="E717" s="67" t="s">
        <v>68</v>
      </c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 ht="15.75" customHeight="1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 ht="15.75" customHeight="1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 ht="15.75" customHeight="1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 ht="15.75" customHeight="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 ht="15.75" customHeight="1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 ht="15.75" customHeight="1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 ht="15.75" customHeight="1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 ht="15.75" customHeight="1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 ht="15.75" customHeight="1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 ht="15.75" customHeight="1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 ht="15.75" customHeight="1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 ht="15.75" customHeight="1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 ht="15.75" customHeight="1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 ht="15.75" customHeight="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 ht="15.75" customHeight="1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 ht="15.75" customHeight="1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 ht="15.75" customHeight="1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 ht="15.75" customHeight="1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 ht="15.75" customHeight="1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 ht="15.75" customHeight="1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 ht="15.75" customHeight="1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 ht="15.75" customHeight="1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 ht="15.75" customHeight="1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 ht="15.75" customHeight="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 ht="15.75" customHeight="1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 ht="15.75" customHeight="1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 ht="15.75" customHeight="1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 ht="15.75" customHeight="1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 ht="15.75" customHeight="1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 ht="15.75" customHeight="1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 ht="15.75" customHeight="1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 ht="15.75" customHeight="1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 ht="15.75" customHeight="1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 ht="15.75" customHeight="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 ht="15.75" customHeight="1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 ht="15.75" customHeight="1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 ht="15.75" customHeight="1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 ht="15.75" customHeight="1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 ht="15.75" customHeight="1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 ht="15.75" customHeight="1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 ht="15.75" customHeight="1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 ht="15.75" customHeight="1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 ht="15.75" customHeight="1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 ht="15.75" customHeight="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 ht="15.75" customHeight="1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 ht="15.75" customHeight="1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 ht="15.75" customHeight="1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 ht="15.75" customHeight="1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 ht="15.75" customHeight="1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 ht="15.75" customHeight="1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 ht="15.75" customHeight="1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 ht="15.75" customHeight="1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 ht="15.75" customHeight="1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 ht="15.75" customHeight="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 ht="15.75" customHeight="1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 ht="15.75" customHeight="1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 ht="15.75" customHeight="1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 ht="15.75" customHeight="1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 ht="15.75" customHeight="1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 ht="15.75" customHeight="1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 ht="15.75" customHeight="1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 ht="15.75" customHeight="1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 ht="15.75" customHeight="1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 ht="15.75" customHeight="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 ht="15.75" customHeight="1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 ht="15.75" customHeight="1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 ht="15.75" customHeight="1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 ht="15.75" customHeight="1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 ht="15.75" customHeight="1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 ht="15.75" customHeight="1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 ht="15.75" customHeight="1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 ht="15.75" customHeight="1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 ht="15.75" customHeight="1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 ht="15.75" customHeight="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 ht="15.75" customHeight="1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 ht="15.75" customHeight="1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 ht="15.75" customHeight="1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 ht="15.75" customHeight="1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 ht="15.75" customHeight="1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 ht="15.75" customHeight="1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 ht="15.75" customHeight="1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 ht="15.75" customHeight="1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 ht="15.75" customHeight="1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 ht="15.75" customHeight="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 ht="15.75" customHeight="1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 ht="15.75" customHeight="1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 ht="15.75" customHeight="1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 ht="15.75" customHeight="1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 ht="15.75" customHeight="1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 ht="15.75" customHeight="1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 ht="15.75" customHeight="1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 ht="15.75" customHeight="1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 ht="15.75" customHeight="1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 ht="15.75" customHeight="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 ht="15.75" customHeight="1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 ht="15.75" customHeight="1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 ht="15.75" customHeight="1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 ht="15.75" customHeight="1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 ht="15.75" customHeight="1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 ht="15.75" customHeight="1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 ht="15.75" customHeight="1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 ht="15.75" customHeight="1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 ht="15.75" customHeight="1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 ht="15.75" customHeight="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 ht="15.75" customHeight="1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 ht="15.75" customHeight="1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 ht="15.75" customHeight="1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 ht="15.75" customHeight="1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 ht="15.75" customHeight="1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 ht="15.75" customHeight="1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 ht="15.75" customHeight="1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 ht="15.75" customHeight="1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 ht="15.75" customHeight="1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 ht="15.75" customHeight="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 ht="15.75" customHeight="1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 ht="15.75" customHeight="1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 ht="15.75" customHeight="1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 ht="15.75" customHeight="1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 ht="15.75" customHeight="1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 ht="15.75" customHeight="1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 ht="15.75" customHeight="1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 ht="15.75" customHeight="1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 ht="15.75" customHeight="1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 ht="15.75" customHeight="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 ht="15.75" customHeight="1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 ht="15.75" customHeight="1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 ht="15.75" customHeight="1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 ht="15.75" customHeight="1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 ht="15.75" customHeight="1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 ht="15.75" customHeight="1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 ht="15.75" customHeight="1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 ht="15.75" customHeight="1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 ht="15.75" customHeight="1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 ht="15.75" customHeight="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 ht="15.75" customHeight="1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 ht="15.75" customHeight="1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 ht="15.75" customHeight="1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 ht="15.75" customHeight="1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 ht="15.75" customHeight="1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 ht="15.75" customHeight="1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 ht="15.75" customHeight="1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 ht="15.75" customHeight="1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 ht="15.75" customHeight="1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 ht="15.75" customHeight="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 ht="15.75" customHeight="1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 ht="15.75" customHeight="1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 ht="15.75" customHeight="1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 ht="15.75" customHeight="1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 ht="15.75" customHeight="1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 ht="15.75" customHeight="1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 ht="15.75" customHeight="1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 ht="15.75" customHeight="1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 ht="15.75" customHeight="1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 ht="15.75" customHeight="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 ht="15.75" customHeight="1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 ht="15.75" customHeight="1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 ht="15.75" customHeight="1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 ht="15.75" customHeight="1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 ht="15.75" customHeight="1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 ht="15.75" customHeight="1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 ht="15.75" customHeight="1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 ht="15.75" customHeight="1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 ht="15.75" customHeight="1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 ht="15.75" customHeight="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 ht="15.75" customHeight="1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 ht="15.75" customHeight="1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 ht="15.75" customHeight="1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 ht="15.75" customHeight="1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 ht="15.75" customHeight="1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 ht="15.75" customHeight="1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 ht="15.75" customHeight="1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 ht="15.75" customHeight="1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 ht="15.75" customHeight="1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 ht="15.75" customHeight="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 ht="15.75" customHeight="1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 ht="15.75" customHeight="1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 ht="15.75" customHeight="1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 ht="15.75" customHeight="1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 ht="15.75" customHeight="1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 ht="15.75" customHeight="1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 ht="15.75" customHeight="1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 ht="15.75" customHeight="1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 ht="15.75" customHeight="1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 ht="15.75" customHeight="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 ht="15.75" customHeight="1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 ht="15.75" customHeight="1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 ht="15.75" customHeight="1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 ht="15.75" customHeight="1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 ht="15.75" customHeight="1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 ht="15.75" customHeight="1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 ht="15.75" customHeight="1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 ht="15.75" customHeight="1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 ht="15.75" customHeight="1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 ht="15.75" customHeight="1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 ht="15.75" customHeight="1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 ht="15.75" customHeight="1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 ht="15.75" customHeight="1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 ht="15.75" customHeight="1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 ht="15.75" customHeight="1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 ht="15.75" customHeight="1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 ht="15.75" customHeight="1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 ht="15.75" customHeight="1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 ht="15.75" customHeight="1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 ht="15.75" customHeight="1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 ht="15.75" customHeight="1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 ht="15.75" customHeight="1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 ht="15.75" customHeight="1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 ht="15.75" customHeight="1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 ht="15.75" customHeight="1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 ht="15.75" customHeight="1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 ht="15.75" customHeight="1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 ht="15.75" customHeight="1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 ht="15.75" customHeight="1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 ht="15.75" customHeight="1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 ht="15.75" customHeight="1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 ht="15.75" customHeight="1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 ht="15.75" customHeight="1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 ht="15.75" customHeight="1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 ht="15.75" customHeight="1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 ht="15.75" customHeight="1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 ht="15.75" customHeight="1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 ht="15.75" customHeight="1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 ht="15.75" customHeight="1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 ht="15.75" customHeight="1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 ht="15.75" customHeight="1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</row>
    <row r="943" ht="15.75" customHeight="1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 ht="15.75" customHeight="1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</row>
    <row r="945" ht="15.75" customHeight="1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 ht="15.75" customHeight="1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</row>
    <row r="947" ht="15.75" customHeight="1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 ht="15.75" customHeight="1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</row>
    <row r="949" ht="15.75" customHeight="1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 ht="15.75" customHeight="1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</row>
    <row r="951" ht="15.75" customHeight="1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 ht="15.75" customHeight="1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 ht="15.75" customHeight="1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 ht="15.75" customHeight="1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 ht="15.75" customHeight="1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 ht="15.75" customHeight="1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</row>
    <row r="957" ht="15.75" customHeight="1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 ht="15.75" customHeight="1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</row>
    <row r="959" ht="15.75" customHeight="1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 ht="15.75" customHeight="1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</row>
    <row r="961" ht="15.75" customHeight="1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 ht="15.75" customHeight="1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</row>
    <row r="963" ht="15.75" customHeight="1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 ht="15.75" customHeight="1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</row>
    <row r="965" ht="15.75" customHeight="1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 ht="15.75" customHeight="1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</row>
    <row r="967" ht="15.75" customHeight="1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 ht="15.75" customHeight="1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</row>
    <row r="969" ht="15.75" customHeight="1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 ht="15.75" customHeight="1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 ht="15.75" customHeight="1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 ht="15.75" customHeight="1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</row>
    <row r="973" ht="15.75" customHeight="1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 ht="15.75" customHeight="1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</row>
    <row r="975" ht="15.75" customHeight="1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 ht="15.75" customHeight="1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</row>
    <row r="977" ht="15.75" customHeight="1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 ht="15.75" customHeight="1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</row>
    <row r="979" ht="15.75" customHeight="1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 ht="15.75" customHeight="1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</row>
    <row r="981" ht="15.75" customHeight="1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 ht="15.75" customHeight="1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</row>
    <row r="983" ht="15.75" customHeight="1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 ht="15.75" customHeight="1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</row>
    <row r="985" ht="15.75" customHeight="1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 ht="15.75" customHeight="1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</row>
    <row r="987" ht="15.75" customHeight="1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</row>
    <row r="988" ht="15.75" customHeight="1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</row>
    <row r="989" ht="15.75" customHeight="1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</row>
    <row r="990" ht="15.75" customHeight="1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</row>
    <row r="991" ht="15.75" customHeight="1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</row>
    <row r="992" ht="15.75" customHeight="1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</row>
    <row r="993" ht="15.75" customHeight="1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</row>
    <row r="994" ht="15.75" customHeight="1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</row>
    <row r="995" ht="15.75" customHeight="1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</row>
    <row r="996" ht="15.75" customHeight="1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</row>
    <row r="997" ht="15.75" customHeight="1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</row>
    <row r="998" ht="15.75" customHeight="1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</row>
    <row r="999" ht="15.75" customHeight="1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</row>
    <row r="1000" ht="15.75" customHeight="1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</row>
  </sheetData>
  <printOptions/>
  <pageMargins bottom="0.75" footer="0.0" header="0.0" left="0.7" right="0.7" top="0.75"/>
  <pageSetup paperSize="9" orientation="portrait"/>
  <headerFooter>
    <oddFooter>&amp;C_x000D_#0000FF Classificação: Interna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9.71"/>
    <col customWidth="1" min="3" max="3" width="8.71"/>
    <col customWidth="1" min="4" max="4" width="11.86"/>
    <col customWidth="1" min="5" max="5" width="10.71"/>
    <col customWidth="1" min="6" max="6" width="11.43"/>
    <col customWidth="1" min="7" max="7" width="10.0"/>
    <col customWidth="1" min="8" max="8" width="11.43"/>
    <col customWidth="1" min="9" max="9" width="10.0"/>
    <col customWidth="1" min="10" max="10" width="8.86"/>
    <col customWidth="1" min="11" max="11" width="4.43"/>
    <col customWidth="1" min="12" max="12" width="8.86"/>
    <col customWidth="1" min="13" max="13" width="8.71"/>
    <col customWidth="1" hidden="1" min="14" max="14" width="9.14"/>
    <col customWidth="1" min="15" max="26" width="8.71"/>
  </cols>
  <sheetData>
    <row r="1" ht="15.0" customHeight="1">
      <c r="A1" s="73"/>
      <c r="B1" s="74"/>
      <c r="C1" s="74"/>
      <c r="D1" s="75"/>
      <c r="E1" s="76"/>
      <c r="F1" s="77"/>
      <c r="G1" s="77"/>
      <c r="H1" s="77"/>
      <c r="I1" s="77"/>
      <c r="J1" s="74"/>
      <c r="K1" s="74"/>
      <c r="L1" s="78"/>
    </row>
    <row r="2" ht="15.0" customHeight="1">
      <c r="A2" s="30"/>
      <c r="D2" s="62"/>
      <c r="E2" s="79" t="s">
        <v>79</v>
      </c>
      <c r="L2" s="80"/>
    </row>
    <row r="3" ht="15.0" customHeight="1">
      <c r="A3" s="30"/>
      <c r="D3" s="62"/>
      <c r="E3" s="81" t="s">
        <v>80</v>
      </c>
      <c r="L3" s="80"/>
    </row>
    <row r="4" ht="15.0" customHeight="1">
      <c r="A4" s="30"/>
      <c r="D4" s="62"/>
      <c r="E4" s="79" t="s">
        <v>81</v>
      </c>
      <c r="L4" s="80"/>
    </row>
    <row r="5" ht="15.0" customHeight="1">
      <c r="A5" s="82"/>
      <c r="B5" s="83"/>
      <c r="C5" s="83"/>
      <c r="D5" s="84"/>
      <c r="E5" s="79" t="s">
        <v>82</v>
      </c>
      <c r="J5" s="83"/>
      <c r="K5" s="83"/>
      <c r="L5" s="85"/>
    </row>
    <row r="6" ht="15.0" customHeight="1">
      <c r="A6" s="86" t="s">
        <v>83</v>
      </c>
      <c r="B6" s="87"/>
      <c r="C6" s="88"/>
      <c r="D6" s="89">
        <v>44187.0</v>
      </c>
      <c r="E6" s="90" t="s">
        <v>20</v>
      </c>
      <c r="F6" s="88"/>
      <c r="G6" s="91"/>
      <c r="H6" s="90" t="s">
        <v>84</v>
      </c>
      <c r="I6" s="88"/>
      <c r="J6" s="92"/>
      <c r="K6" s="87"/>
      <c r="L6" s="93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5.0" customHeight="1">
      <c r="A7" s="94" t="s">
        <v>85</v>
      </c>
      <c r="B7" s="46"/>
      <c r="C7" s="49"/>
      <c r="D7" s="95" t="s">
        <v>86</v>
      </c>
      <c r="E7" s="46"/>
      <c r="F7" s="46"/>
      <c r="G7" s="49"/>
      <c r="H7" s="96" t="s">
        <v>87</v>
      </c>
      <c r="I7" s="49"/>
      <c r="J7" s="97"/>
      <c r="K7" s="46"/>
      <c r="L7" s="47"/>
    </row>
    <row r="8" ht="15.75" customHeight="1">
      <c r="A8" s="98" t="s">
        <v>88</v>
      </c>
      <c r="B8" s="99"/>
      <c r="C8" s="59"/>
      <c r="D8" s="100" t="s">
        <v>89</v>
      </c>
      <c r="E8" s="99"/>
      <c r="F8" s="99"/>
      <c r="G8" s="59"/>
      <c r="H8" s="101" t="s">
        <v>90</v>
      </c>
      <c r="I8" s="59"/>
      <c r="J8" s="102" t="s">
        <v>91</v>
      </c>
      <c r="K8" s="99"/>
      <c r="L8" s="61"/>
    </row>
    <row r="9" ht="15.0" customHeight="1">
      <c r="A9" s="86" t="s">
        <v>92</v>
      </c>
      <c r="B9" s="87"/>
      <c r="C9" s="87"/>
      <c r="D9" s="87"/>
      <c r="E9" s="87"/>
      <c r="F9" s="87"/>
      <c r="G9" s="87"/>
      <c r="H9" s="87"/>
      <c r="I9" s="103"/>
      <c r="J9" s="104" t="s">
        <v>93</v>
      </c>
      <c r="K9" s="87"/>
      <c r="L9" s="93"/>
    </row>
    <row r="10" ht="15.0" hidden="1" customHeight="1">
      <c r="A10" s="105" t="s">
        <v>94</v>
      </c>
      <c r="B10" s="106" t="s">
        <v>95</v>
      </c>
      <c r="C10" s="46"/>
      <c r="D10" s="46"/>
      <c r="E10" s="46"/>
      <c r="F10" s="46"/>
      <c r="G10" s="46"/>
      <c r="H10" s="46"/>
      <c r="I10" s="49"/>
      <c r="J10" s="107"/>
      <c r="K10" s="46"/>
      <c r="L10" s="47"/>
    </row>
    <row r="11" ht="15.0" hidden="1" customHeight="1">
      <c r="A11" s="105" t="s">
        <v>96</v>
      </c>
      <c r="B11" s="106" t="s">
        <v>97</v>
      </c>
      <c r="C11" s="46"/>
      <c r="D11" s="46"/>
      <c r="E11" s="46"/>
      <c r="F11" s="46"/>
      <c r="G11" s="46"/>
      <c r="H11" s="46"/>
      <c r="I11" s="49"/>
      <c r="J11" s="107"/>
      <c r="K11" s="46"/>
      <c r="L11" s="47"/>
    </row>
    <row r="12" ht="15.0" hidden="1" customHeight="1">
      <c r="A12" s="105" t="s">
        <v>98</v>
      </c>
      <c r="B12" s="106" t="s">
        <v>99</v>
      </c>
      <c r="C12" s="46"/>
      <c r="D12" s="46"/>
      <c r="E12" s="46"/>
      <c r="F12" s="46"/>
      <c r="G12" s="46"/>
      <c r="H12" s="46"/>
      <c r="I12" s="49"/>
      <c r="J12" s="107"/>
      <c r="K12" s="46"/>
      <c r="L12" s="47"/>
    </row>
    <row r="13" ht="15.0" hidden="1" customHeight="1">
      <c r="A13" s="105" t="s">
        <v>100</v>
      </c>
      <c r="B13" s="106" t="s">
        <v>101</v>
      </c>
      <c r="C13" s="46"/>
      <c r="D13" s="46"/>
      <c r="E13" s="46"/>
      <c r="F13" s="46"/>
      <c r="G13" s="46"/>
      <c r="H13" s="46"/>
      <c r="I13" s="49"/>
      <c r="J13" s="107"/>
      <c r="K13" s="46"/>
      <c r="L13" s="47"/>
    </row>
    <row r="14" ht="15.0" hidden="1" customHeight="1">
      <c r="A14" s="105" t="s">
        <v>102</v>
      </c>
      <c r="B14" s="106" t="s">
        <v>103</v>
      </c>
      <c r="C14" s="46"/>
      <c r="D14" s="46"/>
      <c r="E14" s="46"/>
      <c r="F14" s="46"/>
      <c r="G14" s="46"/>
      <c r="H14" s="46"/>
      <c r="I14" s="49"/>
      <c r="J14" s="107"/>
      <c r="K14" s="46"/>
      <c r="L14" s="47"/>
    </row>
    <row r="15" ht="15.0" hidden="1" customHeight="1">
      <c r="A15" s="105" t="s">
        <v>104</v>
      </c>
      <c r="B15" s="106" t="s">
        <v>105</v>
      </c>
      <c r="C15" s="46"/>
      <c r="D15" s="46"/>
      <c r="E15" s="46"/>
      <c r="F15" s="46"/>
      <c r="G15" s="46"/>
      <c r="H15" s="46"/>
      <c r="I15" s="49"/>
      <c r="J15" s="107"/>
      <c r="K15" s="46"/>
      <c r="L15" s="47"/>
    </row>
    <row r="16" ht="15.0" hidden="1" customHeight="1">
      <c r="A16" s="105" t="s">
        <v>106</v>
      </c>
      <c r="B16" s="106" t="s">
        <v>107</v>
      </c>
      <c r="C16" s="46"/>
      <c r="D16" s="46"/>
      <c r="E16" s="46"/>
      <c r="F16" s="46"/>
      <c r="G16" s="46"/>
      <c r="H16" s="46"/>
      <c r="I16" s="49"/>
      <c r="J16" s="107" t="s">
        <v>27</v>
      </c>
      <c r="K16" s="46"/>
      <c r="L16" s="47"/>
    </row>
    <row r="17" ht="15.0" hidden="1" customHeight="1">
      <c r="A17" s="108" t="s">
        <v>108</v>
      </c>
      <c r="B17" s="106" t="s">
        <v>109</v>
      </c>
      <c r="C17" s="46"/>
      <c r="D17" s="46"/>
      <c r="E17" s="46"/>
      <c r="F17" s="46"/>
      <c r="G17" s="46"/>
      <c r="H17" s="46"/>
      <c r="I17" s="49"/>
      <c r="J17" s="107"/>
      <c r="K17" s="46"/>
      <c r="L17" s="47"/>
    </row>
    <row r="18" ht="15.0" hidden="1" customHeight="1">
      <c r="A18" s="105"/>
      <c r="B18" s="109"/>
      <c r="C18" s="106"/>
      <c r="D18" s="46"/>
      <c r="E18" s="46"/>
      <c r="F18" s="46"/>
      <c r="G18" s="46"/>
      <c r="H18" s="46"/>
      <c r="I18" s="46"/>
      <c r="J18" s="107"/>
      <c r="K18" s="46"/>
      <c r="L18" s="47"/>
    </row>
    <row r="19" hidden="1">
      <c r="A19" s="105"/>
      <c r="B19" s="109"/>
      <c r="C19" s="106"/>
      <c r="D19" s="46"/>
      <c r="E19" s="46"/>
      <c r="F19" s="46"/>
      <c r="G19" s="46"/>
      <c r="H19" s="46"/>
      <c r="I19" s="46"/>
      <c r="J19" s="107"/>
      <c r="K19" s="46"/>
      <c r="L19" s="47"/>
    </row>
    <row r="20" ht="15.0" customHeight="1">
      <c r="A20" s="110" t="s">
        <v>110</v>
      </c>
      <c r="B20" s="46"/>
      <c r="C20" s="46"/>
      <c r="D20" s="46"/>
      <c r="E20" s="46"/>
      <c r="F20" s="46"/>
      <c r="G20" s="46"/>
      <c r="H20" s="46"/>
      <c r="I20" s="49"/>
      <c r="J20" s="107" t="s">
        <v>27</v>
      </c>
      <c r="K20" s="46"/>
      <c r="L20" s="47"/>
    </row>
    <row r="21" ht="45.75" customHeight="1">
      <c r="A21" s="111" t="s">
        <v>111</v>
      </c>
      <c r="B21" s="46"/>
      <c r="C21" s="49"/>
      <c r="D21" s="112" t="s">
        <v>112</v>
      </c>
      <c r="E21" s="49"/>
      <c r="F21" s="112" t="s">
        <v>113</v>
      </c>
      <c r="G21" s="49"/>
      <c r="H21" s="112" t="s">
        <v>114</v>
      </c>
      <c r="I21" s="49"/>
      <c r="J21" s="112" t="s">
        <v>115</v>
      </c>
      <c r="K21" s="46"/>
      <c r="L21" s="47"/>
    </row>
    <row r="22" ht="15.0" hidden="1" customHeight="1">
      <c r="A22" s="94" t="s">
        <v>116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7"/>
    </row>
    <row r="23" ht="15.0" hidden="1" customHeight="1">
      <c r="A23" s="113" t="s">
        <v>117</v>
      </c>
      <c r="B23" s="114"/>
      <c r="C23" s="114"/>
      <c r="D23" s="114"/>
      <c r="E23" s="115"/>
      <c r="F23" s="116" t="s">
        <v>118</v>
      </c>
      <c r="G23" s="46"/>
      <c r="H23" s="49"/>
      <c r="I23" s="116" t="s">
        <v>119</v>
      </c>
      <c r="J23" s="46"/>
      <c r="K23" s="46"/>
      <c r="L23" s="47"/>
    </row>
    <row r="24" ht="15.0" hidden="1" customHeight="1">
      <c r="A24" s="117"/>
      <c r="B24" s="118"/>
      <c r="C24" s="118"/>
      <c r="D24" s="118"/>
      <c r="E24" s="119"/>
      <c r="F24" s="116" t="s">
        <v>120</v>
      </c>
      <c r="G24" s="46"/>
      <c r="H24" s="49"/>
      <c r="I24" s="116" t="s">
        <v>120</v>
      </c>
      <c r="J24" s="46"/>
      <c r="K24" s="46"/>
      <c r="L24" s="47"/>
    </row>
    <row r="25" ht="15.0" hidden="1" customHeight="1">
      <c r="A25" s="120" t="s">
        <v>121</v>
      </c>
      <c r="B25" s="46"/>
      <c r="C25" s="46"/>
      <c r="D25" s="46"/>
      <c r="E25" s="49"/>
      <c r="F25" s="121">
        <v>10.0</v>
      </c>
      <c r="G25" s="46"/>
      <c r="H25" s="49"/>
      <c r="I25" s="121">
        <v>8.0</v>
      </c>
      <c r="J25" s="46"/>
      <c r="K25" s="46"/>
      <c r="L25" s="47"/>
    </row>
    <row r="26" ht="15.0" hidden="1" customHeight="1">
      <c r="A26" s="120" t="s">
        <v>122</v>
      </c>
      <c r="B26" s="46"/>
      <c r="C26" s="46"/>
      <c r="D26" s="46"/>
      <c r="E26" s="49"/>
      <c r="F26" s="121">
        <v>25.0</v>
      </c>
      <c r="G26" s="46"/>
      <c r="H26" s="49"/>
      <c r="I26" s="121">
        <v>20.0</v>
      </c>
      <c r="J26" s="46"/>
      <c r="K26" s="46"/>
      <c r="L26" s="47"/>
    </row>
    <row r="27" ht="15.0" hidden="1" customHeight="1">
      <c r="A27" s="120" t="s">
        <v>123</v>
      </c>
      <c r="B27" s="46"/>
      <c r="C27" s="46"/>
      <c r="D27" s="46"/>
      <c r="E27" s="49"/>
      <c r="F27" s="121">
        <v>50.0</v>
      </c>
      <c r="G27" s="46"/>
      <c r="H27" s="49"/>
      <c r="I27" s="121">
        <v>35.0</v>
      </c>
      <c r="J27" s="46"/>
      <c r="K27" s="46"/>
      <c r="L27" s="47"/>
    </row>
    <row r="28" ht="15.0" hidden="1" customHeight="1">
      <c r="A28" s="120" t="s">
        <v>124</v>
      </c>
      <c r="B28" s="46"/>
      <c r="C28" s="46"/>
      <c r="D28" s="46"/>
      <c r="E28" s="49"/>
      <c r="F28" s="121">
        <v>85.0</v>
      </c>
      <c r="G28" s="46"/>
      <c r="H28" s="49"/>
      <c r="I28" s="121">
        <v>65.0</v>
      </c>
      <c r="J28" s="46"/>
      <c r="K28" s="46"/>
      <c r="L28" s="47"/>
    </row>
    <row r="29" ht="15.0" hidden="1" customHeight="1">
      <c r="A29" s="120" t="s">
        <v>125</v>
      </c>
      <c r="B29" s="46"/>
      <c r="C29" s="46"/>
      <c r="D29" s="46"/>
      <c r="E29" s="49"/>
      <c r="F29" s="121">
        <v>205.0</v>
      </c>
      <c r="G29" s="46"/>
      <c r="H29" s="49"/>
      <c r="I29" s="121"/>
      <c r="J29" s="46"/>
      <c r="K29" s="46"/>
      <c r="L29" s="47"/>
    </row>
    <row r="30" ht="15.0" hidden="1" customHeight="1">
      <c r="A30" s="122" t="s">
        <v>126</v>
      </c>
      <c r="B30" s="114"/>
      <c r="C30" s="114"/>
      <c r="D30" s="114"/>
      <c r="E30" s="115"/>
      <c r="F30" s="123">
        <v>430.0</v>
      </c>
      <c r="G30" s="114"/>
      <c r="H30" s="115"/>
      <c r="I30" s="123"/>
      <c r="J30" s="114"/>
      <c r="K30" s="114"/>
      <c r="L30" s="124"/>
    </row>
    <row r="31" ht="15.75" hidden="1" customHeight="1">
      <c r="A31" s="125" t="s">
        <v>127</v>
      </c>
      <c r="B31" s="126"/>
      <c r="C31" s="127"/>
      <c r="D31" s="128"/>
      <c r="E31" s="127"/>
      <c r="F31" s="127"/>
      <c r="G31" s="127"/>
      <c r="H31" s="127"/>
      <c r="I31" s="127"/>
      <c r="J31" s="127"/>
      <c r="K31" s="127"/>
      <c r="L31" s="129"/>
    </row>
    <row r="32" ht="15.75" hidden="1" customHeight="1">
      <c r="A32" s="130"/>
      <c r="B32" s="131"/>
      <c r="C32" s="131"/>
      <c r="D32" s="132"/>
      <c r="E32" s="131"/>
      <c r="F32" s="131"/>
      <c r="G32" s="131"/>
      <c r="H32" s="131"/>
      <c r="I32" s="131"/>
      <c r="J32" s="131"/>
      <c r="K32" s="131"/>
      <c r="L32" s="133"/>
    </row>
    <row r="33" ht="15.75" hidden="1" customHeight="1">
      <c r="A33" s="134"/>
      <c r="B33" s="135"/>
      <c r="C33" s="135"/>
      <c r="D33" s="136"/>
      <c r="E33" s="135"/>
      <c r="F33" s="135"/>
      <c r="G33" s="135"/>
      <c r="H33" s="135"/>
      <c r="I33" s="135"/>
      <c r="J33" s="135"/>
      <c r="K33" s="135"/>
      <c r="L33" s="137"/>
    </row>
    <row r="34" ht="15.75" hidden="1" customHeight="1">
      <c r="A34" s="134"/>
      <c r="B34" s="135"/>
      <c r="C34" s="135"/>
      <c r="D34" s="136"/>
      <c r="E34" s="135"/>
      <c r="F34" s="135"/>
      <c r="G34" s="135"/>
      <c r="H34" s="135"/>
      <c r="I34" s="135"/>
      <c r="J34" s="135"/>
      <c r="K34" s="135"/>
      <c r="L34" s="137"/>
    </row>
    <row r="35" ht="15.75" hidden="1" customHeight="1">
      <c r="A35" s="134"/>
      <c r="B35" s="135"/>
      <c r="C35" s="135"/>
      <c r="D35" s="136"/>
      <c r="E35" s="135"/>
      <c r="F35" s="135"/>
      <c r="G35" s="135"/>
      <c r="H35" s="135"/>
      <c r="I35" s="135"/>
      <c r="J35" s="135"/>
      <c r="K35" s="135"/>
      <c r="L35" s="137"/>
    </row>
    <row r="36" ht="15.75" hidden="1" customHeight="1">
      <c r="A36" s="125" t="s">
        <v>128</v>
      </c>
      <c r="B36" s="126"/>
      <c r="C36" s="127"/>
      <c r="D36" s="128"/>
      <c r="E36" s="127"/>
      <c r="F36" s="127"/>
      <c r="G36" s="127"/>
      <c r="H36" s="127"/>
      <c r="I36" s="127"/>
      <c r="J36" s="127"/>
      <c r="K36" s="127"/>
      <c r="L36" s="129"/>
    </row>
    <row r="37" ht="15.75" hidden="1" customHeight="1">
      <c r="A37" s="134"/>
      <c r="B37" s="135"/>
      <c r="C37" s="135"/>
      <c r="D37" s="136"/>
      <c r="E37" s="135"/>
      <c r="F37" s="135"/>
      <c r="G37" s="135"/>
      <c r="H37" s="135"/>
      <c r="I37" s="135"/>
      <c r="J37" s="135"/>
      <c r="K37" s="135"/>
      <c r="L37" s="137"/>
    </row>
    <row r="38" ht="15.75" hidden="1" customHeight="1">
      <c r="A38" s="130"/>
      <c r="B38" s="131"/>
      <c r="C38" s="131"/>
      <c r="D38" s="132"/>
      <c r="E38" s="131"/>
      <c r="F38" s="131"/>
      <c r="G38" s="131"/>
      <c r="H38" s="131"/>
      <c r="I38" s="131"/>
      <c r="J38" s="131"/>
      <c r="K38" s="131"/>
      <c r="L38" s="133"/>
      <c r="Q38" s="138"/>
    </row>
    <row r="39" ht="15.75" hidden="1" customHeight="1">
      <c r="A39" s="130"/>
      <c r="B39" s="131"/>
      <c r="C39" s="131"/>
      <c r="D39" s="132"/>
      <c r="E39" s="131"/>
      <c r="F39" s="131"/>
      <c r="G39" s="131"/>
      <c r="H39" s="131"/>
      <c r="I39" s="131"/>
      <c r="J39" s="131"/>
      <c r="K39" s="131"/>
      <c r="L39" s="133"/>
      <c r="Q39" s="138"/>
    </row>
    <row r="40" ht="15.75" hidden="1" customHeight="1">
      <c r="A40" s="130"/>
      <c r="B40" s="131"/>
      <c r="C40" s="131"/>
      <c r="D40" s="132"/>
      <c r="E40" s="131"/>
      <c r="F40" s="131"/>
      <c r="G40" s="131"/>
      <c r="H40" s="131"/>
      <c r="I40" s="131"/>
      <c r="J40" s="131"/>
      <c r="K40" s="131"/>
      <c r="L40" s="133"/>
    </row>
    <row r="41" ht="15.75" hidden="1" customHeight="1">
      <c r="A41" s="134"/>
      <c r="B41" s="135"/>
      <c r="C41" s="135"/>
      <c r="D41" s="136"/>
      <c r="E41" s="135"/>
      <c r="F41" s="135"/>
      <c r="G41" s="135"/>
      <c r="H41" s="135"/>
      <c r="I41" s="135"/>
      <c r="J41" s="135"/>
      <c r="K41" s="135"/>
      <c r="L41" s="137"/>
    </row>
    <row r="42" ht="15.75" customHeight="1">
      <c r="A42" s="139" t="s">
        <v>129</v>
      </c>
      <c r="B42" s="46"/>
      <c r="C42" s="46"/>
      <c r="D42" s="140"/>
      <c r="E42" s="141" t="s">
        <v>130</v>
      </c>
      <c r="F42" s="46"/>
      <c r="G42" s="46"/>
      <c r="H42" s="46"/>
      <c r="I42" s="46"/>
      <c r="J42" s="46"/>
      <c r="K42" s="46"/>
      <c r="L42" s="47"/>
    </row>
    <row r="43" ht="15.75" customHeight="1">
      <c r="A43" s="142" t="s">
        <v>131</v>
      </c>
      <c r="B43" s="143"/>
      <c r="C43" s="143"/>
      <c r="D43" s="144"/>
      <c r="E43" s="145" t="s">
        <v>132</v>
      </c>
      <c r="F43" s="143"/>
      <c r="G43" s="143"/>
      <c r="H43" s="143"/>
      <c r="I43" s="143"/>
      <c r="J43" s="143"/>
      <c r="K43" s="143"/>
      <c r="L43" s="146"/>
    </row>
    <row r="44" ht="15.0" customHeight="1">
      <c r="A44" s="147" t="s">
        <v>133</v>
      </c>
      <c r="B44" s="87"/>
      <c r="C44" s="88"/>
      <c r="D44" s="148" t="s">
        <v>134</v>
      </c>
      <c r="E44" s="148" t="s">
        <v>135</v>
      </c>
      <c r="F44" s="149" t="s">
        <v>136</v>
      </c>
      <c r="G44" s="87"/>
      <c r="H44" s="88"/>
      <c r="I44" s="150">
        <v>24.3</v>
      </c>
      <c r="J44" s="151">
        <v>-0.05</v>
      </c>
      <c r="K44" s="151" t="s">
        <v>137</v>
      </c>
      <c r="L44" s="152">
        <v>0.05</v>
      </c>
    </row>
    <row r="45" ht="15.0" customHeight="1">
      <c r="A45" s="153" t="s">
        <v>138</v>
      </c>
      <c r="B45" s="154" t="s">
        <v>139</v>
      </c>
      <c r="C45" s="155" t="s">
        <v>140</v>
      </c>
      <c r="D45" s="156"/>
      <c r="E45" s="156"/>
      <c r="F45" s="116" t="s">
        <v>141</v>
      </c>
      <c r="G45" s="46"/>
      <c r="H45" s="140"/>
      <c r="I45" s="157">
        <v>20.0</v>
      </c>
      <c r="J45" s="158"/>
      <c r="K45" s="158" t="s">
        <v>142</v>
      </c>
      <c r="L45" s="159"/>
    </row>
    <row r="46" ht="15.0" customHeight="1">
      <c r="A46" s="160"/>
      <c r="B46" s="156"/>
      <c r="C46" s="161"/>
      <c r="D46" s="156"/>
      <c r="E46" s="156"/>
      <c r="F46" s="116" t="s">
        <v>143</v>
      </c>
      <c r="G46" s="46"/>
      <c r="H46" s="46"/>
      <c r="I46" s="49"/>
      <c r="J46" s="162">
        <f>$I$44*(1+1*$J$44)/(1+(-0.0004)*($I$45-20))</f>
        <v>23.085</v>
      </c>
      <c r="K46" s="163" t="s">
        <v>137</v>
      </c>
      <c r="L46" s="164">
        <f>$I$44*(1+1*$L$44)/(1+(-0.0004)*($I$45-20))</f>
        <v>25.515</v>
      </c>
    </row>
    <row r="47" ht="15.0" customHeight="1">
      <c r="A47" s="160"/>
      <c r="B47" s="156"/>
      <c r="C47" s="161"/>
      <c r="D47" s="156"/>
      <c r="E47" s="156"/>
      <c r="F47" s="116" t="s">
        <v>144</v>
      </c>
      <c r="G47" s="46"/>
      <c r="H47" s="46"/>
      <c r="I47" s="49"/>
      <c r="J47" s="165" t="s">
        <v>145</v>
      </c>
      <c r="K47" s="166">
        <f>IF(COUNTBLANK(H49:H112)&gt;0,"",'DESBAL-A'!E25)</f>
        <v>0.0005118798693</v>
      </c>
      <c r="L47" s="47"/>
    </row>
    <row r="48" ht="15.75" customHeight="1">
      <c r="A48" s="167"/>
      <c r="B48" s="168"/>
      <c r="C48" s="169"/>
      <c r="D48" s="168"/>
      <c r="E48" s="168"/>
      <c r="F48" s="170" t="s">
        <v>146</v>
      </c>
      <c r="G48" s="59"/>
      <c r="H48" s="170" t="s">
        <v>147</v>
      </c>
      <c r="I48" s="59"/>
      <c r="J48" s="171" t="s">
        <v>148</v>
      </c>
      <c r="K48" s="172"/>
      <c r="L48" s="173"/>
    </row>
    <row r="49" ht="21.0" customHeight="1">
      <c r="A49" s="174" t="s">
        <v>149</v>
      </c>
      <c r="B49" s="175">
        <v>1.0</v>
      </c>
      <c r="C49" s="176">
        <v>923.0</v>
      </c>
      <c r="D49" s="177">
        <v>25.0</v>
      </c>
      <c r="E49" s="178"/>
      <c r="F49" s="179">
        <f>IF(C49="","",VLOOKUP(C49,'1HSDU001345A'!$A$2:$C$1103,2))</f>
        <v>24.87</v>
      </c>
      <c r="G49" s="180">
        <f t="shared" ref="G49:G112" si="1">IF(F49="","",(F49-$I$44)/$I$44%)</f>
        <v>2.345679012</v>
      </c>
      <c r="H49" s="181">
        <v>24.5866666666667</v>
      </c>
      <c r="I49" s="182">
        <f t="shared" ref="I49:I112" si="2">IF(H49="","",(J49-$I$44)/$I$44%)</f>
        <v>1.382463143</v>
      </c>
      <c r="J49" s="183">
        <f t="shared" ref="J49:J112" si="3">IF(H49="","",H49/(1+(-0.0004)*(D49-20)))</f>
        <v>24.63593854</v>
      </c>
      <c r="K49" s="88"/>
      <c r="L49" s="184" t="str">
        <f t="shared" ref="L49:L112" si="4">IF(H49="","",IF(AND(J49&gt;$J$46,J49&lt;$L$46),"C",IF(AND($J$16="C",J49&gt;$L$46),"ERRO",IF(AND($J$17="C",J49&lt;$J$46),"ERRO","NC"))))</f>
        <v>C</v>
      </c>
      <c r="N49" s="185">
        <f t="shared" ref="N49:N112" si="5">J49-F49+0.5</f>
        <v>0.2659385438</v>
      </c>
    </row>
    <row r="50" ht="21.0" customHeight="1">
      <c r="A50" s="174" t="s">
        <v>149</v>
      </c>
      <c r="B50" s="175">
        <v>2.0</v>
      </c>
      <c r="C50" s="176">
        <v>925.0</v>
      </c>
      <c r="D50" s="186">
        <v>26.0</v>
      </c>
      <c r="E50" s="178"/>
      <c r="F50" s="179">
        <f>IF(C50="","",VLOOKUP(C50,'1HSDU001345A'!$A$2:$C$1103,2))</f>
        <v>24.88</v>
      </c>
      <c r="G50" s="180">
        <f t="shared" si="1"/>
        <v>2.386831276</v>
      </c>
      <c r="H50" s="181">
        <v>24.58</v>
      </c>
      <c r="I50" s="182">
        <f t="shared" si="2"/>
        <v>1.395612845</v>
      </c>
      <c r="J50" s="187">
        <f t="shared" si="3"/>
        <v>24.63913392</v>
      </c>
      <c r="K50" s="49"/>
      <c r="L50" s="188" t="str">
        <f t="shared" si="4"/>
        <v>C</v>
      </c>
      <c r="N50" s="185">
        <f t="shared" si="5"/>
        <v>0.2591339214</v>
      </c>
    </row>
    <row r="51" ht="21.0" customHeight="1">
      <c r="A51" s="174" t="s">
        <v>150</v>
      </c>
      <c r="B51" s="189">
        <v>3.0</v>
      </c>
      <c r="C51" s="190">
        <v>924.0</v>
      </c>
      <c r="D51" s="186">
        <v>26.0</v>
      </c>
      <c r="E51" s="191"/>
      <c r="F51" s="179">
        <f>IF(C51="","",VLOOKUP(C51,'1HSDU001345A'!$A$2:$C$1103,2))</f>
        <v>24.86</v>
      </c>
      <c r="G51" s="180">
        <f t="shared" si="1"/>
        <v>2.304526749</v>
      </c>
      <c r="H51" s="192">
        <v>24.64</v>
      </c>
      <c r="I51" s="182">
        <f t="shared" si="2"/>
        <v>1.643120444</v>
      </c>
      <c r="J51" s="187">
        <f t="shared" si="3"/>
        <v>24.69927827</v>
      </c>
      <c r="K51" s="49"/>
      <c r="L51" s="188" t="str">
        <f t="shared" si="4"/>
        <v>C</v>
      </c>
      <c r="N51" s="185">
        <f t="shared" si="5"/>
        <v>0.3392782678</v>
      </c>
    </row>
    <row r="52" ht="21.0" customHeight="1">
      <c r="A52" s="174" t="s">
        <v>150</v>
      </c>
      <c r="B52" s="189">
        <v>4.0</v>
      </c>
      <c r="C52" s="190">
        <v>919.0</v>
      </c>
      <c r="D52" s="186">
        <v>27.0</v>
      </c>
      <c r="E52" s="191"/>
      <c r="F52" s="179">
        <f>IF(C52="","",VLOOKUP(C52,'1HSDU001345A'!$A$2:$C$1103,2))</f>
        <v>24.95</v>
      </c>
      <c r="G52" s="180">
        <f t="shared" si="1"/>
        <v>2.674897119</v>
      </c>
      <c r="H52" s="192">
        <v>24.7033333333333</v>
      </c>
      <c r="I52" s="182">
        <f t="shared" si="2"/>
        <v>1.945254669</v>
      </c>
      <c r="J52" s="187">
        <f t="shared" si="3"/>
        <v>24.77269688</v>
      </c>
      <c r="K52" s="49"/>
      <c r="L52" s="188" t="str">
        <f t="shared" si="4"/>
        <v>C</v>
      </c>
      <c r="N52" s="185">
        <f t="shared" si="5"/>
        <v>0.3226968846</v>
      </c>
    </row>
    <row r="53" ht="21.0" customHeight="1">
      <c r="A53" s="174" t="s">
        <v>150</v>
      </c>
      <c r="B53" s="189">
        <v>5.0</v>
      </c>
      <c r="C53" s="190">
        <v>557.0</v>
      </c>
      <c r="D53" s="186">
        <v>27.0</v>
      </c>
      <c r="E53" s="191"/>
      <c r="F53" s="179">
        <f>IF(C53="","",VLOOKUP(C53,'1HSDU001345A'!$A$2:$C$1103,2))</f>
        <v>24.57</v>
      </c>
      <c r="G53" s="180">
        <f t="shared" si="1"/>
        <v>1.111111111</v>
      </c>
      <c r="H53" s="192">
        <v>24.4133333333333</v>
      </c>
      <c r="I53" s="182">
        <f t="shared" si="2"/>
        <v>0.7484880849</v>
      </c>
      <c r="J53" s="187">
        <f t="shared" si="3"/>
        <v>24.4818826</v>
      </c>
      <c r="K53" s="49"/>
      <c r="L53" s="188" t="str">
        <f t="shared" si="4"/>
        <v>C</v>
      </c>
      <c r="N53" s="185">
        <f t="shared" si="5"/>
        <v>0.4118826046</v>
      </c>
    </row>
    <row r="54" ht="21.0" customHeight="1">
      <c r="A54" s="174" t="s">
        <v>150</v>
      </c>
      <c r="B54" s="189">
        <v>6.0</v>
      </c>
      <c r="C54" s="190">
        <v>794.0</v>
      </c>
      <c r="D54" s="186">
        <v>27.0</v>
      </c>
      <c r="E54" s="191"/>
      <c r="F54" s="179">
        <f>IF(C54="","",VLOOKUP(C54,'1HSDU001345A'!$A$2:$C$1103,2))</f>
        <v>24.67</v>
      </c>
      <c r="G54" s="180">
        <f t="shared" si="1"/>
        <v>1.522633745</v>
      </c>
      <c r="H54" s="192">
        <v>24.48</v>
      </c>
      <c r="I54" s="182">
        <f t="shared" si="2"/>
        <v>1.02360684</v>
      </c>
      <c r="J54" s="187">
        <f t="shared" si="3"/>
        <v>24.54873646</v>
      </c>
      <c r="K54" s="49"/>
      <c r="L54" s="188" t="str">
        <f t="shared" si="4"/>
        <v>C</v>
      </c>
      <c r="N54" s="185">
        <f t="shared" si="5"/>
        <v>0.3787364621</v>
      </c>
    </row>
    <row r="55" ht="21.0" customHeight="1">
      <c r="A55" s="174" t="s">
        <v>149</v>
      </c>
      <c r="B55" s="189">
        <v>7.0</v>
      </c>
      <c r="C55" s="190">
        <v>833.0</v>
      </c>
      <c r="D55" s="186">
        <v>27.0</v>
      </c>
      <c r="E55" s="191"/>
      <c r="F55" s="179">
        <f>IF(C55="","",VLOOKUP(C55,'1HSDU001345A'!$A$2:$C$1103,2))</f>
        <v>24.98</v>
      </c>
      <c r="G55" s="180">
        <f t="shared" si="1"/>
        <v>2.798353909</v>
      </c>
      <c r="H55" s="192">
        <v>24.74</v>
      </c>
      <c r="I55" s="182">
        <f t="shared" si="2"/>
        <v>2.096569984</v>
      </c>
      <c r="J55" s="187">
        <f t="shared" si="3"/>
        <v>24.80946651</v>
      </c>
      <c r="K55" s="49"/>
      <c r="L55" s="188" t="str">
        <f t="shared" si="4"/>
        <v>C</v>
      </c>
      <c r="N55" s="185">
        <f t="shared" si="5"/>
        <v>0.3294665062</v>
      </c>
    </row>
    <row r="56" ht="21.0" customHeight="1">
      <c r="A56" s="174" t="s">
        <v>149</v>
      </c>
      <c r="B56" s="189">
        <v>8.0</v>
      </c>
      <c r="C56" s="190">
        <v>842.0</v>
      </c>
      <c r="D56" s="186">
        <v>28.0</v>
      </c>
      <c r="E56" s="191"/>
      <c r="F56" s="179">
        <f>IF(C56="","",VLOOKUP(C56,'1HSDU001345A'!$A$2:$C$1103,2))</f>
        <v>24.56</v>
      </c>
      <c r="G56" s="180">
        <f t="shared" si="1"/>
        <v>1.069958848</v>
      </c>
      <c r="H56" s="192">
        <v>24.4266666666667</v>
      </c>
      <c r="I56" s="182">
        <f t="shared" si="2"/>
        <v>0.8439626833</v>
      </c>
      <c r="J56" s="187">
        <f t="shared" si="3"/>
        <v>24.50508293</v>
      </c>
      <c r="K56" s="49"/>
      <c r="L56" s="188" t="str">
        <f t="shared" si="4"/>
        <v>C</v>
      </c>
      <c r="N56" s="185">
        <f t="shared" si="5"/>
        <v>0.445082932</v>
      </c>
    </row>
    <row r="57" ht="21.0" customHeight="1">
      <c r="A57" s="174" t="s">
        <v>149</v>
      </c>
      <c r="B57" s="189">
        <v>9.0</v>
      </c>
      <c r="C57" s="190">
        <v>1049.0</v>
      </c>
      <c r="D57" s="186">
        <v>28.0</v>
      </c>
      <c r="E57" s="191"/>
      <c r="F57" s="179">
        <f>IF(C57="","",VLOOKUP(C57,'1HSDU001345A'!$A$2:$C$1103,2))</f>
        <v>24.94</v>
      </c>
      <c r="G57" s="180">
        <f t="shared" si="1"/>
        <v>2.633744856</v>
      </c>
      <c r="H57" s="192">
        <v>24.8366666666667</v>
      </c>
      <c r="I57" s="182">
        <f t="shared" si="2"/>
        <v>2.536621991</v>
      </c>
      <c r="J57" s="187">
        <f t="shared" si="3"/>
        <v>24.91639914</v>
      </c>
      <c r="K57" s="49"/>
      <c r="L57" s="188" t="str">
        <f t="shared" si="4"/>
        <v>C</v>
      </c>
      <c r="N57" s="185">
        <f t="shared" si="5"/>
        <v>0.4763991439</v>
      </c>
    </row>
    <row r="58" ht="21.0" customHeight="1">
      <c r="A58" s="174" t="s">
        <v>149</v>
      </c>
      <c r="B58" s="189">
        <v>10.0</v>
      </c>
      <c r="C58" s="190">
        <v>1046.0</v>
      </c>
      <c r="D58" s="186">
        <v>28.0</v>
      </c>
      <c r="E58" s="191"/>
      <c r="F58" s="179">
        <f>IF(C58="","",VLOOKUP(C58,'1HSDU001345A'!$A$2:$C$1103,2))</f>
        <v>24.94</v>
      </c>
      <c r="G58" s="180">
        <f t="shared" si="1"/>
        <v>2.633744856</v>
      </c>
      <c r="H58" s="192">
        <v>24.8033333333333</v>
      </c>
      <c r="I58" s="182">
        <f t="shared" si="2"/>
        <v>2.399007414</v>
      </c>
      <c r="J58" s="187">
        <f t="shared" si="3"/>
        <v>24.8829588</v>
      </c>
      <c r="K58" s="49"/>
      <c r="L58" s="188" t="str">
        <f t="shared" si="4"/>
        <v>C</v>
      </c>
      <c r="N58" s="185">
        <f t="shared" si="5"/>
        <v>0.4429588015</v>
      </c>
    </row>
    <row r="59" ht="21.0" customHeight="1">
      <c r="A59" s="193" t="s">
        <v>150</v>
      </c>
      <c r="B59" s="189">
        <v>11.0</v>
      </c>
      <c r="C59" s="190">
        <v>831.0</v>
      </c>
      <c r="D59" s="186">
        <v>29.0</v>
      </c>
      <c r="E59" s="191"/>
      <c r="F59" s="179">
        <f>IF(C59="","",VLOOKUP(C59,'1HSDU001345A'!$A$2:$C$1103,2))</f>
        <v>24.79</v>
      </c>
      <c r="G59" s="180">
        <f t="shared" si="1"/>
        <v>2.016460905</v>
      </c>
      <c r="H59" s="192">
        <v>24.55</v>
      </c>
      <c r="I59" s="182">
        <f t="shared" si="2"/>
        <v>1.393824352</v>
      </c>
      <c r="J59" s="187">
        <f t="shared" si="3"/>
        <v>24.63869932</v>
      </c>
      <c r="K59" s="49"/>
      <c r="L59" s="188" t="str">
        <f t="shared" si="4"/>
        <v>C</v>
      </c>
      <c r="N59" s="185">
        <f t="shared" si="5"/>
        <v>0.3486993175</v>
      </c>
    </row>
    <row r="60" ht="21.0" customHeight="1">
      <c r="A60" s="193" t="s">
        <v>150</v>
      </c>
      <c r="B60" s="189">
        <v>12.0</v>
      </c>
      <c r="C60" s="190">
        <v>838.0</v>
      </c>
      <c r="D60" s="186">
        <v>29.0</v>
      </c>
      <c r="E60" s="191"/>
      <c r="F60" s="179">
        <f>IF(C60="","",VLOOKUP(C60,'1HSDU001345A'!$A$2:$C$1103,2))</f>
        <v>24.72</v>
      </c>
      <c r="G60" s="180">
        <f t="shared" si="1"/>
        <v>1.728395062</v>
      </c>
      <c r="H60" s="192">
        <v>24.5233333333333</v>
      </c>
      <c r="I60" s="182">
        <f t="shared" si="2"/>
        <v>1.283688494</v>
      </c>
      <c r="J60" s="187">
        <f t="shared" si="3"/>
        <v>24.6119363</v>
      </c>
      <c r="K60" s="49"/>
      <c r="L60" s="188" t="str">
        <f t="shared" si="4"/>
        <v>C</v>
      </c>
      <c r="N60" s="185">
        <f t="shared" si="5"/>
        <v>0.391936304</v>
      </c>
    </row>
    <row r="61" ht="21.0" customHeight="1">
      <c r="A61" s="193" t="s">
        <v>150</v>
      </c>
      <c r="B61" s="189">
        <v>13.0</v>
      </c>
      <c r="C61" s="190">
        <v>560.0</v>
      </c>
      <c r="D61" s="186">
        <v>29.0</v>
      </c>
      <c r="E61" s="191"/>
      <c r="F61" s="179">
        <f>IF(C61="","",VLOOKUP(C61,'1HSDU001345A'!$A$2:$C$1103,2))</f>
        <v>24.57</v>
      </c>
      <c r="G61" s="180">
        <f t="shared" si="1"/>
        <v>1.111111111</v>
      </c>
      <c r="H61" s="194">
        <v>24.62</v>
      </c>
      <c r="I61" s="182">
        <f t="shared" si="2"/>
        <v>1.68293098</v>
      </c>
      <c r="J61" s="187">
        <f t="shared" si="3"/>
        <v>24.70895223</v>
      </c>
      <c r="K61" s="49"/>
      <c r="L61" s="188" t="str">
        <f t="shared" si="4"/>
        <v>C</v>
      </c>
      <c r="M61" s="64">
        <v>24.39</v>
      </c>
      <c r="N61" s="185">
        <f t="shared" si="5"/>
        <v>0.638952228</v>
      </c>
    </row>
    <row r="62" ht="21.0" customHeight="1">
      <c r="A62" s="193" t="s">
        <v>150</v>
      </c>
      <c r="B62" s="189">
        <v>14.0</v>
      </c>
      <c r="C62" s="190">
        <v>906.0</v>
      </c>
      <c r="D62" s="186">
        <v>29.0</v>
      </c>
      <c r="E62" s="191"/>
      <c r="F62" s="179">
        <f>IF(C62="","",VLOOKUP(C62,'1HSDU001345A'!$A$2:$C$1103,2))</f>
        <v>24.66</v>
      </c>
      <c r="G62" s="180">
        <f t="shared" si="1"/>
        <v>1.481481481</v>
      </c>
      <c r="H62" s="192">
        <v>24.5333333333333</v>
      </c>
      <c r="I62" s="182">
        <f t="shared" si="2"/>
        <v>1.324989441</v>
      </c>
      <c r="J62" s="187">
        <f t="shared" si="3"/>
        <v>24.62197243</v>
      </c>
      <c r="K62" s="49"/>
      <c r="L62" s="188" t="str">
        <f t="shared" si="4"/>
        <v>C</v>
      </c>
      <c r="N62" s="185">
        <f t="shared" si="5"/>
        <v>0.4619724341</v>
      </c>
    </row>
    <row r="63" ht="21.0" customHeight="1">
      <c r="A63" s="174" t="s">
        <v>149</v>
      </c>
      <c r="B63" s="189">
        <v>15.0</v>
      </c>
      <c r="C63" s="190">
        <v>644.0</v>
      </c>
      <c r="D63" s="186">
        <v>30.0</v>
      </c>
      <c r="E63" s="191"/>
      <c r="F63" s="179">
        <f>IF(C63="","",VLOOKUP(C63,'1HSDU001345A'!$A$2:$C$1103,2))</f>
        <v>24.69</v>
      </c>
      <c r="G63" s="180">
        <f t="shared" si="1"/>
        <v>1.604938272</v>
      </c>
      <c r="H63" s="194">
        <v>24.77</v>
      </c>
      <c r="I63" s="182">
        <f t="shared" si="2"/>
        <v>2.343530501</v>
      </c>
      <c r="J63" s="187">
        <f t="shared" si="3"/>
        <v>24.86947791</v>
      </c>
      <c r="K63" s="49"/>
      <c r="L63" s="188" t="str">
        <f t="shared" si="4"/>
        <v>C</v>
      </c>
      <c r="M63" s="64">
        <v>24.35</v>
      </c>
      <c r="N63" s="185">
        <f t="shared" si="5"/>
        <v>0.6794779116</v>
      </c>
    </row>
    <row r="64" ht="21.0" customHeight="1">
      <c r="A64" s="174" t="s">
        <v>149</v>
      </c>
      <c r="B64" s="189">
        <v>16.0</v>
      </c>
      <c r="C64" s="190">
        <v>646.0</v>
      </c>
      <c r="D64" s="186">
        <v>30.0</v>
      </c>
      <c r="E64" s="191"/>
      <c r="F64" s="179">
        <f>IF(C64="","",VLOOKUP(C64,'1HSDU001345A'!$A$2:$C$1103,2))</f>
        <v>24.69</v>
      </c>
      <c r="G64" s="180">
        <f t="shared" si="1"/>
        <v>1.604938272</v>
      </c>
      <c r="H64" s="192">
        <v>24.47</v>
      </c>
      <c r="I64" s="182">
        <f t="shared" si="2"/>
        <v>1.104004495</v>
      </c>
      <c r="J64" s="187">
        <f t="shared" si="3"/>
        <v>24.56827309</v>
      </c>
      <c r="K64" s="49"/>
      <c r="L64" s="188" t="str">
        <f t="shared" si="4"/>
        <v>C</v>
      </c>
      <c r="N64" s="185">
        <f t="shared" si="5"/>
        <v>0.3782730924</v>
      </c>
    </row>
    <row r="65" ht="21.0" customHeight="1">
      <c r="A65" s="174" t="s">
        <v>149</v>
      </c>
      <c r="B65" s="189">
        <v>17.0</v>
      </c>
      <c r="C65" s="190">
        <v>1038.0</v>
      </c>
      <c r="D65" s="186">
        <v>30.0</v>
      </c>
      <c r="E65" s="191"/>
      <c r="F65" s="179">
        <f>IF(C65="","",VLOOKUP(C65,'1HSDU001345A'!$A$2:$C$1103,2))</f>
        <v>24.64</v>
      </c>
      <c r="G65" s="180">
        <f t="shared" si="1"/>
        <v>1.399176955</v>
      </c>
      <c r="H65" s="192">
        <v>24.49</v>
      </c>
      <c r="I65" s="182">
        <f t="shared" si="2"/>
        <v>1.186639562</v>
      </c>
      <c r="J65" s="187">
        <f t="shared" si="3"/>
        <v>24.58835341</v>
      </c>
      <c r="K65" s="49"/>
      <c r="L65" s="188" t="str">
        <f t="shared" si="4"/>
        <v>C</v>
      </c>
      <c r="N65" s="185">
        <f t="shared" si="5"/>
        <v>0.4483534137</v>
      </c>
    </row>
    <row r="66" ht="21.0" customHeight="1">
      <c r="A66" s="174" t="s">
        <v>149</v>
      </c>
      <c r="B66" s="189">
        <v>18.0</v>
      </c>
      <c r="C66" s="190">
        <v>1062.0</v>
      </c>
      <c r="D66" s="186">
        <v>30.0</v>
      </c>
      <c r="E66" s="191"/>
      <c r="F66" s="179">
        <f>IF(C66="","",VLOOKUP(C66,'1HSDU001345A'!$A$2:$C$1103,2))</f>
        <v>25.02</v>
      </c>
      <c r="G66" s="180">
        <f t="shared" si="1"/>
        <v>2.962962963</v>
      </c>
      <c r="H66" s="192">
        <v>24.8133333333333</v>
      </c>
      <c r="I66" s="182">
        <f t="shared" si="2"/>
        <v>2.522573146</v>
      </c>
      <c r="J66" s="187">
        <f t="shared" si="3"/>
        <v>24.91298527</v>
      </c>
      <c r="K66" s="49"/>
      <c r="L66" s="188" t="str">
        <f t="shared" si="4"/>
        <v>C</v>
      </c>
      <c r="N66" s="185">
        <f t="shared" si="5"/>
        <v>0.3929852744</v>
      </c>
    </row>
    <row r="67" ht="21.0" customHeight="1">
      <c r="A67" s="193" t="s">
        <v>150</v>
      </c>
      <c r="B67" s="189">
        <v>19.0</v>
      </c>
      <c r="C67" s="190">
        <v>1045.0</v>
      </c>
      <c r="D67" s="186">
        <v>30.0</v>
      </c>
      <c r="E67" s="191"/>
      <c r="F67" s="179">
        <f>IF(C67="","",VLOOKUP(C67,'1HSDU001345A'!$A$2:$C$1103,2))</f>
        <v>24.97</v>
      </c>
      <c r="G67" s="180">
        <f t="shared" si="1"/>
        <v>2.757201646</v>
      </c>
      <c r="H67" s="192">
        <v>24.7833333333333</v>
      </c>
      <c r="I67" s="182">
        <f t="shared" si="2"/>
        <v>2.398620545</v>
      </c>
      <c r="J67" s="187">
        <f t="shared" si="3"/>
        <v>24.88286479</v>
      </c>
      <c r="K67" s="49"/>
      <c r="L67" s="188" t="str">
        <f t="shared" si="4"/>
        <v>C</v>
      </c>
      <c r="N67" s="185">
        <f t="shared" si="5"/>
        <v>0.4128647925</v>
      </c>
    </row>
    <row r="68" ht="21.0" customHeight="1">
      <c r="A68" s="193" t="s">
        <v>150</v>
      </c>
      <c r="B68" s="189">
        <v>20.0</v>
      </c>
      <c r="C68" s="190">
        <v>1087.0</v>
      </c>
      <c r="D68" s="186">
        <v>30.0</v>
      </c>
      <c r="E68" s="191"/>
      <c r="F68" s="179">
        <f>IF(C68="","",VLOOKUP(C68,'1HSDU001345A'!$A$2:$C$1103,2))</f>
        <v>24.82</v>
      </c>
      <c r="G68" s="180">
        <f t="shared" si="1"/>
        <v>2.139917695</v>
      </c>
      <c r="H68" s="192">
        <v>24.79</v>
      </c>
      <c r="I68" s="182">
        <f t="shared" si="2"/>
        <v>2.426165568</v>
      </c>
      <c r="J68" s="187">
        <f t="shared" si="3"/>
        <v>24.88955823</v>
      </c>
      <c r="K68" s="49"/>
      <c r="L68" s="188" t="str">
        <f t="shared" si="4"/>
        <v>C</v>
      </c>
      <c r="N68" s="185">
        <f t="shared" si="5"/>
        <v>0.5695582329</v>
      </c>
    </row>
    <row r="69" ht="21.0" customHeight="1">
      <c r="A69" s="193" t="s">
        <v>150</v>
      </c>
      <c r="B69" s="189">
        <v>21.0</v>
      </c>
      <c r="C69" s="191">
        <v>640.0</v>
      </c>
      <c r="D69" s="186">
        <v>30.0</v>
      </c>
      <c r="E69" s="191"/>
      <c r="F69" s="179">
        <f>IF(C69="","",VLOOKUP(C69,'1HSDU001345A'!$A$2:$C$1103,2))</f>
        <v>24.69</v>
      </c>
      <c r="G69" s="180">
        <f t="shared" si="1"/>
        <v>1.604938272</v>
      </c>
      <c r="H69" s="194">
        <v>24.67</v>
      </c>
      <c r="I69" s="182">
        <f t="shared" si="2"/>
        <v>1.930355166</v>
      </c>
      <c r="J69" s="187">
        <f t="shared" si="3"/>
        <v>24.76907631</v>
      </c>
      <c r="K69" s="49"/>
      <c r="L69" s="188" t="str">
        <f t="shared" si="4"/>
        <v>C</v>
      </c>
      <c r="M69" s="64">
        <v>24.4</v>
      </c>
      <c r="N69" s="185">
        <f t="shared" si="5"/>
        <v>0.5790763052</v>
      </c>
    </row>
    <row r="70" ht="21.0" customHeight="1">
      <c r="A70" s="193" t="s">
        <v>150</v>
      </c>
      <c r="B70" s="189">
        <v>22.0</v>
      </c>
      <c r="C70" s="191">
        <v>643.0</v>
      </c>
      <c r="D70" s="186">
        <v>30.0</v>
      </c>
      <c r="E70" s="191"/>
      <c r="F70" s="179">
        <f>IF(C70="","",VLOOKUP(C70,'1HSDU001345A'!$A$2:$C$1103,2))</f>
        <v>24.69</v>
      </c>
      <c r="G70" s="180">
        <f t="shared" si="1"/>
        <v>1.604938272</v>
      </c>
      <c r="H70" s="192">
        <v>24.5133333333333</v>
      </c>
      <c r="I70" s="182">
        <f t="shared" si="2"/>
        <v>1.283047141</v>
      </c>
      <c r="J70" s="187">
        <f t="shared" si="3"/>
        <v>24.61178046</v>
      </c>
      <c r="K70" s="49"/>
      <c r="L70" s="188" t="str">
        <f t="shared" si="4"/>
        <v>C</v>
      </c>
      <c r="N70" s="185">
        <f t="shared" si="5"/>
        <v>0.4217804552</v>
      </c>
    </row>
    <row r="71" ht="21.0" customHeight="1">
      <c r="A71" s="174" t="s">
        <v>149</v>
      </c>
      <c r="B71" s="189">
        <v>23.0</v>
      </c>
      <c r="C71" s="191">
        <v>634.0</v>
      </c>
      <c r="D71" s="186">
        <v>30.0</v>
      </c>
      <c r="E71" s="191"/>
      <c r="F71" s="179">
        <f>IF(C71="","",VLOOKUP(C71,'1HSDU001345A'!$A$2:$C$1103,2))</f>
        <v>24.82</v>
      </c>
      <c r="G71" s="180">
        <f t="shared" si="1"/>
        <v>2.139917695</v>
      </c>
      <c r="H71" s="192">
        <v>24.65</v>
      </c>
      <c r="I71" s="182">
        <f t="shared" si="2"/>
        <v>1.847720099</v>
      </c>
      <c r="J71" s="187">
        <f t="shared" si="3"/>
        <v>24.74899598</v>
      </c>
      <c r="K71" s="49"/>
      <c r="L71" s="188" t="str">
        <f t="shared" si="4"/>
        <v>C</v>
      </c>
      <c r="N71" s="185">
        <f t="shared" si="5"/>
        <v>0.4289959839</v>
      </c>
    </row>
    <row r="72" ht="21.0" customHeight="1">
      <c r="A72" s="174" t="s">
        <v>149</v>
      </c>
      <c r="B72" s="189">
        <v>24.0</v>
      </c>
      <c r="C72" s="191">
        <v>1078.0</v>
      </c>
      <c r="D72" s="186">
        <v>30.0</v>
      </c>
      <c r="E72" s="191"/>
      <c r="F72" s="179">
        <f>IF(C72="","",VLOOKUP(C72,'1HSDU001345A'!$A$2:$C$1103,2))</f>
        <v>24.94</v>
      </c>
      <c r="G72" s="180">
        <f t="shared" si="1"/>
        <v>2.633744856</v>
      </c>
      <c r="H72" s="192">
        <v>24.6366666666667</v>
      </c>
      <c r="I72" s="182">
        <f t="shared" si="2"/>
        <v>1.792630054</v>
      </c>
      <c r="J72" s="187">
        <f t="shared" si="3"/>
        <v>24.7356091</v>
      </c>
      <c r="K72" s="49"/>
      <c r="L72" s="188" t="str">
        <f t="shared" si="4"/>
        <v>C</v>
      </c>
      <c r="N72" s="185">
        <f t="shared" si="5"/>
        <v>0.2956091031</v>
      </c>
    </row>
    <row r="73" ht="21.0" customHeight="1">
      <c r="A73" s="174" t="s">
        <v>149</v>
      </c>
      <c r="B73" s="189">
        <v>25.0</v>
      </c>
      <c r="C73" s="191">
        <v>631.0</v>
      </c>
      <c r="D73" s="186">
        <v>30.0</v>
      </c>
      <c r="E73" s="191"/>
      <c r="F73" s="179">
        <f>IF(C73="","",VLOOKUP(C73,'1HSDU001345A'!$A$2:$C$1103,2))</f>
        <v>24.77</v>
      </c>
      <c r="G73" s="180">
        <f t="shared" si="1"/>
        <v>1.934156379</v>
      </c>
      <c r="H73" s="192">
        <v>24.5833333333333</v>
      </c>
      <c r="I73" s="182">
        <f t="shared" si="2"/>
        <v>1.572269875</v>
      </c>
      <c r="J73" s="187">
        <f t="shared" si="3"/>
        <v>24.68206158</v>
      </c>
      <c r="K73" s="49"/>
      <c r="L73" s="188" t="str">
        <f t="shared" si="4"/>
        <v>C</v>
      </c>
      <c r="N73" s="185">
        <f t="shared" si="5"/>
        <v>0.4120615797</v>
      </c>
    </row>
    <row r="74" ht="21.0" customHeight="1">
      <c r="A74" s="174" t="s">
        <v>149</v>
      </c>
      <c r="B74" s="189">
        <v>26.0</v>
      </c>
      <c r="C74" s="191">
        <v>637.0</v>
      </c>
      <c r="D74" s="186">
        <v>30.0</v>
      </c>
      <c r="E74" s="191"/>
      <c r="F74" s="179">
        <f>IF(C74="","",VLOOKUP(C74,'1HSDU001345A'!$A$2:$C$1103,2))</f>
        <v>24.69</v>
      </c>
      <c r="G74" s="180">
        <f t="shared" si="1"/>
        <v>1.604938272</v>
      </c>
      <c r="H74" s="192">
        <v>24.57</v>
      </c>
      <c r="I74" s="182">
        <f t="shared" si="2"/>
        <v>1.51717983</v>
      </c>
      <c r="J74" s="187">
        <f t="shared" si="3"/>
        <v>24.6686747</v>
      </c>
      <c r="K74" s="49"/>
      <c r="L74" s="188" t="str">
        <f t="shared" si="4"/>
        <v>C</v>
      </c>
      <c r="N74" s="185">
        <f t="shared" si="5"/>
        <v>0.4786746988</v>
      </c>
    </row>
    <row r="75" ht="21.0" customHeight="1">
      <c r="A75" s="193" t="s">
        <v>150</v>
      </c>
      <c r="B75" s="189">
        <v>27.0</v>
      </c>
      <c r="C75" s="191">
        <v>636.0</v>
      </c>
      <c r="D75" s="186">
        <v>30.0</v>
      </c>
      <c r="E75" s="191"/>
      <c r="F75" s="179">
        <f>IF(C75="","",VLOOKUP(C75,'1HSDU001345A'!$A$2:$C$1103,2))</f>
        <v>24.55</v>
      </c>
      <c r="G75" s="180">
        <f t="shared" si="1"/>
        <v>1.028806584</v>
      </c>
      <c r="H75" s="192">
        <v>24.4</v>
      </c>
      <c r="I75" s="182">
        <f t="shared" si="2"/>
        <v>0.8147817608</v>
      </c>
      <c r="J75" s="187">
        <f t="shared" si="3"/>
        <v>24.49799197</v>
      </c>
      <c r="K75" s="49"/>
      <c r="L75" s="188" t="str">
        <f t="shared" si="4"/>
        <v>C</v>
      </c>
      <c r="N75" s="185">
        <f t="shared" si="5"/>
        <v>0.4479919679</v>
      </c>
    </row>
    <row r="76" ht="21.0" customHeight="1">
      <c r="A76" s="193" t="s">
        <v>150</v>
      </c>
      <c r="B76" s="189">
        <v>28.0</v>
      </c>
      <c r="C76" s="191">
        <v>639.0</v>
      </c>
      <c r="D76" s="186">
        <v>30.0</v>
      </c>
      <c r="E76" s="191"/>
      <c r="F76" s="179">
        <f>IF(C76="","",VLOOKUP(C76,'1HSDU001345A'!$A$2:$C$1103,2))</f>
        <v>24.69</v>
      </c>
      <c r="G76" s="180">
        <f t="shared" si="1"/>
        <v>1.604938272</v>
      </c>
      <c r="H76" s="192">
        <v>24.44</v>
      </c>
      <c r="I76" s="182">
        <f t="shared" si="2"/>
        <v>0.9800518948</v>
      </c>
      <c r="J76" s="187">
        <f t="shared" si="3"/>
        <v>24.53815261</v>
      </c>
      <c r="K76" s="49"/>
      <c r="L76" s="188" t="str">
        <f t="shared" si="4"/>
        <v>C</v>
      </c>
      <c r="N76" s="185">
        <f t="shared" si="5"/>
        <v>0.3481526104</v>
      </c>
    </row>
    <row r="77" ht="21.0" customHeight="1">
      <c r="A77" s="193" t="s">
        <v>150</v>
      </c>
      <c r="B77" s="189">
        <v>29.0</v>
      </c>
      <c r="C77" s="191">
        <v>630.0</v>
      </c>
      <c r="D77" s="186">
        <v>30.0</v>
      </c>
      <c r="E77" s="191"/>
      <c r="F77" s="179">
        <f>IF(C77="","",VLOOKUP(C77,'1HSDU001345A'!$A$2:$C$1103,2))</f>
        <v>24.92</v>
      </c>
      <c r="G77" s="180">
        <f t="shared" si="1"/>
        <v>2.551440329</v>
      </c>
      <c r="H77" s="192">
        <v>24.64</v>
      </c>
      <c r="I77" s="182">
        <f t="shared" si="2"/>
        <v>1.806402565</v>
      </c>
      <c r="J77" s="187">
        <f t="shared" si="3"/>
        <v>24.73895582</v>
      </c>
      <c r="K77" s="49"/>
      <c r="L77" s="188" t="str">
        <f t="shared" si="4"/>
        <v>C</v>
      </c>
      <c r="N77" s="185">
        <f t="shared" si="5"/>
        <v>0.3189558233</v>
      </c>
    </row>
    <row r="78" ht="21.0" customHeight="1">
      <c r="A78" s="193" t="s">
        <v>150</v>
      </c>
      <c r="B78" s="189">
        <v>30.0</v>
      </c>
      <c r="C78" s="191">
        <v>635.0</v>
      </c>
      <c r="D78" s="186">
        <v>30.0</v>
      </c>
      <c r="E78" s="191"/>
      <c r="F78" s="179">
        <f>IF(C78="","",VLOOKUP(C78,'1HSDU001345A'!$A$2:$C$1103,2))</f>
        <v>24.63</v>
      </c>
      <c r="G78" s="180">
        <f t="shared" si="1"/>
        <v>1.358024691</v>
      </c>
      <c r="H78" s="192">
        <v>24.47</v>
      </c>
      <c r="I78" s="182">
        <f t="shared" si="2"/>
        <v>1.104004495</v>
      </c>
      <c r="J78" s="187">
        <f t="shared" si="3"/>
        <v>24.56827309</v>
      </c>
      <c r="K78" s="49"/>
      <c r="L78" s="188" t="str">
        <f t="shared" si="4"/>
        <v>C</v>
      </c>
      <c r="N78" s="185">
        <f t="shared" si="5"/>
        <v>0.4382730924</v>
      </c>
    </row>
    <row r="79" ht="21.0" customHeight="1">
      <c r="A79" s="193" t="s">
        <v>149</v>
      </c>
      <c r="B79" s="189">
        <v>31.0</v>
      </c>
      <c r="C79" s="191">
        <v>633.0</v>
      </c>
      <c r="D79" s="186">
        <v>30.0</v>
      </c>
      <c r="E79" s="191"/>
      <c r="F79" s="179">
        <f>IF(C79="","",VLOOKUP(C79,'1HSDU001345A'!$A$2:$C$1103,2))</f>
        <v>24.87</v>
      </c>
      <c r="G79" s="180">
        <f t="shared" si="1"/>
        <v>2.345679012</v>
      </c>
      <c r="H79" s="192">
        <v>24.6233333333333</v>
      </c>
      <c r="I79" s="182">
        <f t="shared" si="2"/>
        <v>1.737540009</v>
      </c>
      <c r="J79" s="187">
        <f t="shared" si="3"/>
        <v>24.72222222</v>
      </c>
      <c r="K79" s="49"/>
      <c r="L79" s="188" t="str">
        <f t="shared" si="4"/>
        <v>C</v>
      </c>
      <c r="N79" s="185">
        <f t="shared" si="5"/>
        <v>0.3522222222</v>
      </c>
    </row>
    <row r="80" ht="21.0" customHeight="1">
      <c r="A80" s="195" t="s">
        <v>149</v>
      </c>
      <c r="B80" s="196">
        <v>32.0</v>
      </c>
      <c r="C80" s="197">
        <v>632.0</v>
      </c>
      <c r="D80" s="198">
        <v>30.0</v>
      </c>
      <c r="E80" s="197"/>
      <c r="F80" s="199">
        <f>IF(C80="","",VLOOKUP(C80,'1HSDU001345A'!$A$2:$C$1103,2))</f>
        <v>24.69</v>
      </c>
      <c r="G80" s="200">
        <f t="shared" si="1"/>
        <v>1.604938272</v>
      </c>
      <c r="H80" s="201">
        <v>24.4866666666667</v>
      </c>
      <c r="I80" s="202">
        <f t="shared" si="2"/>
        <v>1.172867051</v>
      </c>
      <c r="J80" s="203">
        <f t="shared" si="3"/>
        <v>24.58500669</v>
      </c>
      <c r="K80" s="59"/>
      <c r="L80" s="204" t="str">
        <f t="shared" si="4"/>
        <v>C</v>
      </c>
      <c r="M80" s="205"/>
      <c r="N80" s="185">
        <f t="shared" si="5"/>
        <v>0.3950066934</v>
      </c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205"/>
    </row>
    <row r="81" ht="21.0" customHeight="1">
      <c r="A81" s="174" t="s">
        <v>151</v>
      </c>
      <c r="B81" s="175">
        <v>89.0</v>
      </c>
      <c r="C81" s="178">
        <v>926.0</v>
      </c>
      <c r="D81" s="177">
        <v>34.0</v>
      </c>
      <c r="E81" s="178"/>
      <c r="F81" s="179">
        <f>IF(C81="","",VLOOKUP(C81,'1HSDU001345A'!$A$2:$C$1103,2))</f>
        <v>24.65</v>
      </c>
      <c r="G81" s="206">
        <f t="shared" si="1"/>
        <v>1.440329218</v>
      </c>
      <c r="H81" s="181">
        <v>24.4933333333333</v>
      </c>
      <c r="I81" s="182">
        <f t="shared" si="2"/>
        <v>1.363244595</v>
      </c>
      <c r="J81" s="183">
        <f t="shared" si="3"/>
        <v>24.63126844</v>
      </c>
      <c r="K81" s="88"/>
      <c r="L81" s="184" t="str">
        <f t="shared" si="4"/>
        <v>C</v>
      </c>
      <c r="N81" s="185">
        <f t="shared" si="5"/>
        <v>0.4812684366</v>
      </c>
    </row>
    <row r="82" ht="21.0" customHeight="1">
      <c r="A82" s="193" t="s">
        <v>151</v>
      </c>
      <c r="B82" s="189">
        <v>90.0</v>
      </c>
      <c r="C82" s="191">
        <v>889.0</v>
      </c>
      <c r="D82" s="186">
        <v>34.0</v>
      </c>
      <c r="E82" s="191"/>
      <c r="F82" s="207">
        <f>IF(C82="","",VLOOKUP(C82,'1HSDU001345A'!$A$2:$C$1103,2))</f>
        <v>24.85</v>
      </c>
      <c r="G82" s="208">
        <f t="shared" si="1"/>
        <v>2.263374486</v>
      </c>
      <c r="H82" s="192">
        <v>24.6833333333333</v>
      </c>
      <c r="I82" s="209">
        <f t="shared" si="2"/>
        <v>2.149540858</v>
      </c>
      <c r="J82" s="187">
        <f t="shared" si="3"/>
        <v>24.82233843</v>
      </c>
      <c r="K82" s="49"/>
      <c r="L82" s="188" t="str">
        <f t="shared" si="4"/>
        <v>C</v>
      </c>
      <c r="N82" s="185">
        <f t="shared" si="5"/>
        <v>0.4723384285</v>
      </c>
    </row>
    <row r="83" ht="21.0" customHeight="1">
      <c r="A83" s="193" t="s">
        <v>152</v>
      </c>
      <c r="B83" s="189">
        <v>91.0</v>
      </c>
      <c r="C83" s="191">
        <v>649.0</v>
      </c>
      <c r="D83" s="186">
        <v>34.0</v>
      </c>
      <c r="E83" s="191"/>
      <c r="F83" s="207">
        <f>IF(C83="","",VLOOKUP(C83,'1HSDU001345A'!$A$2:$C$1103,2))</f>
        <v>24.61</v>
      </c>
      <c r="G83" s="208">
        <f t="shared" si="1"/>
        <v>1.275720165</v>
      </c>
      <c r="H83" s="192">
        <v>24.45</v>
      </c>
      <c r="I83" s="209">
        <f t="shared" si="2"/>
        <v>1.183913868</v>
      </c>
      <c r="J83" s="187">
        <f t="shared" si="3"/>
        <v>24.58769107</v>
      </c>
      <c r="K83" s="49"/>
      <c r="L83" s="188" t="str">
        <f t="shared" si="4"/>
        <v>C</v>
      </c>
      <c r="N83" s="185">
        <f t="shared" si="5"/>
        <v>0.47769107</v>
      </c>
    </row>
    <row r="84" ht="21.0" customHeight="1">
      <c r="A84" s="193" t="s">
        <v>152</v>
      </c>
      <c r="B84" s="189">
        <v>92.0</v>
      </c>
      <c r="C84" s="191">
        <v>905.0</v>
      </c>
      <c r="D84" s="186">
        <v>34.0</v>
      </c>
      <c r="E84" s="191"/>
      <c r="F84" s="207">
        <f>IF(C84="","",VLOOKUP(C84,'1HSDU001345A'!$A$2:$C$1103,2))</f>
        <v>24.75</v>
      </c>
      <c r="G84" s="208">
        <f t="shared" si="1"/>
        <v>1.851851852</v>
      </c>
      <c r="H84" s="192">
        <v>24.6466666666667</v>
      </c>
      <c r="I84" s="209">
        <f t="shared" si="2"/>
        <v>1.997799474</v>
      </c>
      <c r="J84" s="187">
        <f t="shared" si="3"/>
        <v>24.78546527</v>
      </c>
      <c r="K84" s="49"/>
      <c r="L84" s="188" t="str">
        <f t="shared" si="4"/>
        <v>C</v>
      </c>
      <c r="N84" s="185">
        <f t="shared" si="5"/>
        <v>0.5354652722</v>
      </c>
    </row>
    <row r="85" ht="21.0" customHeight="1">
      <c r="A85" s="193" t="s">
        <v>152</v>
      </c>
      <c r="B85" s="189">
        <v>93.0</v>
      </c>
      <c r="C85" s="191">
        <v>893.0</v>
      </c>
      <c r="D85" s="186">
        <v>34.0</v>
      </c>
      <c r="E85" s="191"/>
      <c r="F85" s="207">
        <f>IF(C85="","",VLOOKUP(C85,'1HSDU001345A'!$A$2:$C$1103,2))</f>
        <v>24.81</v>
      </c>
      <c r="G85" s="208">
        <f t="shared" si="1"/>
        <v>2.098765432</v>
      </c>
      <c r="H85" s="192">
        <v>24.66</v>
      </c>
      <c r="I85" s="209">
        <f t="shared" si="2"/>
        <v>2.052978159</v>
      </c>
      <c r="J85" s="187">
        <f t="shared" si="3"/>
        <v>24.79887369</v>
      </c>
      <c r="K85" s="49"/>
      <c r="L85" s="188" t="str">
        <f t="shared" si="4"/>
        <v>C</v>
      </c>
      <c r="N85" s="185">
        <f t="shared" si="5"/>
        <v>0.4888736927</v>
      </c>
    </row>
    <row r="86" ht="21.0" customHeight="1">
      <c r="A86" s="193" t="s">
        <v>152</v>
      </c>
      <c r="B86" s="189">
        <v>94.0</v>
      </c>
      <c r="C86" s="191">
        <v>895.0</v>
      </c>
      <c r="D86" s="186">
        <v>34.0</v>
      </c>
      <c r="E86" s="191"/>
      <c r="F86" s="207">
        <f>IF(C86="","",VLOOKUP(C86,'1HSDU001345A'!$A$2:$C$1103,2))</f>
        <v>24.75</v>
      </c>
      <c r="G86" s="208">
        <f t="shared" si="1"/>
        <v>1.851851852</v>
      </c>
      <c r="H86" s="194">
        <v>24.39</v>
      </c>
      <c r="I86" s="209">
        <f t="shared" si="2"/>
        <v>0.9356097852</v>
      </c>
      <c r="J86" s="187">
        <f t="shared" si="3"/>
        <v>24.52735318</v>
      </c>
      <c r="K86" s="49"/>
      <c r="L86" s="188" t="str">
        <f t="shared" si="4"/>
        <v>C</v>
      </c>
      <c r="M86" s="64">
        <v>24.62</v>
      </c>
      <c r="N86" s="185">
        <f t="shared" si="5"/>
        <v>0.2773531778</v>
      </c>
    </row>
    <row r="87" ht="21.0" customHeight="1">
      <c r="A87" s="174" t="s">
        <v>151</v>
      </c>
      <c r="B87" s="189">
        <v>95.0</v>
      </c>
      <c r="C87" s="191">
        <v>890.0</v>
      </c>
      <c r="D87" s="186">
        <v>34.0</v>
      </c>
      <c r="E87" s="191"/>
      <c r="F87" s="207">
        <f>IF(C87="","",VLOOKUP(C87,'1HSDU001345A'!$A$2:$C$1103,2))</f>
        <v>24.94</v>
      </c>
      <c r="G87" s="208">
        <f t="shared" si="1"/>
        <v>2.633744856</v>
      </c>
      <c r="H87" s="194">
        <v>24.35</v>
      </c>
      <c r="I87" s="209">
        <f t="shared" si="2"/>
        <v>0.7700737298</v>
      </c>
      <c r="J87" s="187">
        <f t="shared" si="3"/>
        <v>24.48712792</v>
      </c>
      <c r="K87" s="49"/>
      <c r="L87" s="188" t="str">
        <f t="shared" si="4"/>
        <v>C</v>
      </c>
      <c r="M87" s="64">
        <v>24.77</v>
      </c>
      <c r="N87" s="185">
        <f t="shared" si="5"/>
        <v>0.04712791633</v>
      </c>
    </row>
    <row r="88" ht="21.0" customHeight="1">
      <c r="A88" s="174" t="s">
        <v>151</v>
      </c>
      <c r="B88" s="189">
        <v>96.0</v>
      </c>
      <c r="C88" s="191">
        <v>888.0</v>
      </c>
      <c r="D88" s="186">
        <v>34.0</v>
      </c>
      <c r="E88" s="191"/>
      <c r="F88" s="207">
        <f>IF(C88="","",VLOOKUP(C88,'1HSDU001345A'!$A$2:$C$1103,2))</f>
        <v>24.84</v>
      </c>
      <c r="G88" s="208">
        <f t="shared" si="1"/>
        <v>2.222222222</v>
      </c>
      <c r="H88" s="194">
        <v>24.4</v>
      </c>
      <c r="I88" s="209">
        <f t="shared" si="2"/>
        <v>0.976993799</v>
      </c>
      <c r="J88" s="187">
        <f t="shared" si="3"/>
        <v>24.53740949</v>
      </c>
      <c r="K88" s="49"/>
      <c r="L88" s="188" t="str">
        <f t="shared" si="4"/>
        <v>C</v>
      </c>
      <c r="M88" s="64">
        <v>24.67</v>
      </c>
      <c r="N88" s="185">
        <f t="shared" si="5"/>
        <v>0.1974094932</v>
      </c>
    </row>
    <row r="89" ht="21.0" customHeight="1">
      <c r="A89" s="174" t="s">
        <v>151</v>
      </c>
      <c r="B89" s="189">
        <v>97.0</v>
      </c>
      <c r="C89" s="191">
        <v>558.0</v>
      </c>
      <c r="D89" s="186">
        <v>34.0</v>
      </c>
      <c r="E89" s="191"/>
      <c r="F89" s="207">
        <f>IF(C89="","",VLOOKUP(C89,'1HSDU001345A'!$A$2:$C$1103,2))</f>
        <v>24.57</v>
      </c>
      <c r="G89" s="208">
        <f t="shared" si="1"/>
        <v>1.111111111</v>
      </c>
      <c r="H89" s="192">
        <v>24.31</v>
      </c>
      <c r="I89" s="209">
        <f t="shared" si="2"/>
        <v>0.6045376744</v>
      </c>
      <c r="J89" s="187">
        <f t="shared" si="3"/>
        <v>24.44690265</v>
      </c>
      <c r="K89" s="49"/>
      <c r="L89" s="188" t="str">
        <f t="shared" si="4"/>
        <v>C</v>
      </c>
      <c r="N89" s="185">
        <f t="shared" si="5"/>
        <v>0.3769026549</v>
      </c>
    </row>
    <row r="90" ht="21.0" customHeight="1">
      <c r="A90" s="174" t="s">
        <v>151</v>
      </c>
      <c r="B90" s="189">
        <v>98.0</v>
      </c>
      <c r="C90" s="191">
        <v>884.0</v>
      </c>
      <c r="D90" s="186">
        <v>34.0</v>
      </c>
      <c r="E90" s="191"/>
      <c r="F90" s="207">
        <f>IF(C90="","",VLOOKUP(C90,'1HSDU001345A'!$A$2:$C$1103,2))</f>
        <v>24.7</v>
      </c>
      <c r="G90" s="208">
        <f t="shared" si="1"/>
        <v>1.646090535</v>
      </c>
      <c r="H90" s="192">
        <v>24.6433333333333</v>
      </c>
      <c r="I90" s="209">
        <f t="shared" si="2"/>
        <v>1.984004803</v>
      </c>
      <c r="J90" s="187">
        <f t="shared" si="3"/>
        <v>24.78211317</v>
      </c>
      <c r="K90" s="49"/>
      <c r="L90" s="188" t="str">
        <f t="shared" si="4"/>
        <v>C</v>
      </c>
      <c r="N90" s="185">
        <f t="shared" si="5"/>
        <v>0.5821131671</v>
      </c>
    </row>
    <row r="91" ht="21.0" customHeight="1">
      <c r="A91" s="193" t="s">
        <v>152</v>
      </c>
      <c r="B91" s="189">
        <v>99.0</v>
      </c>
      <c r="C91" s="191">
        <v>894.0</v>
      </c>
      <c r="D91" s="186">
        <v>34.0</v>
      </c>
      <c r="E91" s="191"/>
      <c r="F91" s="207">
        <f>IF(C91="","",VLOOKUP(C91,'1HSDU001345A'!$A$2:$C$1103,2))</f>
        <v>24.84</v>
      </c>
      <c r="G91" s="208">
        <f t="shared" si="1"/>
        <v>2.222222222</v>
      </c>
      <c r="H91" s="192">
        <v>24.6233333333333</v>
      </c>
      <c r="I91" s="209">
        <f t="shared" si="2"/>
        <v>1.901236775</v>
      </c>
      <c r="J91" s="187">
        <f t="shared" si="3"/>
        <v>24.76200054</v>
      </c>
      <c r="K91" s="49"/>
      <c r="L91" s="188" t="str">
        <f t="shared" si="4"/>
        <v>C</v>
      </c>
      <c r="N91" s="185">
        <f t="shared" si="5"/>
        <v>0.4220005363</v>
      </c>
    </row>
    <row r="92" ht="21.0" customHeight="1">
      <c r="A92" s="193" t="s">
        <v>152</v>
      </c>
      <c r="B92" s="189">
        <v>100.0</v>
      </c>
      <c r="C92" s="191">
        <v>896.0</v>
      </c>
      <c r="D92" s="186">
        <v>34.0</v>
      </c>
      <c r="E92" s="191"/>
      <c r="F92" s="207">
        <f>IF(C92="","",VLOOKUP(C92,'1HSDU001345A'!$A$2:$C$1103,2))</f>
        <v>24.72</v>
      </c>
      <c r="G92" s="208">
        <f t="shared" si="1"/>
        <v>1.728395062</v>
      </c>
      <c r="H92" s="192">
        <v>24.5433333333333</v>
      </c>
      <c r="I92" s="209">
        <f t="shared" si="2"/>
        <v>1.570164664</v>
      </c>
      <c r="J92" s="187">
        <f t="shared" si="3"/>
        <v>24.68155001</v>
      </c>
      <c r="K92" s="49"/>
      <c r="L92" s="188" t="str">
        <f t="shared" si="4"/>
        <v>C</v>
      </c>
      <c r="N92" s="185">
        <f t="shared" si="5"/>
        <v>0.4615500134</v>
      </c>
    </row>
    <row r="93" ht="21.0" customHeight="1">
      <c r="A93" s="193" t="s">
        <v>152</v>
      </c>
      <c r="B93" s="189">
        <v>101.0</v>
      </c>
      <c r="C93" s="191">
        <v>882.0</v>
      </c>
      <c r="D93" s="186">
        <v>34.0</v>
      </c>
      <c r="E93" s="191"/>
      <c r="F93" s="207">
        <f>IF(C93="","",VLOOKUP(C93,'1HSDU001345A'!$A$2:$C$1103,2))</f>
        <v>24.7</v>
      </c>
      <c r="G93" s="208">
        <f t="shared" si="1"/>
        <v>1.646090535</v>
      </c>
      <c r="H93" s="192">
        <v>24.59</v>
      </c>
      <c r="I93" s="209">
        <f t="shared" si="2"/>
        <v>1.763290062</v>
      </c>
      <c r="J93" s="187">
        <f t="shared" si="3"/>
        <v>24.72847949</v>
      </c>
      <c r="K93" s="49"/>
      <c r="L93" s="188" t="str">
        <f t="shared" si="4"/>
        <v>C</v>
      </c>
      <c r="N93" s="185">
        <f t="shared" si="5"/>
        <v>0.5284794851</v>
      </c>
    </row>
    <row r="94" ht="21.0" customHeight="1">
      <c r="A94" s="193" t="s">
        <v>152</v>
      </c>
      <c r="B94" s="189">
        <v>102.0</v>
      </c>
      <c r="C94" s="191">
        <v>881.0</v>
      </c>
      <c r="D94" s="186">
        <v>34.0</v>
      </c>
      <c r="E94" s="191"/>
      <c r="F94" s="207">
        <f>IF(C94="","",VLOOKUP(C94,'1HSDU001345A'!$A$2:$C$1103,2))</f>
        <v>24.7</v>
      </c>
      <c r="G94" s="208">
        <f t="shared" si="1"/>
        <v>1.646090535</v>
      </c>
      <c r="H94" s="192">
        <v>24.5333333333333</v>
      </c>
      <c r="I94" s="209">
        <f t="shared" si="2"/>
        <v>1.52878065</v>
      </c>
      <c r="J94" s="187">
        <f t="shared" si="3"/>
        <v>24.6714937</v>
      </c>
      <c r="K94" s="49"/>
      <c r="L94" s="188" t="str">
        <f t="shared" si="4"/>
        <v>C</v>
      </c>
      <c r="N94" s="185">
        <f t="shared" si="5"/>
        <v>0.471493698</v>
      </c>
    </row>
    <row r="95" ht="21.0" customHeight="1">
      <c r="A95" s="174" t="s">
        <v>151</v>
      </c>
      <c r="B95" s="189">
        <v>103.0</v>
      </c>
      <c r="C95" s="191">
        <v>878.0</v>
      </c>
      <c r="D95" s="186">
        <v>34.0</v>
      </c>
      <c r="E95" s="191"/>
      <c r="F95" s="207">
        <f>IF(C95="","",VLOOKUP(C95,'1HSDU001345A'!$A$2:$C$1103,2))</f>
        <v>24.7</v>
      </c>
      <c r="G95" s="208">
        <f t="shared" si="1"/>
        <v>1.646090535</v>
      </c>
      <c r="H95" s="192">
        <v>24.5666666666667</v>
      </c>
      <c r="I95" s="209">
        <f t="shared" si="2"/>
        <v>1.666727363</v>
      </c>
      <c r="J95" s="187">
        <f t="shared" si="3"/>
        <v>24.70501475</v>
      </c>
      <c r="K95" s="49"/>
      <c r="L95" s="188" t="str">
        <f t="shared" si="4"/>
        <v>C</v>
      </c>
      <c r="N95" s="185">
        <f t="shared" si="5"/>
        <v>0.5050147493</v>
      </c>
    </row>
    <row r="96" ht="21.0" customHeight="1">
      <c r="A96" s="174" t="s">
        <v>151</v>
      </c>
      <c r="B96" s="189">
        <v>104.0</v>
      </c>
      <c r="C96" s="191">
        <v>885.0</v>
      </c>
      <c r="D96" s="186">
        <v>34.0</v>
      </c>
      <c r="E96" s="191"/>
      <c r="F96" s="207">
        <f>IF(C96="","",VLOOKUP(C96,'1HSDU001345A'!$A$2:$C$1103,2))</f>
        <v>24.7</v>
      </c>
      <c r="G96" s="208">
        <f t="shared" si="1"/>
        <v>1.646090535</v>
      </c>
      <c r="H96" s="192">
        <v>24.62</v>
      </c>
      <c r="I96" s="209">
        <f t="shared" si="2"/>
        <v>1.887442104</v>
      </c>
      <c r="J96" s="187">
        <f t="shared" si="3"/>
        <v>24.75864843</v>
      </c>
      <c r="K96" s="49"/>
      <c r="L96" s="188" t="str">
        <f t="shared" si="4"/>
        <v>C</v>
      </c>
      <c r="N96" s="185">
        <f t="shared" si="5"/>
        <v>0.5586484312</v>
      </c>
    </row>
    <row r="97" ht="21.0" customHeight="1">
      <c r="A97" s="174" t="s">
        <v>151</v>
      </c>
      <c r="B97" s="189">
        <v>105.0</v>
      </c>
      <c r="C97" s="191">
        <v>1103.0</v>
      </c>
      <c r="D97" s="186">
        <v>34.0</v>
      </c>
      <c r="E97" s="191"/>
      <c r="F97" s="207">
        <f>IF(C97="","",VLOOKUP(C97,'1HSDU001345A'!$A$2:$C$1103,2))</f>
        <v>24.45</v>
      </c>
      <c r="G97" s="208">
        <f t="shared" si="1"/>
        <v>0.6172839506</v>
      </c>
      <c r="H97" s="192">
        <v>24.2333333333333</v>
      </c>
      <c r="I97" s="209">
        <f t="shared" si="2"/>
        <v>0.2872602348</v>
      </c>
      <c r="J97" s="187">
        <f t="shared" si="3"/>
        <v>24.36980424</v>
      </c>
      <c r="K97" s="49"/>
      <c r="L97" s="188" t="str">
        <f t="shared" si="4"/>
        <v>C</v>
      </c>
      <c r="N97" s="185">
        <f t="shared" si="5"/>
        <v>0.4198042371</v>
      </c>
    </row>
    <row r="98" ht="21.0" customHeight="1">
      <c r="A98" s="174" t="s">
        <v>151</v>
      </c>
      <c r="B98" s="189">
        <v>106.0</v>
      </c>
      <c r="C98" s="191">
        <v>1010.0</v>
      </c>
      <c r="D98" s="186">
        <v>34.0</v>
      </c>
      <c r="E98" s="191"/>
      <c r="F98" s="207">
        <f>IF(C98="","",VLOOKUP(C98,'1HSDU001345A'!$A$2:$C$1103,2))</f>
        <v>24.68</v>
      </c>
      <c r="G98" s="208">
        <f t="shared" si="1"/>
        <v>1.563786008</v>
      </c>
      <c r="H98" s="192">
        <v>24.6166666666667</v>
      </c>
      <c r="I98" s="209">
        <f t="shared" si="2"/>
        <v>1.873647432</v>
      </c>
      <c r="J98" s="187">
        <f t="shared" si="3"/>
        <v>24.75529633</v>
      </c>
      <c r="K98" s="49"/>
      <c r="L98" s="188" t="str">
        <f t="shared" si="4"/>
        <v>C</v>
      </c>
      <c r="N98" s="185">
        <f t="shared" si="5"/>
        <v>0.5752963261</v>
      </c>
    </row>
    <row r="99" ht="21.0" customHeight="1">
      <c r="A99" s="193" t="s">
        <v>152</v>
      </c>
      <c r="B99" s="189">
        <v>107.0</v>
      </c>
      <c r="C99" s="191">
        <v>886.0</v>
      </c>
      <c r="D99" s="186">
        <v>34.0</v>
      </c>
      <c r="E99" s="191"/>
      <c r="F99" s="207">
        <f>IF(C99="","",VLOOKUP(C99,'1HSDU001345A'!$A$2:$C$1103,2))</f>
        <v>24.7</v>
      </c>
      <c r="G99" s="208">
        <f t="shared" si="1"/>
        <v>1.646090535</v>
      </c>
      <c r="H99" s="192">
        <v>24.67</v>
      </c>
      <c r="I99" s="209">
        <f t="shared" si="2"/>
        <v>2.094362173</v>
      </c>
      <c r="J99" s="187">
        <f t="shared" si="3"/>
        <v>24.80893001</v>
      </c>
      <c r="K99" s="49"/>
      <c r="L99" s="188" t="str">
        <f t="shared" si="4"/>
        <v>C</v>
      </c>
      <c r="N99" s="185">
        <f t="shared" si="5"/>
        <v>0.608930008</v>
      </c>
    </row>
    <row r="100" ht="21.0" customHeight="1">
      <c r="A100" s="193" t="s">
        <v>152</v>
      </c>
      <c r="B100" s="189">
        <v>108.0</v>
      </c>
      <c r="C100" s="191">
        <v>880.0</v>
      </c>
      <c r="D100" s="186">
        <v>34.0</v>
      </c>
      <c r="E100" s="191"/>
      <c r="F100" s="207">
        <f>IF(C100="","",VLOOKUP(C100,'1HSDU001345A'!$A$2:$C$1103,2))</f>
        <v>24.7</v>
      </c>
      <c r="G100" s="208">
        <f t="shared" si="1"/>
        <v>1.646090535</v>
      </c>
      <c r="H100" s="192">
        <v>24.4833333333333</v>
      </c>
      <c r="I100" s="209">
        <f t="shared" si="2"/>
        <v>1.321860581</v>
      </c>
      <c r="J100" s="187">
        <f t="shared" si="3"/>
        <v>24.62121212</v>
      </c>
      <c r="K100" s="49"/>
      <c r="L100" s="188" t="str">
        <f t="shared" si="4"/>
        <v>C</v>
      </c>
      <c r="N100" s="185">
        <f t="shared" si="5"/>
        <v>0.4212121212</v>
      </c>
    </row>
    <row r="101" ht="21.0" customHeight="1">
      <c r="A101" s="193" t="s">
        <v>152</v>
      </c>
      <c r="B101" s="189">
        <v>109.0</v>
      </c>
      <c r="C101" s="191">
        <v>1101.0</v>
      </c>
      <c r="D101" s="186">
        <v>34.0</v>
      </c>
      <c r="E101" s="191"/>
      <c r="F101" s="207">
        <f>IF(C101="","",VLOOKUP(C101,'1HSDU001345A'!$A$2:$C$1103,2))</f>
        <v>24.76</v>
      </c>
      <c r="G101" s="208">
        <f t="shared" si="1"/>
        <v>1.893004115</v>
      </c>
      <c r="H101" s="192">
        <v>24.5033333333333</v>
      </c>
      <c r="I101" s="209">
        <f t="shared" si="2"/>
        <v>1.404628609</v>
      </c>
      <c r="J101" s="187">
        <f t="shared" si="3"/>
        <v>24.64132475</v>
      </c>
      <c r="K101" s="49"/>
      <c r="L101" s="188" t="str">
        <f t="shared" si="4"/>
        <v>C</v>
      </c>
      <c r="N101" s="185">
        <f t="shared" si="5"/>
        <v>0.3813247519</v>
      </c>
    </row>
    <row r="102" ht="21.0" customHeight="1">
      <c r="A102" s="193" t="s">
        <v>152</v>
      </c>
      <c r="B102" s="189">
        <v>110.0</v>
      </c>
      <c r="C102" s="191">
        <v>1106.0</v>
      </c>
      <c r="D102" s="186">
        <v>34.0</v>
      </c>
      <c r="E102" s="191"/>
      <c r="F102" s="207">
        <f>IF(C102="","",VLOOKUP(C102,'1HSDU001345A'!$A$2:$C$1103,2))</f>
        <v>24.72</v>
      </c>
      <c r="G102" s="208">
        <f t="shared" si="1"/>
        <v>1.728395062</v>
      </c>
      <c r="H102" s="192">
        <v>24.5333333333333</v>
      </c>
      <c r="I102" s="209">
        <f t="shared" si="2"/>
        <v>1.52878065</v>
      </c>
      <c r="J102" s="187">
        <f t="shared" si="3"/>
        <v>24.6714937</v>
      </c>
      <c r="K102" s="49"/>
      <c r="L102" s="188" t="str">
        <f t="shared" si="4"/>
        <v>C</v>
      </c>
      <c r="N102" s="185">
        <f t="shared" si="5"/>
        <v>0.451493698</v>
      </c>
    </row>
    <row r="103" ht="21.0" customHeight="1">
      <c r="A103" s="174" t="s">
        <v>151</v>
      </c>
      <c r="B103" s="189">
        <v>111.0</v>
      </c>
      <c r="C103" s="191">
        <v>1107.0</v>
      </c>
      <c r="D103" s="186">
        <v>34.0</v>
      </c>
      <c r="E103" s="191"/>
      <c r="F103" s="207">
        <f>IF(C103="","",VLOOKUP(C103,'1HSDU001345A'!$A$2:$C$1103,2))</f>
        <v>24.73</v>
      </c>
      <c r="G103" s="208">
        <f t="shared" si="1"/>
        <v>1.769547325</v>
      </c>
      <c r="H103" s="192">
        <v>24.53</v>
      </c>
      <c r="I103" s="209">
        <f t="shared" si="2"/>
        <v>1.514985979</v>
      </c>
      <c r="J103" s="187">
        <f t="shared" si="3"/>
        <v>24.66814159</v>
      </c>
      <c r="K103" s="49"/>
      <c r="L103" s="188" t="str">
        <f t="shared" si="4"/>
        <v>C</v>
      </c>
      <c r="N103" s="185">
        <f t="shared" si="5"/>
        <v>0.4381415929</v>
      </c>
    </row>
    <row r="104" ht="21.0" customHeight="1">
      <c r="A104" s="174" t="s">
        <v>151</v>
      </c>
      <c r="B104" s="189">
        <v>112.0</v>
      </c>
      <c r="C104" s="191">
        <v>1109.0</v>
      </c>
      <c r="D104" s="186">
        <v>34.0</v>
      </c>
      <c r="E104" s="191"/>
      <c r="F104" s="207">
        <f>IF(C104="","",VLOOKUP(C104,'1HSDU001345A'!$A$2:$C$1103,2))</f>
        <v>24.79</v>
      </c>
      <c r="G104" s="208">
        <f t="shared" si="1"/>
        <v>2.016460905</v>
      </c>
      <c r="H104" s="192">
        <v>24.56</v>
      </c>
      <c r="I104" s="209">
        <f t="shared" si="2"/>
        <v>1.639138021</v>
      </c>
      <c r="J104" s="187">
        <f t="shared" si="3"/>
        <v>24.69831054</v>
      </c>
      <c r="K104" s="49"/>
      <c r="L104" s="188" t="str">
        <f t="shared" si="4"/>
        <v>C</v>
      </c>
      <c r="N104" s="185">
        <f t="shared" si="5"/>
        <v>0.408310539</v>
      </c>
    </row>
    <row r="105" ht="21.0" customHeight="1">
      <c r="A105" s="174" t="s">
        <v>151</v>
      </c>
      <c r="B105" s="189">
        <v>113.0</v>
      </c>
      <c r="C105" s="191">
        <v>1104.0</v>
      </c>
      <c r="D105" s="186">
        <v>34.0</v>
      </c>
      <c r="E105" s="191"/>
      <c r="F105" s="207">
        <f>IF(C105="","",VLOOKUP(C105,'1HSDU001345A'!$A$2:$C$1103,2))</f>
        <v>24.83</v>
      </c>
      <c r="G105" s="208">
        <f t="shared" si="1"/>
        <v>2.181069959</v>
      </c>
      <c r="H105" s="192">
        <v>24.61</v>
      </c>
      <c r="I105" s="209">
        <f t="shared" si="2"/>
        <v>1.84605809</v>
      </c>
      <c r="J105" s="187">
        <f t="shared" si="3"/>
        <v>24.74859212</v>
      </c>
      <c r="K105" s="49"/>
      <c r="L105" s="188" t="str">
        <f t="shared" si="4"/>
        <v>C</v>
      </c>
      <c r="N105" s="185">
        <f t="shared" si="5"/>
        <v>0.4185921158</v>
      </c>
    </row>
    <row r="106" ht="21.0" customHeight="1">
      <c r="A106" s="174" t="s">
        <v>151</v>
      </c>
      <c r="B106" s="189">
        <v>114.0</v>
      </c>
      <c r="C106" s="191">
        <v>1102.0</v>
      </c>
      <c r="D106" s="186">
        <v>34.0</v>
      </c>
      <c r="E106" s="191"/>
      <c r="F106" s="207">
        <f>IF(C106="","",VLOOKUP(C106,'1HSDU001345A'!$A$2:$C$1103,2))</f>
        <v>24.77</v>
      </c>
      <c r="G106" s="208">
        <f t="shared" si="1"/>
        <v>1.934156379</v>
      </c>
      <c r="H106" s="192">
        <v>24.5766666666667</v>
      </c>
      <c r="I106" s="209">
        <f t="shared" si="2"/>
        <v>1.708111377</v>
      </c>
      <c r="J106" s="187">
        <f t="shared" si="3"/>
        <v>24.71507106</v>
      </c>
      <c r="K106" s="49"/>
      <c r="L106" s="188" t="str">
        <f t="shared" si="4"/>
        <v>C</v>
      </c>
      <c r="N106" s="185">
        <f t="shared" si="5"/>
        <v>0.4450710646</v>
      </c>
    </row>
    <row r="107" ht="21.0" customHeight="1">
      <c r="A107" s="193" t="s">
        <v>152</v>
      </c>
      <c r="B107" s="189">
        <v>115.0</v>
      </c>
      <c r="C107" s="191">
        <v>1108.0</v>
      </c>
      <c r="D107" s="186">
        <v>35.0</v>
      </c>
      <c r="E107" s="191"/>
      <c r="F107" s="207">
        <f>IF(C107="","",VLOOKUP(C107,'1HSDU001345A'!$A$2:$C$1103,2))</f>
        <v>24.72</v>
      </c>
      <c r="G107" s="208">
        <f t="shared" si="1"/>
        <v>1.728395062</v>
      </c>
      <c r="H107" s="192">
        <v>24.5266666666667</v>
      </c>
      <c r="I107" s="209">
        <f t="shared" si="2"/>
        <v>1.542036858</v>
      </c>
      <c r="J107" s="187">
        <f t="shared" si="3"/>
        <v>24.67471496</v>
      </c>
      <c r="K107" s="49"/>
      <c r="L107" s="188" t="str">
        <f t="shared" si="4"/>
        <v>C</v>
      </c>
      <c r="N107" s="185">
        <f t="shared" si="5"/>
        <v>0.4547149564</v>
      </c>
    </row>
    <row r="108" ht="21.0" customHeight="1">
      <c r="A108" s="193" t="s">
        <v>152</v>
      </c>
      <c r="B108" s="189">
        <v>116.0</v>
      </c>
      <c r="C108" s="191">
        <v>1100.0</v>
      </c>
      <c r="D108" s="186">
        <v>35.0</v>
      </c>
      <c r="E108" s="191"/>
      <c r="F108" s="207">
        <f>IF(C108="","",VLOOKUP(C108,'1HSDU001345A'!$A$2:$C$1103,2))</f>
        <v>24.75</v>
      </c>
      <c r="G108" s="208">
        <f t="shared" si="1"/>
        <v>1.851851852</v>
      </c>
      <c r="H108" s="192">
        <v>24.5533333333333</v>
      </c>
      <c r="I108" s="209">
        <f t="shared" si="2"/>
        <v>1.652438637</v>
      </c>
      <c r="J108" s="187">
        <f t="shared" si="3"/>
        <v>24.70154259</v>
      </c>
      <c r="K108" s="49"/>
      <c r="L108" s="188" t="str">
        <f t="shared" si="4"/>
        <v>C</v>
      </c>
      <c r="N108" s="185">
        <f t="shared" si="5"/>
        <v>0.4515425889</v>
      </c>
    </row>
    <row r="109" ht="21.0" customHeight="1">
      <c r="A109" s="193" t="s">
        <v>152</v>
      </c>
      <c r="B109" s="189">
        <v>117.0</v>
      </c>
      <c r="C109" s="191">
        <v>1089.0</v>
      </c>
      <c r="D109" s="186">
        <v>35.0</v>
      </c>
      <c r="E109" s="191"/>
      <c r="F109" s="207">
        <f>IF(C109="","",VLOOKUP(C109,'1HSDU001345A'!$A$2:$C$1103,2))</f>
        <v>24.82</v>
      </c>
      <c r="G109" s="208">
        <f t="shared" si="1"/>
        <v>2.139917695</v>
      </c>
      <c r="H109" s="192">
        <v>24.66</v>
      </c>
      <c r="I109" s="209">
        <f t="shared" si="2"/>
        <v>2.094045756</v>
      </c>
      <c r="J109" s="187">
        <f t="shared" si="3"/>
        <v>24.80885312</v>
      </c>
      <c r="K109" s="49"/>
      <c r="L109" s="188" t="str">
        <f t="shared" si="4"/>
        <v>C</v>
      </c>
      <c r="N109" s="185">
        <f t="shared" si="5"/>
        <v>0.4888531187</v>
      </c>
    </row>
    <row r="110" ht="21.0" customHeight="1">
      <c r="A110" s="193" t="s">
        <v>152</v>
      </c>
      <c r="B110" s="189">
        <v>118.0</v>
      </c>
      <c r="C110" s="191">
        <v>1070.0</v>
      </c>
      <c r="D110" s="186">
        <v>35.0</v>
      </c>
      <c r="E110" s="191"/>
      <c r="F110" s="207">
        <f>IF(C110="","",VLOOKUP(C110,'1HSDU001345A'!$A$2:$C$1103,2))</f>
        <v>24.85</v>
      </c>
      <c r="G110" s="208">
        <f t="shared" si="1"/>
        <v>2.263374486</v>
      </c>
      <c r="H110" s="192">
        <v>24.6</v>
      </c>
      <c r="I110" s="209">
        <f t="shared" si="2"/>
        <v>1.845641752</v>
      </c>
      <c r="J110" s="187">
        <f t="shared" si="3"/>
        <v>24.74849095</v>
      </c>
      <c r="K110" s="49"/>
      <c r="L110" s="188" t="str">
        <f t="shared" si="4"/>
        <v>C</v>
      </c>
      <c r="N110" s="185">
        <f t="shared" si="5"/>
        <v>0.3984909457</v>
      </c>
    </row>
    <row r="111" ht="21.0" customHeight="1">
      <c r="A111" s="193" t="s">
        <v>151</v>
      </c>
      <c r="B111" s="189">
        <v>119.0</v>
      </c>
      <c r="C111" s="191">
        <v>1073.0</v>
      </c>
      <c r="D111" s="186">
        <v>35.0</v>
      </c>
      <c r="E111" s="191"/>
      <c r="F111" s="207">
        <f>IF(C111="","",VLOOKUP(C111,'1HSDU001345A'!$A$2:$C$1103,2))</f>
        <v>24.93</v>
      </c>
      <c r="G111" s="208">
        <f t="shared" si="1"/>
        <v>2.592592593</v>
      </c>
      <c r="H111" s="192">
        <v>24.63</v>
      </c>
      <c r="I111" s="209">
        <f t="shared" si="2"/>
        <v>1.969843754</v>
      </c>
      <c r="J111" s="187">
        <f t="shared" si="3"/>
        <v>24.77867203</v>
      </c>
      <c r="K111" s="49"/>
      <c r="L111" s="188" t="str">
        <f t="shared" si="4"/>
        <v>C</v>
      </c>
      <c r="N111" s="185">
        <f t="shared" si="5"/>
        <v>0.3486720322</v>
      </c>
    </row>
    <row r="112" ht="21.0" customHeight="1">
      <c r="A112" s="195" t="s">
        <v>151</v>
      </c>
      <c r="B112" s="196">
        <v>120.0</v>
      </c>
      <c r="C112" s="197">
        <v>1076.0</v>
      </c>
      <c r="D112" s="198">
        <v>35.0</v>
      </c>
      <c r="E112" s="197"/>
      <c r="F112" s="199">
        <f>IF(C112="","",VLOOKUP(C112,'1HSDU001345A'!$A$2:$C$1103,2))</f>
        <v>24.9</v>
      </c>
      <c r="G112" s="200">
        <f t="shared" si="1"/>
        <v>2.469135802</v>
      </c>
      <c r="H112" s="201">
        <v>24.61</v>
      </c>
      <c r="I112" s="210">
        <f t="shared" si="2"/>
        <v>1.887042419</v>
      </c>
      <c r="J112" s="203">
        <f t="shared" si="3"/>
        <v>24.75855131</v>
      </c>
      <c r="K112" s="59"/>
      <c r="L112" s="204" t="str">
        <f t="shared" si="4"/>
        <v>C</v>
      </c>
      <c r="N112" s="185">
        <f t="shared" si="5"/>
        <v>0.3585513078</v>
      </c>
    </row>
    <row r="113" ht="14.25" customHeight="1">
      <c r="D113" s="62"/>
    </row>
    <row r="114" ht="15.75" customHeight="1">
      <c r="B114" s="64" t="s">
        <v>153</v>
      </c>
      <c r="C114" s="138">
        <f>I44/16*2</f>
        <v>3.0375</v>
      </c>
      <c r="D114" s="62"/>
    </row>
    <row r="115" ht="15.75" customHeight="1">
      <c r="C115" s="62" t="s">
        <v>154</v>
      </c>
      <c r="E115" s="62" t="s">
        <v>155</v>
      </c>
      <c r="H115" s="64" t="s">
        <v>156</v>
      </c>
      <c r="J115" s="64" t="s">
        <v>157</v>
      </c>
    </row>
    <row r="116" ht="15.75" customHeight="1">
      <c r="B116" s="64" t="s">
        <v>158</v>
      </c>
      <c r="C116" s="138">
        <f>1/SUM(H116:H117,H122:H125,H130:H133,H138:H141,H146:H147)+1/SUM(H118:H121,H126:H129,H134:H137,H142:H145)</f>
        <v>3.086060523</v>
      </c>
      <c r="D116" s="211">
        <f t="shared" ref="D116:D117" si="6">(C116-$C$114)/$C$114%</f>
        <v>1.598700354</v>
      </c>
      <c r="E116" s="138">
        <f>1/SUM(J116:J117,J122:J125,J130:J133,J138:J141,J146:J147)+1/SUM(J118:J121,J126:J129,J134:J137,J142:J145)</f>
        <v>3.096551766</v>
      </c>
      <c r="F116" s="211">
        <f t="shared" ref="F116:F117" si="7">(E116-$C$114)/$C$114%</f>
        <v>1.944091071</v>
      </c>
      <c r="G116" s="64">
        <v>1.0</v>
      </c>
      <c r="H116" s="64">
        <f t="shared" ref="H116:H179" si="8">1/J49</f>
        <v>0.04059110629</v>
      </c>
      <c r="J116" s="64">
        <f t="shared" ref="J116:J179" si="9">1/F49</f>
        <v>0.04020908725</v>
      </c>
    </row>
    <row r="117" ht="15.75" customHeight="1">
      <c r="B117" s="64" t="s">
        <v>159</v>
      </c>
      <c r="C117" s="138">
        <f>1/SUM(H148:H149,H154:H157,H162:H165,H170:H173,H178:H179)+1/SUM(H150:H153,H158:H161,H166:H169,H174:H177)</f>
        <v>3.085419737</v>
      </c>
      <c r="D117" s="211">
        <f t="shared" si="6"/>
        <v>1.577604503</v>
      </c>
      <c r="E117" s="138">
        <f>1/SUM(J148:J149,J154:J157,J162:J165,J170:J173,J178:J179)+1/SUM(J150:J153,J158:J161,J166:J169,J174:J177)</f>
        <v>3.093425783</v>
      </c>
      <c r="F117" s="211">
        <f t="shared" si="7"/>
        <v>1.841178044</v>
      </c>
      <c r="G117" s="64">
        <v>2.0</v>
      </c>
      <c r="H117" s="64">
        <f t="shared" si="8"/>
        <v>0.04058584215</v>
      </c>
      <c r="J117" s="64">
        <f t="shared" si="9"/>
        <v>0.04019292605</v>
      </c>
    </row>
    <row r="118" ht="15.75" customHeight="1">
      <c r="B118" s="64" t="s">
        <v>160</v>
      </c>
      <c r="C118" s="138">
        <f>C116-C117</f>
        <v>0.0006407864573</v>
      </c>
      <c r="D118" s="211">
        <f>C118/$C$114%</f>
        <v>0.02109585044</v>
      </c>
      <c r="E118" s="138">
        <f>E116-E117</f>
        <v>0.003125983218</v>
      </c>
      <c r="F118" s="211">
        <f>E118/$C$114%</f>
        <v>0.1029130278</v>
      </c>
      <c r="G118" s="64">
        <v>3.0</v>
      </c>
      <c r="H118" s="64">
        <f t="shared" si="8"/>
        <v>0.04048701299</v>
      </c>
      <c r="J118" s="64">
        <f t="shared" si="9"/>
        <v>0.04022526146</v>
      </c>
    </row>
    <row r="119" ht="15.75" customHeight="1">
      <c r="D119" s="62"/>
      <c r="G119" s="64">
        <v>4.0</v>
      </c>
      <c r="H119" s="64">
        <f t="shared" si="8"/>
        <v>0.04036702199</v>
      </c>
      <c r="J119" s="64">
        <f t="shared" si="9"/>
        <v>0.04008016032</v>
      </c>
    </row>
    <row r="120" ht="15.75" customHeight="1">
      <c r="B120" s="64" t="s">
        <v>161</v>
      </c>
      <c r="C120" s="138">
        <f>1/SUM(H116:H117,H122:H125,H130:H133,H138:H141,H146:H147)</f>
        <v>1.544766751</v>
      </c>
      <c r="D120" s="211">
        <f t="shared" ref="D120:D123" si="10">(C120-$C$114/2)/($C$114/2)%</f>
        <v>1.713037087</v>
      </c>
      <c r="E120" s="138">
        <f>1/SUM(J116:J117,J122:J125,J130:J133,J138:J141,J146:J147)</f>
        <v>1.550697042</v>
      </c>
      <c r="F120" s="211">
        <f t="shared" ref="F120:F123" si="11">(E120-$C$114/2)/($C$114/2)%</f>
        <v>2.103508946</v>
      </c>
      <c r="G120" s="64">
        <v>5.0</v>
      </c>
      <c r="H120" s="64">
        <f t="shared" si="8"/>
        <v>0.04084653195</v>
      </c>
      <c r="J120" s="64">
        <f t="shared" si="9"/>
        <v>0.0407000407</v>
      </c>
    </row>
    <row r="121" ht="15.75" customHeight="1">
      <c r="B121" s="64" t="s">
        <v>162</v>
      </c>
      <c r="C121" s="138">
        <f>1/SUM(H118:H121,H126:H129,H134:H137,H142:H145)</f>
        <v>1.541293772</v>
      </c>
      <c r="D121" s="211">
        <f t="shared" si="10"/>
        <v>1.48436362</v>
      </c>
      <c r="E121" s="138">
        <f>1/SUM(J118:J121,J126:J129,J134:J137,J142:J145)</f>
        <v>1.545854724</v>
      </c>
      <c r="F121" s="211">
        <f t="shared" si="11"/>
        <v>1.784673197</v>
      </c>
      <c r="G121" s="64">
        <v>6.0</v>
      </c>
      <c r="H121" s="64">
        <f t="shared" si="8"/>
        <v>0.04073529412</v>
      </c>
      <c r="J121" s="64">
        <f t="shared" si="9"/>
        <v>0.04053506283</v>
      </c>
    </row>
    <row r="122" ht="15.75" customHeight="1">
      <c r="B122" s="64" t="s">
        <v>163</v>
      </c>
      <c r="C122" s="138">
        <f>1/SUM(H150:H153,H158:H161,H166:H169,H174:H177)</f>
        <v>1.543809829</v>
      </c>
      <c r="D122" s="211">
        <f t="shared" si="10"/>
        <v>1.650029864</v>
      </c>
      <c r="E122" s="138">
        <f>1/SUM(J150:J153,J158:J161,J166:J169,J174:J177)</f>
        <v>1.54647516</v>
      </c>
      <c r="F122" s="211">
        <f t="shared" si="11"/>
        <v>1.825524921</v>
      </c>
      <c r="G122" s="64">
        <v>7.0</v>
      </c>
      <c r="H122" s="64">
        <f t="shared" si="8"/>
        <v>0.04030719483</v>
      </c>
      <c r="J122" s="64">
        <f t="shared" si="9"/>
        <v>0.04003202562</v>
      </c>
    </row>
    <row r="123" ht="15.75" customHeight="1">
      <c r="B123" s="64" t="s">
        <v>164</v>
      </c>
      <c r="C123" s="138">
        <f>1/SUM(H148:H149,H154:H157,H162:H165,H170:H173,H178:H179)</f>
        <v>1.541609908</v>
      </c>
      <c r="D123" s="211">
        <f t="shared" si="10"/>
        <v>1.505179142</v>
      </c>
      <c r="E123" s="138">
        <f>1/SUM(J148:J149,J154:J157,J162:J165,J170:J173,J178:J179)</f>
        <v>1.546950623</v>
      </c>
      <c r="F123" s="211">
        <f t="shared" si="11"/>
        <v>1.856831166</v>
      </c>
      <c r="G123" s="64">
        <v>8.0</v>
      </c>
      <c r="H123" s="64">
        <f t="shared" si="8"/>
        <v>0.04080786026</v>
      </c>
      <c r="J123" s="64">
        <f t="shared" si="9"/>
        <v>0.04071661238</v>
      </c>
    </row>
    <row r="124" ht="15.75" customHeight="1">
      <c r="D124" s="62"/>
      <c r="G124" s="64">
        <v>9.0</v>
      </c>
      <c r="H124" s="64">
        <f t="shared" si="8"/>
        <v>0.04013421017</v>
      </c>
      <c r="J124" s="64">
        <f t="shared" si="9"/>
        <v>0.04009623095</v>
      </c>
    </row>
    <row r="125" ht="15.75" customHeight="1">
      <c r="B125" s="64" t="s">
        <v>165</v>
      </c>
      <c r="C125" s="138">
        <f>(SUM(C120:C123))</f>
        <v>6.17148026</v>
      </c>
      <c r="D125" s="62"/>
      <c r="E125" s="138">
        <f>(SUM(E120:E123))</f>
        <v>6.189977549</v>
      </c>
      <c r="G125" s="64">
        <v>10.0</v>
      </c>
      <c r="H125" s="64">
        <f t="shared" si="8"/>
        <v>0.04018814675</v>
      </c>
      <c r="J125" s="64">
        <f t="shared" si="9"/>
        <v>0.04009623095</v>
      </c>
    </row>
    <row r="126" ht="15.75" customHeight="1">
      <c r="D126" s="62"/>
      <c r="G126" s="64">
        <v>11.0</v>
      </c>
      <c r="H126" s="64">
        <f t="shared" si="8"/>
        <v>0.04058655804</v>
      </c>
      <c r="J126" s="64">
        <f t="shared" si="9"/>
        <v>0.04033884631</v>
      </c>
    </row>
    <row r="127" ht="15.75" customHeight="1">
      <c r="D127" s="62"/>
      <c r="G127" s="64">
        <v>12.0</v>
      </c>
      <c r="H127" s="64">
        <f t="shared" si="8"/>
        <v>0.04063069186</v>
      </c>
      <c r="J127" s="64">
        <f t="shared" si="9"/>
        <v>0.04045307443</v>
      </c>
    </row>
    <row r="128" ht="15.75" customHeight="1">
      <c r="D128" s="62"/>
      <c r="G128" s="64">
        <v>13.0</v>
      </c>
      <c r="H128" s="64">
        <f t="shared" si="8"/>
        <v>0.04047116166</v>
      </c>
      <c r="J128" s="64">
        <f t="shared" si="9"/>
        <v>0.0407000407</v>
      </c>
    </row>
    <row r="129" ht="15.75" customHeight="1">
      <c r="D129" s="62"/>
      <c r="G129" s="64">
        <v>14.0</v>
      </c>
      <c r="H129" s="64">
        <f t="shared" si="8"/>
        <v>0.04061413043</v>
      </c>
      <c r="J129" s="64">
        <f t="shared" si="9"/>
        <v>0.04055150041</v>
      </c>
    </row>
    <row r="130" ht="15.75" customHeight="1">
      <c r="D130" s="62"/>
      <c r="G130" s="64">
        <v>15.0</v>
      </c>
      <c r="H130" s="64">
        <f t="shared" si="8"/>
        <v>0.04020993137</v>
      </c>
      <c r="J130" s="64">
        <f t="shared" si="9"/>
        <v>0.04050222762</v>
      </c>
    </row>
    <row r="131" ht="15.75" customHeight="1">
      <c r="D131" s="62"/>
      <c r="G131" s="64">
        <v>16.0</v>
      </c>
      <c r="H131" s="64">
        <f t="shared" si="8"/>
        <v>0.04070290151</v>
      </c>
      <c r="J131" s="64">
        <f t="shared" si="9"/>
        <v>0.04050222762</v>
      </c>
    </row>
    <row r="132" ht="15.75" customHeight="1">
      <c r="D132" s="62"/>
      <c r="G132" s="64">
        <v>17.0</v>
      </c>
      <c r="H132" s="64">
        <f t="shared" si="8"/>
        <v>0.04066966109</v>
      </c>
      <c r="J132" s="64">
        <f t="shared" si="9"/>
        <v>0.04058441558</v>
      </c>
    </row>
    <row r="133" ht="15.75" customHeight="1">
      <c r="D133" s="62"/>
      <c r="G133" s="64">
        <v>18.0</v>
      </c>
      <c r="H133" s="64">
        <f t="shared" si="8"/>
        <v>0.04013970983</v>
      </c>
      <c r="J133" s="64">
        <f t="shared" si="9"/>
        <v>0.03996802558</v>
      </c>
    </row>
    <row r="134" ht="15.75" customHeight="1">
      <c r="D134" s="62"/>
      <c r="G134" s="64">
        <v>19.0</v>
      </c>
      <c r="H134" s="64">
        <f t="shared" si="8"/>
        <v>0.04018829859</v>
      </c>
      <c r="J134" s="64">
        <f t="shared" si="9"/>
        <v>0.04004805767</v>
      </c>
    </row>
    <row r="135" ht="15.75" customHeight="1">
      <c r="D135" s="62"/>
      <c r="G135" s="64">
        <v>20.0</v>
      </c>
      <c r="H135" s="64">
        <f t="shared" si="8"/>
        <v>0.04017749092</v>
      </c>
      <c r="J135" s="64">
        <f t="shared" si="9"/>
        <v>0.04029008864</v>
      </c>
    </row>
    <row r="136" ht="15.75" customHeight="1">
      <c r="D136" s="62"/>
      <c r="G136" s="64">
        <v>21.0</v>
      </c>
      <c r="H136" s="64">
        <f t="shared" si="8"/>
        <v>0.04037292258</v>
      </c>
      <c r="J136" s="64">
        <f t="shared" si="9"/>
        <v>0.04050222762</v>
      </c>
    </row>
    <row r="137" ht="15.75" customHeight="1">
      <c r="D137" s="62"/>
      <c r="G137" s="64">
        <v>22.0</v>
      </c>
      <c r="H137" s="64">
        <f t="shared" si="8"/>
        <v>0.04063094914</v>
      </c>
      <c r="J137" s="64">
        <f t="shared" si="9"/>
        <v>0.04050222762</v>
      </c>
    </row>
    <row r="138" ht="15.75" customHeight="1">
      <c r="D138" s="62"/>
      <c r="G138" s="64">
        <v>23.0</v>
      </c>
      <c r="H138" s="64">
        <f t="shared" si="8"/>
        <v>0.04040567951</v>
      </c>
      <c r="J138" s="64">
        <f t="shared" si="9"/>
        <v>0.04029008864</v>
      </c>
    </row>
    <row r="139" ht="15.75" customHeight="1">
      <c r="D139" s="62"/>
      <c r="G139" s="64">
        <v>24.0</v>
      </c>
      <c r="H139" s="64">
        <f t="shared" si="8"/>
        <v>0.04042754702</v>
      </c>
      <c r="J139" s="64">
        <f t="shared" si="9"/>
        <v>0.04009623095</v>
      </c>
    </row>
    <row r="140" ht="15.75" customHeight="1">
      <c r="D140" s="62"/>
      <c r="G140" s="64">
        <v>25.0</v>
      </c>
      <c r="H140" s="64">
        <f t="shared" si="8"/>
        <v>0.04051525424</v>
      </c>
      <c r="J140" s="64">
        <f t="shared" si="9"/>
        <v>0.04037141704</v>
      </c>
    </row>
    <row r="141" ht="15.75" customHeight="1">
      <c r="D141" s="62"/>
      <c r="G141" s="64">
        <v>26.0</v>
      </c>
      <c r="H141" s="64">
        <f t="shared" si="8"/>
        <v>0.04053724054</v>
      </c>
      <c r="J141" s="64">
        <f t="shared" si="9"/>
        <v>0.04050222762</v>
      </c>
    </row>
    <row r="142" ht="15.75" customHeight="1">
      <c r="D142" s="62"/>
      <c r="G142" s="64">
        <v>27.0</v>
      </c>
      <c r="H142" s="64">
        <f t="shared" si="8"/>
        <v>0.04081967213</v>
      </c>
      <c r="J142" s="64">
        <f t="shared" si="9"/>
        <v>0.04073319756</v>
      </c>
    </row>
    <row r="143" ht="15.75" customHeight="1">
      <c r="D143" s="62"/>
      <c r="G143" s="64">
        <v>28.0</v>
      </c>
      <c r="H143" s="64">
        <f t="shared" si="8"/>
        <v>0.04075286416</v>
      </c>
      <c r="J143" s="64">
        <f t="shared" si="9"/>
        <v>0.04050222762</v>
      </c>
    </row>
    <row r="144" ht="15.75" customHeight="1">
      <c r="D144" s="62"/>
      <c r="G144" s="64">
        <v>29.0</v>
      </c>
      <c r="H144" s="64">
        <f t="shared" si="8"/>
        <v>0.04042207792</v>
      </c>
      <c r="J144" s="64">
        <f t="shared" si="9"/>
        <v>0.04012841091</v>
      </c>
    </row>
    <row r="145" ht="15.75" customHeight="1">
      <c r="D145" s="62"/>
      <c r="G145" s="64">
        <v>30.0</v>
      </c>
      <c r="H145" s="64">
        <f t="shared" si="8"/>
        <v>0.04070290151</v>
      </c>
      <c r="J145" s="64">
        <f t="shared" si="9"/>
        <v>0.04060089322</v>
      </c>
    </row>
    <row r="146" ht="15.75" customHeight="1">
      <c r="D146" s="62"/>
      <c r="G146" s="64">
        <v>31.0</v>
      </c>
      <c r="H146" s="64">
        <f t="shared" si="8"/>
        <v>0.0404494382</v>
      </c>
      <c r="J146" s="64">
        <f t="shared" si="9"/>
        <v>0.04020908725</v>
      </c>
    </row>
    <row r="147" ht="15.75" customHeight="1">
      <c r="D147" s="62"/>
      <c r="G147" s="64">
        <v>32.0</v>
      </c>
      <c r="H147" s="64">
        <f t="shared" si="8"/>
        <v>0.04067519739</v>
      </c>
      <c r="J147" s="64">
        <f t="shared" si="9"/>
        <v>0.04050222762</v>
      </c>
    </row>
    <row r="148" ht="15.75" customHeight="1">
      <c r="D148" s="62"/>
      <c r="G148" s="64">
        <v>33.0</v>
      </c>
      <c r="H148" s="64">
        <f t="shared" si="8"/>
        <v>0.0405988024</v>
      </c>
      <c r="J148" s="64">
        <f t="shared" si="9"/>
        <v>0.04056795132</v>
      </c>
    </row>
    <row r="149" ht="15.75" customHeight="1">
      <c r="D149" s="62"/>
      <c r="G149" s="64">
        <v>34.0</v>
      </c>
      <c r="H149" s="64">
        <f t="shared" si="8"/>
        <v>0.04028629305</v>
      </c>
      <c r="J149" s="64">
        <f t="shared" si="9"/>
        <v>0.04024144869</v>
      </c>
    </row>
    <row r="150" ht="15.75" customHeight="1">
      <c r="D150" s="62"/>
      <c r="G150" s="64">
        <v>35.0</v>
      </c>
      <c r="H150" s="64">
        <f t="shared" si="8"/>
        <v>0.04067075665</v>
      </c>
      <c r="J150" s="64">
        <f t="shared" si="9"/>
        <v>0.04063388866</v>
      </c>
    </row>
    <row r="151" ht="15.75" customHeight="1">
      <c r="D151" s="62"/>
      <c r="G151" s="64">
        <v>36.0</v>
      </c>
      <c r="H151" s="64">
        <f t="shared" si="8"/>
        <v>0.04034622667</v>
      </c>
      <c r="J151" s="64">
        <f t="shared" si="9"/>
        <v>0.0404040404</v>
      </c>
    </row>
    <row r="152" ht="15.75" customHeight="1">
      <c r="D152" s="62"/>
      <c r="G152" s="64">
        <v>37.0</v>
      </c>
      <c r="H152" s="64">
        <f t="shared" si="8"/>
        <v>0.040324412</v>
      </c>
      <c r="J152" s="64">
        <f t="shared" si="9"/>
        <v>0.04030632809</v>
      </c>
    </row>
    <row r="153" ht="15.75" customHeight="1">
      <c r="D153" s="62"/>
      <c r="G153" s="64">
        <v>38.0</v>
      </c>
      <c r="H153" s="64">
        <f t="shared" si="8"/>
        <v>0.04077080771</v>
      </c>
      <c r="J153" s="64">
        <f t="shared" si="9"/>
        <v>0.0404040404</v>
      </c>
    </row>
    <row r="154" ht="15.75" customHeight="1">
      <c r="D154" s="62"/>
      <c r="G154" s="64">
        <v>39.0</v>
      </c>
      <c r="H154" s="64">
        <f t="shared" si="8"/>
        <v>0.04083778234</v>
      </c>
      <c r="J154" s="64">
        <f t="shared" si="9"/>
        <v>0.04009623095</v>
      </c>
    </row>
    <row r="155" ht="15.75" customHeight="1">
      <c r="D155" s="62"/>
      <c r="G155" s="64">
        <v>40.0</v>
      </c>
      <c r="H155" s="64">
        <f t="shared" si="8"/>
        <v>0.04075409836</v>
      </c>
      <c r="J155" s="64">
        <f t="shared" si="9"/>
        <v>0.04025764895</v>
      </c>
    </row>
    <row r="156" ht="15.75" customHeight="1">
      <c r="D156" s="62"/>
      <c r="G156" s="64">
        <v>41.0</v>
      </c>
      <c r="H156" s="64">
        <f t="shared" si="8"/>
        <v>0.04090497738</v>
      </c>
      <c r="J156" s="64">
        <f t="shared" si="9"/>
        <v>0.0407000407</v>
      </c>
    </row>
    <row r="157" ht="15.75" customHeight="1">
      <c r="D157" s="62"/>
      <c r="G157" s="64">
        <v>42.0</v>
      </c>
      <c r="H157" s="64">
        <f t="shared" si="8"/>
        <v>0.04035168403</v>
      </c>
      <c r="J157" s="64">
        <f t="shared" si="9"/>
        <v>0.04048582996</v>
      </c>
    </row>
    <row r="158" ht="15.75" customHeight="1">
      <c r="D158" s="62"/>
      <c r="G158" s="64">
        <v>43.0</v>
      </c>
      <c r="H158" s="64">
        <f t="shared" si="8"/>
        <v>0.04038445919</v>
      </c>
      <c r="J158" s="64">
        <f t="shared" si="9"/>
        <v>0.04025764895</v>
      </c>
    </row>
    <row r="159" ht="15.75" customHeight="1">
      <c r="D159" s="62"/>
      <c r="G159" s="64">
        <v>44.0</v>
      </c>
      <c r="H159" s="64">
        <f t="shared" si="8"/>
        <v>0.04051609398</v>
      </c>
      <c r="J159" s="64">
        <f t="shared" si="9"/>
        <v>0.04045307443</v>
      </c>
    </row>
    <row r="160" ht="15.75" customHeight="1">
      <c r="D160" s="62"/>
      <c r="G160" s="64">
        <v>45.0</v>
      </c>
      <c r="H160" s="64">
        <f t="shared" si="8"/>
        <v>0.04043920293</v>
      </c>
      <c r="J160" s="64">
        <f t="shared" si="9"/>
        <v>0.04048582996</v>
      </c>
    </row>
    <row r="161" ht="15.75" customHeight="1">
      <c r="D161" s="62"/>
      <c r="G161" s="64">
        <v>46.0</v>
      </c>
      <c r="H161" s="64">
        <f t="shared" si="8"/>
        <v>0.0405326087</v>
      </c>
      <c r="J161" s="64">
        <f t="shared" si="9"/>
        <v>0.04048582996</v>
      </c>
    </row>
    <row r="162" ht="15.75" customHeight="1">
      <c r="D162" s="62"/>
      <c r="G162" s="64">
        <v>47.0</v>
      </c>
      <c r="H162" s="64">
        <f t="shared" si="8"/>
        <v>0.04047761194</v>
      </c>
      <c r="J162" s="64">
        <f t="shared" si="9"/>
        <v>0.04048582996</v>
      </c>
    </row>
    <row r="163" ht="15.75" customHeight="1">
      <c r="D163" s="62"/>
      <c r="G163" s="64">
        <v>48.0</v>
      </c>
      <c r="H163" s="64">
        <f t="shared" si="8"/>
        <v>0.04038992689</v>
      </c>
      <c r="J163" s="64">
        <f t="shared" si="9"/>
        <v>0.04048582996</v>
      </c>
    </row>
    <row r="164" ht="15.75" customHeight="1">
      <c r="D164" s="62"/>
      <c r="G164" s="64">
        <v>49.0</v>
      </c>
      <c r="H164" s="64">
        <f t="shared" si="8"/>
        <v>0.0410343879</v>
      </c>
      <c r="J164" s="64">
        <f t="shared" si="9"/>
        <v>0.0408997955</v>
      </c>
    </row>
    <row r="165" ht="15.75" customHeight="1">
      <c r="D165" s="62"/>
      <c r="G165" s="64">
        <v>50.0</v>
      </c>
      <c r="H165" s="64">
        <f t="shared" si="8"/>
        <v>0.04039539607</v>
      </c>
      <c r="J165" s="64">
        <f t="shared" si="9"/>
        <v>0.04051863857</v>
      </c>
    </row>
    <row r="166" ht="15.75" customHeight="1">
      <c r="D166" s="62"/>
      <c r="G166" s="64">
        <v>51.0</v>
      </c>
      <c r="H166" s="64">
        <f t="shared" si="8"/>
        <v>0.04030806648</v>
      </c>
      <c r="J166" s="64">
        <f t="shared" si="9"/>
        <v>0.04048582996</v>
      </c>
    </row>
    <row r="167" ht="15.75" customHeight="1">
      <c r="D167" s="62"/>
      <c r="G167" s="64">
        <v>52.0</v>
      </c>
      <c r="H167" s="64">
        <f t="shared" si="8"/>
        <v>0.04061538462</v>
      </c>
      <c r="J167" s="64">
        <f t="shared" si="9"/>
        <v>0.04048582996</v>
      </c>
    </row>
    <row r="168" ht="15.75" customHeight="1">
      <c r="D168" s="62"/>
      <c r="G168" s="64">
        <v>53.0</v>
      </c>
      <c r="H168" s="64">
        <f t="shared" si="8"/>
        <v>0.04058223371</v>
      </c>
      <c r="J168" s="64">
        <f t="shared" si="9"/>
        <v>0.04038772213</v>
      </c>
    </row>
    <row r="169" ht="15.75" customHeight="1">
      <c r="D169" s="62"/>
      <c r="G169" s="64">
        <v>54.0</v>
      </c>
      <c r="H169" s="64">
        <f t="shared" si="8"/>
        <v>0.0405326087</v>
      </c>
      <c r="J169" s="64">
        <f t="shared" si="9"/>
        <v>0.04045307443</v>
      </c>
    </row>
    <row r="170" ht="15.75" customHeight="1">
      <c r="D170" s="62"/>
      <c r="G170" s="64">
        <v>55.0</v>
      </c>
      <c r="H170" s="64">
        <f t="shared" si="8"/>
        <v>0.04053811659</v>
      </c>
      <c r="J170" s="64">
        <f t="shared" si="9"/>
        <v>0.04043671654</v>
      </c>
    </row>
    <row r="171" ht="15.75" customHeight="1">
      <c r="D171" s="62"/>
      <c r="G171" s="64">
        <v>56.0</v>
      </c>
      <c r="H171" s="64">
        <f t="shared" si="8"/>
        <v>0.04048859935</v>
      </c>
      <c r="J171" s="64">
        <f t="shared" si="9"/>
        <v>0.04033884631</v>
      </c>
    </row>
    <row r="172" ht="15.75" customHeight="1">
      <c r="D172" s="62"/>
      <c r="G172" s="64">
        <v>57.0</v>
      </c>
      <c r="H172" s="64">
        <f t="shared" si="8"/>
        <v>0.04040633889</v>
      </c>
      <c r="J172" s="64">
        <f t="shared" si="9"/>
        <v>0.04027386226</v>
      </c>
    </row>
    <row r="173" ht="15.75" customHeight="1">
      <c r="D173" s="62"/>
      <c r="G173" s="64">
        <v>58.0</v>
      </c>
      <c r="H173" s="64">
        <f t="shared" si="8"/>
        <v>0.040461142</v>
      </c>
      <c r="J173" s="64">
        <f t="shared" si="9"/>
        <v>0.04037141704</v>
      </c>
    </row>
    <row r="174" ht="15.75" customHeight="1">
      <c r="D174" s="62"/>
      <c r="G174" s="64">
        <v>59.0</v>
      </c>
      <c r="H174" s="64">
        <f t="shared" si="8"/>
        <v>0.04052731721</v>
      </c>
      <c r="J174" s="64">
        <f t="shared" si="9"/>
        <v>0.04045307443</v>
      </c>
    </row>
    <row r="175" ht="15.75" customHeight="1">
      <c r="D175" s="62"/>
      <c r="G175" s="64">
        <v>60.0</v>
      </c>
      <c r="H175" s="64">
        <f t="shared" si="8"/>
        <v>0.04048330166</v>
      </c>
      <c r="J175" s="64">
        <f t="shared" si="9"/>
        <v>0.0404040404</v>
      </c>
    </row>
    <row r="176" ht="15.75" customHeight="1">
      <c r="D176" s="62"/>
      <c r="G176" s="64">
        <v>61.0</v>
      </c>
      <c r="H176" s="64">
        <f t="shared" si="8"/>
        <v>0.0403081914</v>
      </c>
      <c r="J176" s="64">
        <f t="shared" si="9"/>
        <v>0.04029008864</v>
      </c>
    </row>
    <row r="177" ht="15.75" customHeight="1">
      <c r="D177" s="62"/>
      <c r="G177" s="64">
        <v>62.0</v>
      </c>
      <c r="H177" s="64">
        <f t="shared" si="8"/>
        <v>0.04040650407</v>
      </c>
      <c r="J177" s="64">
        <f t="shared" si="9"/>
        <v>0.04024144869</v>
      </c>
    </row>
    <row r="178" ht="15.75" customHeight="1">
      <c r="D178" s="62"/>
      <c r="G178" s="64">
        <v>63.0</v>
      </c>
      <c r="H178" s="64">
        <f t="shared" si="8"/>
        <v>0.04035728786</v>
      </c>
      <c r="J178" s="64">
        <f t="shared" si="9"/>
        <v>0.04011231448</v>
      </c>
    </row>
    <row r="179" ht="15.75" customHeight="1">
      <c r="D179" s="62"/>
      <c r="G179" s="64">
        <v>64.0</v>
      </c>
      <c r="H179" s="64">
        <f t="shared" si="8"/>
        <v>0.04039008533</v>
      </c>
      <c r="J179" s="64">
        <f t="shared" si="9"/>
        <v>0.04016064257</v>
      </c>
    </row>
    <row r="180" ht="15.75" customHeight="1">
      <c r="D180" s="62"/>
    </row>
    <row r="181" ht="15.75" customHeight="1">
      <c r="D181" s="62"/>
    </row>
    <row r="182" ht="15.75" customHeight="1">
      <c r="D182" s="62"/>
    </row>
    <row r="183" ht="15.75" customHeight="1">
      <c r="D183" s="62"/>
    </row>
    <row r="184" ht="15.75" customHeight="1">
      <c r="D184" s="62"/>
    </row>
    <row r="185" ht="15.75" customHeight="1">
      <c r="D185" s="62"/>
    </row>
    <row r="186" ht="15.75" customHeight="1">
      <c r="D186" s="62"/>
    </row>
    <row r="187" ht="15.75" customHeight="1">
      <c r="D187" s="62"/>
    </row>
    <row r="188" ht="15.75" customHeight="1">
      <c r="D188" s="62"/>
    </row>
    <row r="189" ht="15.75" customHeight="1">
      <c r="D189" s="62"/>
    </row>
    <row r="190" ht="15.75" customHeight="1">
      <c r="D190" s="62"/>
    </row>
    <row r="191" ht="15.75" customHeight="1">
      <c r="D191" s="62"/>
    </row>
    <row r="192" ht="15.75" customHeight="1">
      <c r="D192" s="62"/>
    </row>
    <row r="193" ht="15.75" customHeight="1">
      <c r="D193" s="62"/>
    </row>
    <row r="194" ht="15.75" customHeight="1">
      <c r="D194" s="62"/>
    </row>
    <row r="195" ht="15.75" customHeight="1">
      <c r="D195" s="62"/>
    </row>
    <row r="196" ht="15.75" customHeight="1">
      <c r="D196" s="62"/>
    </row>
    <row r="197" ht="15.75" customHeight="1">
      <c r="D197" s="62"/>
    </row>
    <row r="198" ht="15.75" customHeight="1">
      <c r="D198" s="62"/>
    </row>
    <row r="199" ht="15.75" customHeight="1">
      <c r="D199" s="62"/>
    </row>
    <row r="200" ht="15.75" customHeight="1">
      <c r="D200" s="62"/>
    </row>
    <row r="201" ht="15.75" customHeight="1">
      <c r="D201" s="62"/>
    </row>
    <row r="202" ht="15.75" customHeight="1">
      <c r="D202" s="62"/>
    </row>
    <row r="203" ht="15.75" customHeight="1">
      <c r="D203" s="62"/>
    </row>
    <row r="204" ht="15.75" customHeight="1">
      <c r="D204" s="62"/>
    </row>
    <row r="205" ht="15.75" customHeight="1">
      <c r="D205" s="62"/>
    </row>
    <row r="206" ht="15.75" customHeight="1">
      <c r="D206" s="62"/>
    </row>
    <row r="207" ht="15.75" customHeight="1">
      <c r="D207" s="62"/>
    </row>
    <row r="208" ht="15.75" customHeight="1">
      <c r="D208" s="62"/>
    </row>
    <row r="209" ht="15.75" customHeight="1">
      <c r="D209" s="62"/>
    </row>
    <row r="210" ht="15.75" customHeight="1">
      <c r="D210" s="62"/>
    </row>
    <row r="211" ht="15.75" customHeight="1">
      <c r="D211" s="62"/>
    </row>
    <row r="212" ht="15.75" customHeight="1">
      <c r="D212" s="62"/>
    </row>
    <row r="213" ht="15.75" customHeight="1">
      <c r="D213" s="62"/>
    </row>
    <row r="214" ht="15.75" customHeight="1">
      <c r="D214" s="62"/>
    </row>
    <row r="215" ht="15.75" customHeight="1">
      <c r="D215" s="62"/>
    </row>
    <row r="216" ht="15.75" customHeight="1">
      <c r="D216" s="62"/>
    </row>
    <row r="217" ht="15.75" customHeight="1">
      <c r="D217" s="62"/>
    </row>
    <row r="218" ht="15.75" customHeight="1">
      <c r="D218" s="62"/>
    </row>
    <row r="219" ht="15.75" customHeight="1">
      <c r="D219" s="62"/>
    </row>
    <row r="220" ht="15.75" customHeight="1">
      <c r="D220" s="62"/>
    </row>
    <row r="221" ht="15.75" customHeight="1">
      <c r="D221" s="62"/>
    </row>
    <row r="222" ht="15.75" customHeight="1">
      <c r="D222" s="62"/>
    </row>
    <row r="223" ht="15.75" customHeight="1">
      <c r="D223" s="62"/>
    </row>
    <row r="224" ht="15.75" customHeight="1">
      <c r="D224" s="62"/>
    </row>
    <row r="225" ht="15.75" customHeight="1">
      <c r="D225" s="62"/>
    </row>
    <row r="226" ht="15.75" customHeight="1">
      <c r="D226" s="62"/>
    </row>
    <row r="227" ht="15.75" customHeight="1">
      <c r="D227" s="62"/>
    </row>
    <row r="228" ht="15.75" customHeight="1">
      <c r="D228" s="62"/>
    </row>
    <row r="229" ht="15.75" customHeight="1">
      <c r="D229" s="62"/>
    </row>
    <row r="230" ht="15.75" customHeight="1">
      <c r="D230" s="62"/>
    </row>
    <row r="231" ht="15.75" customHeight="1">
      <c r="D231" s="62"/>
    </row>
    <row r="232" ht="15.75" customHeight="1">
      <c r="D232" s="62"/>
    </row>
    <row r="233" ht="15.75" customHeight="1">
      <c r="D233" s="62"/>
    </row>
    <row r="234" ht="15.75" customHeight="1">
      <c r="D234" s="62"/>
    </row>
    <row r="235" ht="15.75" customHeight="1">
      <c r="D235" s="62"/>
    </row>
    <row r="236" ht="15.75" customHeight="1">
      <c r="D236" s="62"/>
    </row>
    <row r="237" ht="15.75" customHeight="1">
      <c r="D237" s="62"/>
    </row>
    <row r="238" ht="15.75" customHeight="1">
      <c r="D238" s="62"/>
    </row>
    <row r="239" ht="15.75" customHeight="1">
      <c r="D239" s="62"/>
    </row>
    <row r="240" ht="15.75" customHeight="1">
      <c r="D240" s="62"/>
    </row>
    <row r="241" ht="15.75" customHeight="1">
      <c r="D241" s="62"/>
    </row>
    <row r="242" ht="15.75" customHeight="1">
      <c r="D242" s="62"/>
    </row>
    <row r="243" ht="15.75" customHeight="1">
      <c r="D243" s="62"/>
    </row>
    <row r="244" ht="15.75" customHeight="1">
      <c r="D244" s="62"/>
    </row>
    <row r="245" ht="15.75" customHeight="1">
      <c r="D245" s="62"/>
    </row>
    <row r="246" ht="15.75" customHeight="1">
      <c r="D246" s="62"/>
    </row>
    <row r="247" ht="15.75" customHeight="1">
      <c r="D247" s="62"/>
    </row>
    <row r="248" ht="15.75" customHeight="1">
      <c r="D248" s="62"/>
    </row>
    <row r="249" ht="15.75" customHeight="1">
      <c r="D249" s="62"/>
    </row>
    <row r="250" ht="15.75" customHeight="1">
      <c r="D250" s="62"/>
    </row>
    <row r="251" ht="15.75" customHeight="1">
      <c r="D251" s="62"/>
    </row>
    <row r="252" ht="15.75" customHeight="1">
      <c r="D252" s="62"/>
    </row>
    <row r="253" ht="15.75" customHeight="1">
      <c r="D253" s="62"/>
    </row>
    <row r="254" ht="15.75" customHeight="1">
      <c r="D254" s="62"/>
    </row>
    <row r="255" ht="15.75" customHeight="1">
      <c r="D255" s="62"/>
    </row>
    <row r="256" ht="15.75" customHeight="1">
      <c r="D256" s="62"/>
    </row>
    <row r="257" ht="15.75" customHeight="1">
      <c r="D257" s="62"/>
    </row>
    <row r="258" ht="15.75" customHeight="1">
      <c r="D258" s="62"/>
    </row>
    <row r="259" ht="15.75" customHeight="1">
      <c r="D259" s="62"/>
    </row>
    <row r="260" ht="15.75" customHeight="1">
      <c r="D260" s="62"/>
    </row>
    <row r="261" ht="15.75" customHeight="1">
      <c r="D261" s="62"/>
    </row>
    <row r="262" ht="15.75" customHeight="1">
      <c r="D262" s="62"/>
    </row>
    <row r="263" ht="15.75" customHeight="1">
      <c r="D263" s="62"/>
    </row>
    <row r="264" ht="15.75" customHeight="1">
      <c r="D264" s="62"/>
    </row>
    <row r="265" ht="15.75" customHeight="1">
      <c r="D265" s="62"/>
    </row>
    <row r="266" ht="15.75" customHeight="1">
      <c r="D266" s="62"/>
    </row>
    <row r="267" ht="15.75" customHeight="1">
      <c r="D267" s="62"/>
    </row>
    <row r="268" ht="15.75" customHeight="1">
      <c r="D268" s="62"/>
    </row>
    <row r="269" ht="15.75" customHeight="1">
      <c r="D269" s="62"/>
    </row>
    <row r="270" ht="15.75" customHeight="1">
      <c r="D270" s="62"/>
    </row>
    <row r="271" ht="15.75" customHeight="1">
      <c r="D271" s="62"/>
    </row>
    <row r="272" ht="15.75" customHeight="1">
      <c r="D272" s="62"/>
    </row>
    <row r="273" ht="15.75" customHeight="1">
      <c r="D273" s="62"/>
    </row>
    <row r="274" ht="15.75" customHeight="1">
      <c r="D274" s="62"/>
    </row>
    <row r="275" ht="15.75" customHeight="1">
      <c r="D275" s="62"/>
    </row>
    <row r="276" ht="15.75" customHeight="1">
      <c r="D276" s="62"/>
    </row>
    <row r="277" ht="15.75" customHeight="1">
      <c r="D277" s="62"/>
    </row>
    <row r="278" ht="15.75" customHeight="1">
      <c r="D278" s="62"/>
    </row>
    <row r="279" ht="15.75" customHeight="1">
      <c r="D279" s="62"/>
    </row>
    <row r="280" ht="15.75" customHeight="1">
      <c r="D280" s="62"/>
    </row>
    <row r="281" ht="15.75" customHeight="1">
      <c r="D281" s="62"/>
    </row>
    <row r="282" ht="15.75" customHeight="1">
      <c r="D282" s="62"/>
    </row>
    <row r="283" ht="15.75" customHeight="1">
      <c r="D283" s="62"/>
    </row>
    <row r="284" ht="15.75" customHeight="1">
      <c r="D284" s="62"/>
    </row>
    <row r="285" ht="15.75" customHeight="1">
      <c r="D285" s="62"/>
    </row>
    <row r="286" ht="15.75" customHeight="1">
      <c r="D286" s="62"/>
    </row>
    <row r="287" ht="15.75" customHeight="1">
      <c r="D287" s="62"/>
    </row>
    <row r="288" ht="15.75" customHeight="1">
      <c r="D288" s="62"/>
    </row>
    <row r="289" ht="15.75" customHeight="1">
      <c r="D289" s="62"/>
    </row>
    <row r="290" ht="15.75" customHeight="1">
      <c r="D290" s="62"/>
    </row>
    <row r="291" ht="15.75" customHeight="1">
      <c r="D291" s="62"/>
    </row>
    <row r="292" ht="15.75" customHeight="1">
      <c r="D292" s="62"/>
    </row>
    <row r="293" ht="15.75" customHeight="1">
      <c r="D293" s="62"/>
    </row>
    <row r="294" ht="15.75" customHeight="1">
      <c r="D294" s="62"/>
    </row>
    <row r="295" ht="15.75" customHeight="1">
      <c r="D295" s="62"/>
    </row>
    <row r="296" ht="15.75" customHeight="1">
      <c r="D296" s="62"/>
    </row>
    <row r="297" ht="15.75" customHeight="1">
      <c r="D297" s="62"/>
    </row>
    <row r="298" ht="15.75" customHeight="1">
      <c r="D298" s="62"/>
    </row>
    <row r="299" ht="15.75" customHeight="1">
      <c r="D299" s="62"/>
    </row>
    <row r="300" ht="15.75" customHeight="1">
      <c r="D300" s="62"/>
    </row>
    <row r="301" ht="15.75" customHeight="1">
      <c r="D301" s="62"/>
    </row>
    <row r="302" ht="15.75" customHeight="1">
      <c r="D302" s="62"/>
    </row>
    <row r="303" ht="15.75" customHeight="1">
      <c r="D303" s="62"/>
    </row>
    <row r="304" ht="15.75" customHeight="1">
      <c r="D304" s="62"/>
    </row>
    <row r="305" ht="15.75" customHeight="1">
      <c r="D305" s="62"/>
    </row>
    <row r="306" ht="15.75" customHeight="1">
      <c r="D306" s="62"/>
    </row>
    <row r="307" ht="15.75" customHeight="1">
      <c r="D307" s="62"/>
    </row>
    <row r="308" ht="15.75" customHeight="1">
      <c r="D308" s="62"/>
    </row>
    <row r="309" ht="15.75" customHeight="1">
      <c r="D309" s="62"/>
    </row>
    <row r="310" ht="15.75" customHeight="1">
      <c r="D310" s="62"/>
    </row>
    <row r="311" ht="15.75" customHeight="1">
      <c r="D311" s="62"/>
    </row>
    <row r="312" ht="15.75" customHeight="1">
      <c r="D312" s="62"/>
    </row>
    <row r="313" ht="15.75" customHeight="1">
      <c r="D313" s="62"/>
    </row>
    <row r="314" ht="15.75" customHeight="1">
      <c r="D314" s="62"/>
    </row>
    <row r="315" ht="15.75" customHeight="1">
      <c r="D315" s="62"/>
    </row>
    <row r="316" ht="15.75" customHeight="1">
      <c r="D316" s="62"/>
    </row>
    <row r="317" ht="15.75" customHeight="1">
      <c r="D317" s="62"/>
    </row>
    <row r="318" ht="15.75" customHeight="1">
      <c r="D318" s="62"/>
    </row>
    <row r="319" ht="15.75" customHeight="1">
      <c r="D319" s="62"/>
    </row>
    <row r="320" ht="15.75" customHeight="1">
      <c r="D320" s="62"/>
    </row>
    <row r="321" ht="15.75" customHeight="1">
      <c r="D321" s="62"/>
    </row>
    <row r="322" ht="15.75" customHeight="1">
      <c r="D322" s="62"/>
    </row>
    <row r="323" ht="15.75" customHeight="1">
      <c r="D323" s="62"/>
    </row>
    <row r="324" ht="15.75" customHeight="1">
      <c r="D324" s="62"/>
    </row>
    <row r="325" ht="15.75" customHeight="1">
      <c r="D325" s="62"/>
    </row>
    <row r="326" ht="15.75" customHeight="1">
      <c r="D326" s="62"/>
    </row>
    <row r="327" ht="15.75" customHeight="1">
      <c r="D327" s="62"/>
    </row>
    <row r="328" ht="15.75" customHeight="1">
      <c r="D328" s="62"/>
    </row>
    <row r="329" ht="15.75" customHeight="1">
      <c r="D329" s="62"/>
    </row>
    <row r="330" ht="15.75" customHeight="1">
      <c r="D330" s="62"/>
    </row>
    <row r="331" ht="15.75" customHeight="1">
      <c r="D331" s="62"/>
    </row>
    <row r="332" ht="15.75" customHeight="1">
      <c r="D332" s="62"/>
    </row>
    <row r="333" ht="15.75" customHeight="1">
      <c r="D333" s="62"/>
    </row>
    <row r="334" ht="15.75" customHeight="1">
      <c r="D334" s="62"/>
    </row>
    <row r="335" ht="15.75" customHeight="1">
      <c r="D335" s="62"/>
    </row>
    <row r="336" ht="15.75" customHeight="1">
      <c r="D336" s="62"/>
    </row>
    <row r="337" ht="15.75" customHeight="1">
      <c r="D337" s="62"/>
    </row>
    <row r="338" ht="15.75" customHeight="1">
      <c r="D338" s="62"/>
    </row>
    <row r="339" ht="15.75" customHeight="1">
      <c r="D339" s="62"/>
    </row>
    <row r="340" ht="15.75" customHeight="1">
      <c r="D340" s="62"/>
    </row>
    <row r="341" ht="15.75" customHeight="1">
      <c r="D341" s="62"/>
    </row>
    <row r="342" ht="15.75" customHeight="1">
      <c r="D342" s="62"/>
    </row>
    <row r="343" ht="15.75" customHeight="1">
      <c r="D343" s="62"/>
    </row>
    <row r="344" ht="15.75" customHeight="1">
      <c r="D344" s="62"/>
    </row>
    <row r="345" ht="15.75" customHeight="1">
      <c r="D345" s="62"/>
    </row>
    <row r="346" ht="15.75" customHeight="1">
      <c r="D346" s="62"/>
    </row>
    <row r="347" ht="15.75" customHeight="1">
      <c r="D347" s="62"/>
    </row>
    <row r="348" ht="15.75" customHeight="1">
      <c r="D348" s="62"/>
    </row>
    <row r="349" ht="15.75" customHeight="1">
      <c r="D349" s="62"/>
    </row>
    <row r="350" ht="15.75" customHeight="1">
      <c r="D350" s="62"/>
    </row>
    <row r="351" ht="15.75" customHeight="1">
      <c r="D351" s="62"/>
    </row>
    <row r="352" ht="15.75" customHeight="1">
      <c r="D352" s="62"/>
    </row>
    <row r="353" ht="15.75" customHeight="1">
      <c r="D353" s="62"/>
    </row>
    <row r="354" ht="15.75" customHeight="1">
      <c r="D354" s="62"/>
    </row>
    <row r="355" ht="15.75" customHeight="1">
      <c r="D355" s="62"/>
    </row>
    <row r="356" ht="15.75" customHeight="1">
      <c r="D356" s="62"/>
    </row>
    <row r="357" ht="15.75" customHeight="1">
      <c r="D357" s="62"/>
    </row>
    <row r="358" ht="15.75" customHeight="1">
      <c r="D358" s="62"/>
    </row>
    <row r="359" ht="15.75" customHeight="1">
      <c r="D359" s="62"/>
    </row>
    <row r="360" ht="15.75" customHeight="1">
      <c r="D360" s="62"/>
    </row>
    <row r="361" ht="15.75" customHeight="1">
      <c r="D361" s="62"/>
    </row>
    <row r="362" ht="15.75" customHeight="1">
      <c r="D362" s="62"/>
    </row>
    <row r="363" ht="15.75" customHeight="1">
      <c r="D363" s="62"/>
    </row>
    <row r="364" ht="15.75" customHeight="1">
      <c r="D364" s="62"/>
    </row>
    <row r="365" ht="15.75" customHeight="1">
      <c r="D365" s="62"/>
    </row>
    <row r="366" ht="15.75" customHeight="1">
      <c r="D366" s="62"/>
    </row>
    <row r="367" ht="15.75" customHeight="1">
      <c r="D367" s="62"/>
    </row>
    <row r="368" ht="15.75" customHeight="1">
      <c r="D368" s="62"/>
    </row>
    <row r="369" ht="15.75" customHeight="1">
      <c r="D369" s="62"/>
    </row>
    <row r="370" ht="15.75" customHeight="1">
      <c r="D370" s="62"/>
    </row>
    <row r="371" ht="15.75" customHeight="1">
      <c r="D371" s="62"/>
    </row>
    <row r="372" ht="15.75" customHeight="1">
      <c r="D372" s="62"/>
    </row>
    <row r="373" ht="15.75" customHeight="1">
      <c r="D373" s="62"/>
    </row>
    <row r="374" ht="15.75" customHeight="1">
      <c r="D374" s="62"/>
    </row>
    <row r="375" ht="15.75" customHeight="1">
      <c r="D375" s="62"/>
    </row>
    <row r="376" ht="15.75" customHeight="1">
      <c r="D376" s="62"/>
    </row>
    <row r="377" ht="15.75" customHeight="1">
      <c r="D377" s="62"/>
    </row>
    <row r="378" ht="15.75" customHeight="1">
      <c r="D378" s="62"/>
    </row>
    <row r="379" ht="15.75" customHeight="1">
      <c r="D379" s="62"/>
    </row>
    <row r="380" ht="15.75" customHeight="1">
      <c r="D380" s="62"/>
    </row>
    <row r="381" ht="15.75" customHeight="1">
      <c r="D381" s="62"/>
    </row>
    <row r="382" ht="15.75" customHeight="1">
      <c r="D382" s="62"/>
    </row>
    <row r="383" ht="15.75" customHeight="1">
      <c r="D383" s="62"/>
    </row>
    <row r="384" ht="15.75" customHeight="1">
      <c r="D384" s="62"/>
    </row>
    <row r="385" ht="15.75" customHeight="1">
      <c r="D385" s="62"/>
    </row>
    <row r="386" ht="15.75" customHeight="1">
      <c r="D386" s="62"/>
    </row>
    <row r="387" ht="15.75" customHeight="1">
      <c r="D387" s="62"/>
    </row>
    <row r="388" ht="15.75" customHeight="1">
      <c r="D388" s="62"/>
    </row>
    <row r="389" ht="15.75" customHeight="1">
      <c r="D389" s="62"/>
    </row>
    <row r="390" ht="15.75" customHeight="1">
      <c r="D390" s="62"/>
    </row>
    <row r="391" ht="15.75" customHeight="1">
      <c r="D391" s="62"/>
    </row>
    <row r="392" ht="15.75" customHeight="1">
      <c r="D392" s="62"/>
    </row>
    <row r="393" ht="15.75" customHeight="1">
      <c r="D393" s="62"/>
    </row>
    <row r="394" ht="15.75" customHeight="1">
      <c r="D394" s="62"/>
    </row>
    <row r="395" ht="15.75" customHeight="1">
      <c r="D395" s="62"/>
    </row>
    <row r="396" ht="15.75" customHeight="1">
      <c r="D396" s="62"/>
    </row>
    <row r="397" ht="15.75" customHeight="1">
      <c r="D397" s="62"/>
    </row>
    <row r="398" ht="15.75" customHeight="1">
      <c r="D398" s="62"/>
    </row>
    <row r="399" ht="15.75" customHeight="1">
      <c r="D399" s="62"/>
    </row>
    <row r="400" ht="15.75" customHeight="1">
      <c r="D400" s="62"/>
    </row>
    <row r="401" ht="15.75" customHeight="1">
      <c r="D401" s="62"/>
    </row>
    <row r="402" ht="15.75" customHeight="1">
      <c r="D402" s="62"/>
    </row>
    <row r="403" ht="15.75" customHeight="1">
      <c r="D403" s="62"/>
    </row>
    <row r="404" ht="15.75" customHeight="1">
      <c r="D404" s="62"/>
    </row>
    <row r="405" ht="15.75" customHeight="1">
      <c r="D405" s="62"/>
    </row>
    <row r="406" ht="15.75" customHeight="1">
      <c r="D406" s="62"/>
    </row>
    <row r="407" ht="15.75" customHeight="1">
      <c r="D407" s="62"/>
    </row>
    <row r="408" ht="15.75" customHeight="1">
      <c r="D408" s="62"/>
    </row>
    <row r="409" ht="15.75" customHeight="1">
      <c r="D409" s="62"/>
    </row>
    <row r="410" ht="15.75" customHeight="1">
      <c r="D410" s="62"/>
    </row>
    <row r="411" ht="15.75" customHeight="1">
      <c r="D411" s="62"/>
    </row>
    <row r="412" ht="15.75" customHeight="1">
      <c r="D412" s="62"/>
    </row>
    <row r="413" ht="15.75" customHeight="1">
      <c r="D413" s="62"/>
    </row>
    <row r="414" ht="15.75" customHeight="1">
      <c r="D414" s="62"/>
    </row>
    <row r="415" ht="15.75" customHeight="1">
      <c r="D415" s="62"/>
    </row>
    <row r="416" ht="15.75" customHeight="1">
      <c r="D416" s="62"/>
    </row>
    <row r="417" ht="15.75" customHeight="1">
      <c r="D417" s="62"/>
    </row>
    <row r="418" ht="15.75" customHeight="1">
      <c r="D418" s="62"/>
    </row>
    <row r="419" ht="15.75" customHeight="1">
      <c r="D419" s="62"/>
    </row>
    <row r="420" ht="15.75" customHeight="1">
      <c r="D420" s="62"/>
    </row>
    <row r="421" ht="15.75" customHeight="1">
      <c r="D421" s="62"/>
    </row>
    <row r="422" ht="15.75" customHeight="1">
      <c r="D422" s="62"/>
    </row>
    <row r="423" ht="15.75" customHeight="1">
      <c r="D423" s="62"/>
    </row>
    <row r="424" ht="15.75" customHeight="1">
      <c r="D424" s="62"/>
    </row>
    <row r="425" ht="15.75" customHeight="1">
      <c r="D425" s="62"/>
    </row>
    <row r="426" ht="15.75" customHeight="1">
      <c r="D426" s="62"/>
    </row>
    <row r="427" ht="15.75" customHeight="1">
      <c r="D427" s="62"/>
    </row>
    <row r="428" ht="15.75" customHeight="1">
      <c r="D428" s="62"/>
    </row>
    <row r="429" ht="15.75" customHeight="1">
      <c r="D429" s="62"/>
    </row>
    <row r="430" ht="15.75" customHeight="1">
      <c r="D430" s="62"/>
    </row>
    <row r="431" ht="15.75" customHeight="1">
      <c r="D431" s="62"/>
    </row>
    <row r="432" ht="15.75" customHeight="1">
      <c r="D432" s="62"/>
    </row>
    <row r="433" ht="15.75" customHeight="1">
      <c r="D433" s="62"/>
    </row>
    <row r="434" ht="15.75" customHeight="1">
      <c r="D434" s="62"/>
    </row>
    <row r="435" ht="15.75" customHeight="1">
      <c r="D435" s="62"/>
    </row>
    <row r="436" ht="15.75" customHeight="1">
      <c r="D436" s="62"/>
    </row>
    <row r="437" ht="15.75" customHeight="1">
      <c r="D437" s="62"/>
    </row>
    <row r="438" ht="15.75" customHeight="1">
      <c r="D438" s="62"/>
    </row>
    <row r="439" ht="15.75" customHeight="1">
      <c r="D439" s="62"/>
    </row>
    <row r="440" ht="15.75" customHeight="1">
      <c r="D440" s="62"/>
    </row>
    <row r="441" ht="15.75" customHeight="1">
      <c r="D441" s="62"/>
    </row>
    <row r="442" ht="15.75" customHeight="1">
      <c r="D442" s="62"/>
    </row>
    <row r="443" ht="15.75" customHeight="1">
      <c r="D443" s="62"/>
    </row>
    <row r="444" ht="15.75" customHeight="1">
      <c r="D444" s="62"/>
    </row>
    <row r="445" ht="15.75" customHeight="1">
      <c r="D445" s="62"/>
    </row>
    <row r="446" ht="15.75" customHeight="1">
      <c r="D446" s="62"/>
    </row>
    <row r="447" ht="15.75" customHeight="1">
      <c r="D447" s="62"/>
    </row>
    <row r="448" ht="15.75" customHeight="1">
      <c r="D448" s="62"/>
    </row>
    <row r="449" ht="15.75" customHeight="1">
      <c r="D449" s="62"/>
    </row>
    <row r="450" ht="15.75" customHeight="1">
      <c r="D450" s="62"/>
    </row>
    <row r="451" ht="15.75" customHeight="1">
      <c r="D451" s="62"/>
    </row>
    <row r="452" ht="15.75" customHeight="1">
      <c r="D452" s="62"/>
    </row>
    <row r="453" ht="15.75" customHeight="1">
      <c r="D453" s="62"/>
    </row>
    <row r="454" ht="15.75" customHeight="1">
      <c r="D454" s="62"/>
    </row>
    <row r="455" ht="15.75" customHeight="1">
      <c r="D455" s="62"/>
    </row>
    <row r="456" ht="15.75" customHeight="1">
      <c r="D456" s="62"/>
    </row>
    <row r="457" ht="15.75" customHeight="1">
      <c r="D457" s="62"/>
    </row>
    <row r="458" ht="15.75" customHeight="1">
      <c r="D458" s="62"/>
    </row>
    <row r="459" ht="15.75" customHeight="1">
      <c r="D459" s="62"/>
    </row>
    <row r="460" ht="15.75" customHeight="1">
      <c r="D460" s="62"/>
    </row>
    <row r="461" ht="15.75" customHeight="1">
      <c r="D461" s="62"/>
    </row>
    <row r="462" ht="15.75" customHeight="1">
      <c r="D462" s="62"/>
    </row>
    <row r="463" ht="15.75" customHeight="1">
      <c r="D463" s="62"/>
    </row>
    <row r="464" ht="15.75" customHeight="1">
      <c r="D464" s="62"/>
    </row>
    <row r="465" ht="15.75" customHeight="1">
      <c r="D465" s="62"/>
    </row>
    <row r="466" ht="15.75" customHeight="1">
      <c r="D466" s="62"/>
    </row>
    <row r="467" ht="15.75" customHeight="1">
      <c r="D467" s="62"/>
    </row>
    <row r="468" ht="15.75" customHeight="1">
      <c r="D468" s="62"/>
    </row>
    <row r="469" ht="15.75" customHeight="1">
      <c r="D469" s="62"/>
    </row>
    <row r="470" ht="15.75" customHeight="1">
      <c r="D470" s="62"/>
    </row>
    <row r="471" ht="15.75" customHeight="1">
      <c r="D471" s="62"/>
    </row>
    <row r="472" ht="15.75" customHeight="1">
      <c r="D472" s="62"/>
    </row>
    <row r="473" ht="15.75" customHeight="1">
      <c r="D473" s="62"/>
    </row>
    <row r="474" ht="15.75" customHeight="1">
      <c r="D474" s="62"/>
    </row>
    <row r="475" ht="15.75" customHeight="1">
      <c r="D475" s="62"/>
    </row>
    <row r="476" ht="15.75" customHeight="1">
      <c r="D476" s="62"/>
    </row>
    <row r="477" ht="15.75" customHeight="1">
      <c r="D477" s="62"/>
    </row>
    <row r="478" ht="15.75" customHeight="1">
      <c r="D478" s="62"/>
    </row>
    <row r="479" ht="15.75" customHeight="1">
      <c r="D479" s="62"/>
    </row>
    <row r="480" ht="15.75" customHeight="1">
      <c r="D480" s="62"/>
    </row>
    <row r="481" ht="15.75" customHeight="1">
      <c r="D481" s="62"/>
    </row>
    <row r="482" ht="15.75" customHeight="1">
      <c r="D482" s="62"/>
    </row>
    <row r="483" ht="15.75" customHeight="1">
      <c r="D483" s="62"/>
    </row>
    <row r="484" ht="15.75" customHeight="1">
      <c r="D484" s="62"/>
    </row>
    <row r="485" ht="15.75" customHeight="1">
      <c r="D485" s="62"/>
    </row>
    <row r="486" ht="15.75" customHeight="1">
      <c r="D486" s="62"/>
    </row>
    <row r="487" ht="15.75" customHeight="1">
      <c r="D487" s="62"/>
    </row>
    <row r="488" ht="15.75" customHeight="1">
      <c r="D488" s="62"/>
    </row>
    <row r="489" ht="15.75" customHeight="1">
      <c r="D489" s="62"/>
    </row>
    <row r="490" ht="15.75" customHeight="1">
      <c r="D490" s="62"/>
    </row>
    <row r="491" ht="15.75" customHeight="1">
      <c r="D491" s="62"/>
    </row>
    <row r="492" ht="15.75" customHeight="1">
      <c r="D492" s="62"/>
    </row>
    <row r="493" ht="15.75" customHeight="1">
      <c r="D493" s="62"/>
    </row>
    <row r="494" ht="15.75" customHeight="1">
      <c r="D494" s="62"/>
    </row>
    <row r="495" ht="15.75" customHeight="1">
      <c r="D495" s="62"/>
    </row>
    <row r="496" ht="15.75" customHeight="1">
      <c r="D496" s="62"/>
    </row>
    <row r="497" ht="15.75" customHeight="1">
      <c r="D497" s="62"/>
    </row>
    <row r="498" ht="15.75" customHeight="1">
      <c r="D498" s="62"/>
    </row>
    <row r="499" ht="15.75" customHeight="1">
      <c r="D499" s="62"/>
    </row>
    <row r="500" ht="15.75" customHeight="1">
      <c r="D500" s="62"/>
    </row>
    <row r="501" ht="15.75" customHeight="1">
      <c r="D501" s="62"/>
    </row>
    <row r="502" ht="15.75" customHeight="1">
      <c r="D502" s="62"/>
    </row>
    <row r="503" ht="15.75" customHeight="1">
      <c r="D503" s="62"/>
    </row>
    <row r="504" ht="15.75" customHeight="1">
      <c r="D504" s="62"/>
    </row>
    <row r="505" ht="15.75" customHeight="1">
      <c r="D505" s="62"/>
    </row>
    <row r="506" ht="15.75" customHeight="1">
      <c r="D506" s="62"/>
    </row>
    <row r="507" ht="15.75" customHeight="1">
      <c r="D507" s="62"/>
    </row>
    <row r="508" ht="15.75" customHeight="1">
      <c r="D508" s="62"/>
    </row>
    <row r="509" ht="15.75" customHeight="1">
      <c r="D509" s="62"/>
    </row>
    <row r="510" ht="15.75" customHeight="1">
      <c r="D510" s="62"/>
    </row>
    <row r="511" ht="15.75" customHeight="1">
      <c r="D511" s="62"/>
    </row>
    <row r="512" ht="15.75" customHeight="1">
      <c r="D512" s="62"/>
    </row>
    <row r="513" ht="15.75" customHeight="1">
      <c r="D513" s="62"/>
    </row>
    <row r="514" ht="15.75" customHeight="1">
      <c r="D514" s="62"/>
    </row>
    <row r="515" ht="15.75" customHeight="1">
      <c r="D515" s="62"/>
    </row>
    <row r="516" ht="15.75" customHeight="1">
      <c r="D516" s="62"/>
    </row>
    <row r="517" ht="15.75" customHeight="1">
      <c r="D517" s="62"/>
    </row>
    <row r="518" ht="15.75" customHeight="1">
      <c r="D518" s="62"/>
    </row>
    <row r="519" ht="15.75" customHeight="1">
      <c r="D519" s="62"/>
    </row>
    <row r="520" ht="15.75" customHeight="1">
      <c r="D520" s="62"/>
    </row>
    <row r="521" ht="15.75" customHeight="1">
      <c r="D521" s="62"/>
    </row>
    <row r="522" ht="15.75" customHeight="1">
      <c r="D522" s="62"/>
    </row>
    <row r="523" ht="15.75" customHeight="1">
      <c r="D523" s="62"/>
    </row>
    <row r="524" ht="15.75" customHeight="1">
      <c r="D524" s="62"/>
    </row>
    <row r="525" ht="15.75" customHeight="1">
      <c r="D525" s="62"/>
    </row>
    <row r="526" ht="15.75" customHeight="1">
      <c r="D526" s="62"/>
    </row>
    <row r="527" ht="15.75" customHeight="1">
      <c r="D527" s="62"/>
    </row>
    <row r="528" ht="15.75" customHeight="1">
      <c r="D528" s="62"/>
    </row>
    <row r="529" ht="15.75" customHeight="1">
      <c r="D529" s="62"/>
    </row>
    <row r="530" ht="15.75" customHeight="1">
      <c r="D530" s="62"/>
    </row>
    <row r="531" ht="15.75" customHeight="1">
      <c r="D531" s="62"/>
    </row>
    <row r="532" ht="15.75" customHeight="1">
      <c r="D532" s="62"/>
    </row>
    <row r="533" ht="15.75" customHeight="1">
      <c r="D533" s="62"/>
    </row>
    <row r="534" ht="15.75" customHeight="1">
      <c r="D534" s="62"/>
    </row>
    <row r="535" ht="15.75" customHeight="1">
      <c r="D535" s="62"/>
    </row>
    <row r="536" ht="15.75" customHeight="1">
      <c r="D536" s="62"/>
    </row>
    <row r="537" ht="15.75" customHeight="1">
      <c r="D537" s="62"/>
    </row>
    <row r="538" ht="15.75" customHeight="1">
      <c r="D538" s="62"/>
    </row>
    <row r="539" ht="15.75" customHeight="1">
      <c r="D539" s="62"/>
    </row>
    <row r="540" ht="15.75" customHeight="1">
      <c r="D540" s="62"/>
    </row>
    <row r="541" ht="15.75" customHeight="1">
      <c r="D541" s="62"/>
    </row>
    <row r="542" ht="15.75" customHeight="1">
      <c r="D542" s="62"/>
    </row>
    <row r="543" ht="15.75" customHeight="1">
      <c r="D543" s="62"/>
    </row>
    <row r="544" ht="15.75" customHeight="1">
      <c r="D544" s="62"/>
    </row>
    <row r="545" ht="15.75" customHeight="1">
      <c r="D545" s="62"/>
    </row>
    <row r="546" ht="15.75" customHeight="1">
      <c r="D546" s="62"/>
    </row>
    <row r="547" ht="15.75" customHeight="1">
      <c r="D547" s="62"/>
    </row>
    <row r="548" ht="15.75" customHeight="1">
      <c r="D548" s="62"/>
    </row>
    <row r="549" ht="15.75" customHeight="1">
      <c r="D549" s="62"/>
    </row>
    <row r="550" ht="15.75" customHeight="1">
      <c r="D550" s="62"/>
    </row>
    <row r="551" ht="15.75" customHeight="1">
      <c r="D551" s="62"/>
    </row>
    <row r="552" ht="15.75" customHeight="1">
      <c r="D552" s="62"/>
    </row>
    <row r="553" ht="15.75" customHeight="1">
      <c r="D553" s="62"/>
    </row>
    <row r="554" ht="15.75" customHeight="1">
      <c r="D554" s="62"/>
    </row>
    <row r="555" ht="15.75" customHeight="1">
      <c r="D555" s="62"/>
    </row>
    <row r="556" ht="15.75" customHeight="1">
      <c r="D556" s="62"/>
    </row>
    <row r="557" ht="15.75" customHeight="1">
      <c r="D557" s="62"/>
    </row>
    <row r="558" ht="15.75" customHeight="1">
      <c r="D558" s="62"/>
    </row>
    <row r="559" ht="15.75" customHeight="1">
      <c r="D559" s="62"/>
    </row>
    <row r="560" ht="15.75" customHeight="1">
      <c r="D560" s="62"/>
    </row>
    <row r="561" ht="15.75" customHeight="1">
      <c r="D561" s="62"/>
    </row>
    <row r="562" ht="15.75" customHeight="1">
      <c r="D562" s="62"/>
    </row>
    <row r="563" ht="15.75" customHeight="1">
      <c r="D563" s="62"/>
    </row>
    <row r="564" ht="15.75" customHeight="1">
      <c r="D564" s="62"/>
    </row>
    <row r="565" ht="15.75" customHeight="1">
      <c r="D565" s="62"/>
    </row>
    <row r="566" ht="15.75" customHeight="1">
      <c r="D566" s="62"/>
    </row>
    <row r="567" ht="15.75" customHeight="1">
      <c r="D567" s="62"/>
    </row>
    <row r="568" ht="15.75" customHeight="1">
      <c r="D568" s="62"/>
    </row>
    <row r="569" ht="15.75" customHeight="1">
      <c r="D569" s="62"/>
    </row>
    <row r="570" ht="15.75" customHeight="1">
      <c r="D570" s="62"/>
    </row>
    <row r="571" ht="15.75" customHeight="1">
      <c r="D571" s="62"/>
    </row>
    <row r="572" ht="15.75" customHeight="1">
      <c r="D572" s="62"/>
    </row>
    <row r="573" ht="15.75" customHeight="1">
      <c r="D573" s="62"/>
    </row>
    <row r="574" ht="15.75" customHeight="1">
      <c r="D574" s="62"/>
    </row>
    <row r="575" ht="15.75" customHeight="1">
      <c r="D575" s="62"/>
    </row>
    <row r="576" ht="15.75" customHeight="1">
      <c r="D576" s="62"/>
    </row>
    <row r="577" ht="15.75" customHeight="1">
      <c r="D577" s="62"/>
    </row>
    <row r="578" ht="15.75" customHeight="1">
      <c r="D578" s="62"/>
    </row>
    <row r="579" ht="15.75" customHeight="1">
      <c r="D579" s="62"/>
    </row>
    <row r="580" ht="15.75" customHeight="1">
      <c r="D580" s="62"/>
    </row>
    <row r="581" ht="15.75" customHeight="1">
      <c r="D581" s="62"/>
    </row>
    <row r="582" ht="15.75" customHeight="1">
      <c r="D582" s="62"/>
    </row>
    <row r="583" ht="15.75" customHeight="1">
      <c r="D583" s="62"/>
    </row>
    <row r="584" ht="15.75" customHeight="1">
      <c r="D584" s="62"/>
    </row>
    <row r="585" ht="15.75" customHeight="1">
      <c r="D585" s="62"/>
    </row>
    <row r="586" ht="15.75" customHeight="1">
      <c r="D586" s="62"/>
    </row>
    <row r="587" ht="15.75" customHeight="1">
      <c r="D587" s="62"/>
    </row>
    <row r="588" ht="15.75" customHeight="1">
      <c r="D588" s="62"/>
    </row>
    <row r="589" ht="15.75" customHeight="1">
      <c r="D589" s="62"/>
    </row>
    <row r="590" ht="15.75" customHeight="1">
      <c r="D590" s="62"/>
    </row>
    <row r="591" ht="15.75" customHeight="1">
      <c r="D591" s="62"/>
    </row>
    <row r="592" ht="15.75" customHeight="1">
      <c r="D592" s="62"/>
    </row>
    <row r="593" ht="15.75" customHeight="1">
      <c r="D593" s="62"/>
    </row>
    <row r="594" ht="15.75" customHeight="1">
      <c r="D594" s="62"/>
    </row>
    <row r="595" ht="15.75" customHeight="1">
      <c r="D595" s="62"/>
    </row>
    <row r="596" ht="15.75" customHeight="1">
      <c r="D596" s="62"/>
    </row>
    <row r="597" ht="15.75" customHeight="1">
      <c r="D597" s="62"/>
    </row>
    <row r="598" ht="15.75" customHeight="1">
      <c r="D598" s="62"/>
    </row>
    <row r="599" ht="15.75" customHeight="1">
      <c r="D599" s="62"/>
    </row>
    <row r="600" ht="15.75" customHeight="1">
      <c r="D600" s="62"/>
    </row>
    <row r="601" ht="15.75" customHeight="1">
      <c r="D601" s="62"/>
    </row>
    <row r="602" ht="15.75" customHeight="1">
      <c r="D602" s="62"/>
    </row>
    <row r="603" ht="15.75" customHeight="1">
      <c r="D603" s="62"/>
    </row>
    <row r="604" ht="15.75" customHeight="1">
      <c r="D604" s="62"/>
    </row>
    <row r="605" ht="15.75" customHeight="1">
      <c r="D605" s="62"/>
    </row>
    <row r="606" ht="15.75" customHeight="1">
      <c r="D606" s="62"/>
    </row>
    <row r="607" ht="15.75" customHeight="1">
      <c r="D607" s="62"/>
    </row>
    <row r="608" ht="15.75" customHeight="1">
      <c r="D608" s="62"/>
    </row>
    <row r="609" ht="15.75" customHeight="1">
      <c r="D609" s="62"/>
    </row>
    <row r="610" ht="15.75" customHeight="1">
      <c r="D610" s="62"/>
    </row>
    <row r="611" ht="15.75" customHeight="1">
      <c r="D611" s="62"/>
    </row>
    <row r="612" ht="15.75" customHeight="1">
      <c r="D612" s="62"/>
    </row>
    <row r="613" ht="15.75" customHeight="1">
      <c r="D613" s="62"/>
    </row>
    <row r="614" ht="15.75" customHeight="1">
      <c r="D614" s="62"/>
    </row>
    <row r="615" ht="15.75" customHeight="1">
      <c r="D615" s="62"/>
    </row>
    <row r="616" ht="15.75" customHeight="1">
      <c r="D616" s="62"/>
    </row>
    <row r="617" ht="15.75" customHeight="1">
      <c r="D617" s="62"/>
    </row>
    <row r="618" ht="15.75" customHeight="1">
      <c r="D618" s="62"/>
    </row>
    <row r="619" ht="15.75" customHeight="1">
      <c r="D619" s="62"/>
    </row>
    <row r="620" ht="15.75" customHeight="1">
      <c r="D620" s="62"/>
    </row>
    <row r="621" ht="15.75" customHeight="1">
      <c r="D621" s="62"/>
    </row>
    <row r="622" ht="15.75" customHeight="1">
      <c r="D622" s="62"/>
    </row>
    <row r="623" ht="15.75" customHeight="1">
      <c r="D623" s="62"/>
    </row>
    <row r="624" ht="15.75" customHeight="1">
      <c r="D624" s="62"/>
    </row>
    <row r="625" ht="15.75" customHeight="1">
      <c r="D625" s="62"/>
    </row>
    <row r="626" ht="15.75" customHeight="1">
      <c r="D626" s="62"/>
    </row>
    <row r="627" ht="15.75" customHeight="1">
      <c r="D627" s="62"/>
    </row>
    <row r="628" ht="15.75" customHeight="1">
      <c r="D628" s="62"/>
    </row>
    <row r="629" ht="15.75" customHeight="1">
      <c r="D629" s="62"/>
    </row>
    <row r="630" ht="15.75" customHeight="1">
      <c r="D630" s="62"/>
    </row>
    <row r="631" ht="15.75" customHeight="1">
      <c r="D631" s="62"/>
    </row>
    <row r="632" ht="15.75" customHeight="1">
      <c r="D632" s="62"/>
    </row>
    <row r="633" ht="15.75" customHeight="1">
      <c r="D633" s="62"/>
    </row>
    <row r="634" ht="15.75" customHeight="1">
      <c r="D634" s="62"/>
    </row>
    <row r="635" ht="15.75" customHeight="1">
      <c r="D635" s="62"/>
    </row>
    <row r="636" ht="15.75" customHeight="1">
      <c r="D636" s="62"/>
    </row>
    <row r="637" ht="15.75" customHeight="1">
      <c r="D637" s="62"/>
    </row>
    <row r="638" ht="15.75" customHeight="1">
      <c r="D638" s="62"/>
    </row>
    <row r="639" ht="15.75" customHeight="1">
      <c r="D639" s="62"/>
    </row>
    <row r="640" ht="15.75" customHeight="1">
      <c r="D640" s="62"/>
    </row>
    <row r="641" ht="15.75" customHeight="1">
      <c r="D641" s="62"/>
    </row>
    <row r="642" ht="15.75" customHeight="1">
      <c r="D642" s="62"/>
    </row>
    <row r="643" ht="15.75" customHeight="1">
      <c r="D643" s="62"/>
    </row>
    <row r="644" ht="15.75" customHeight="1">
      <c r="D644" s="62"/>
    </row>
    <row r="645" ht="15.75" customHeight="1">
      <c r="D645" s="62"/>
    </row>
    <row r="646" ht="15.75" customHeight="1">
      <c r="D646" s="62"/>
    </row>
    <row r="647" ht="15.75" customHeight="1">
      <c r="D647" s="62"/>
    </row>
    <row r="648" ht="15.75" customHeight="1">
      <c r="D648" s="62"/>
    </row>
    <row r="649" ht="15.75" customHeight="1">
      <c r="D649" s="62"/>
    </row>
    <row r="650" ht="15.75" customHeight="1">
      <c r="D650" s="62"/>
    </row>
    <row r="651" ht="15.75" customHeight="1">
      <c r="D651" s="62"/>
    </row>
    <row r="652" ht="15.75" customHeight="1">
      <c r="D652" s="62"/>
    </row>
    <row r="653" ht="15.75" customHeight="1">
      <c r="D653" s="62"/>
    </row>
    <row r="654" ht="15.75" customHeight="1">
      <c r="D654" s="62"/>
    </row>
    <row r="655" ht="15.75" customHeight="1">
      <c r="D655" s="62"/>
    </row>
    <row r="656" ht="15.75" customHeight="1">
      <c r="D656" s="62"/>
    </row>
    <row r="657" ht="15.75" customHeight="1">
      <c r="D657" s="62"/>
    </row>
    <row r="658" ht="15.75" customHeight="1">
      <c r="D658" s="62"/>
    </row>
    <row r="659" ht="15.75" customHeight="1">
      <c r="D659" s="62"/>
    </row>
    <row r="660" ht="15.75" customHeight="1">
      <c r="D660" s="62"/>
    </row>
    <row r="661" ht="15.75" customHeight="1">
      <c r="D661" s="62"/>
    </row>
    <row r="662" ht="15.75" customHeight="1">
      <c r="D662" s="62"/>
    </row>
    <row r="663" ht="15.75" customHeight="1">
      <c r="D663" s="62"/>
    </row>
    <row r="664" ht="15.75" customHeight="1">
      <c r="D664" s="62"/>
    </row>
    <row r="665" ht="15.75" customHeight="1">
      <c r="D665" s="62"/>
    </row>
    <row r="666" ht="15.75" customHeight="1">
      <c r="D666" s="62"/>
    </row>
    <row r="667" ht="15.75" customHeight="1">
      <c r="D667" s="62"/>
    </row>
    <row r="668" ht="15.75" customHeight="1">
      <c r="D668" s="62"/>
    </row>
    <row r="669" ht="15.75" customHeight="1">
      <c r="D669" s="62"/>
    </row>
    <row r="670" ht="15.75" customHeight="1">
      <c r="D670" s="62"/>
    </row>
    <row r="671" ht="15.75" customHeight="1">
      <c r="D671" s="62"/>
    </row>
    <row r="672" ht="15.75" customHeight="1">
      <c r="D672" s="62"/>
    </row>
    <row r="673" ht="15.75" customHeight="1">
      <c r="D673" s="62"/>
    </row>
    <row r="674" ht="15.75" customHeight="1">
      <c r="D674" s="62"/>
    </row>
    <row r="675" ht="15.75" customHeight="1">
      <c r="D675" s="62"/>
    </row>
    <row r="676" ht="15.75" customHeight="1">
      <c r="D676" s="62"/>
    </row>
    <row r="677" ht="15.75" customHeight="1">
      <c r="D677" s="62"/>
    </row>
    <row r="678" ht="15.75" customHeight="1">
      <c r="D678" s="62"/>
    </row>
    <row r="679" ht="15.75" customHeight="1">
      <c r="D679" s="62"/>
    </row>
    <row r="680" ht="15.75" customHeight="1">
      <c r="D680" s="62"/>
    </row>
    <row r="681" ht="15.75" customHeight="1">
      <c r="D681" s="62"/>
    </row>
    <row r="682" ht="15.75" customHeight="1">
      <c r="D682" s="62"/>
    </row>
    <row r="683" ht="15.75" customHeight="1">
      <c r="D683" s="62"/>
    </row>
    <row r="684" ht="15.75" customHeight="1">
      <c r="D684" s="62"/>
    </row>
    <row r="685" ht="15.75" customHeight="1">
      <c r="D685" s="62"/>
    </row>
    <row r="686" ht="15.75" customHeight="1">
      <c r="D686" s="62"/>
    </row>
    <row r="687" ht="15.75" customHeight="1">
      <c r="D687" s="62"/>
    </row>
    <row r="688" ht="15.75" customHeight="1">
      <c r="D688" s="62"/>
    </row>
    <row r="689" ht="15.75" customHeight="1">
      <c r="D689" s="62"/>
    </row>
    <row r="690" ht="15.75" customHeight="1">
      <c r="D690" s="62"/>
    </row>
    <row r="691" ht="15.75" customHeight="1">
      <c r="D691" s="62"/>
    </row>
    <row r="692" ht="15.75" customHeight="1">
      <c r="D692" s="62"/>
    </row>
    <row r="693" ht="15.75" customHeight="1">
      <c r="D693" s="62"/>
    </row>
    <row r="694" ht="15.75" customHeight="1">
      <c r="D694" s="62"/>
    </row>
    <row r="695" ht="15.75" customHeight="1">
      <c r="D695" s="62"/>
    </row>
    <row r="696" ht="15.75" customHeight="1">
      <c r="D696" s="62"/>
    </row>
    <row r="697" ht="15.75" customHeight="1">
      <c r="D697" s="62"/>
    </row>
    <row r="698" ht="15.75" customHeight="1">
      <c r="D698" s="62"/>
    </row>
    <row r="699" ht="15.75" customHeight="1">
      <c r="D699" s="62"/>
    </row>
    <row r="700" ht="15.75" customHeight="1">
      <c r="D700" s="62"/>
    </row>
    <row r="701" ht="15.75" customHeight="1">
      <c r="D701" s="62"/>
    </row>
    <row r="702" ht="15.75" customHeight="1">
      <c r="D702" s="62"/>
    </row>
    <row r="703" ht="15.75" customHeight="1">
      <c r="D703" s="62"/>
    </row>
    <row r="704" ht="15.75" customHeight="1">
      <c r="D704" s="62"/>
    </row>
    <row r="705" ht="15.75" customHeight="1">
      <c r="D705" s="62"/>
    </row>
    <row r="706" ht="15.75" customHeight="1">
      <c r="D706" s="62"/>
    </row>
    <row r="707" ht="15.75" customHeight="1">
      <c r="D707" s="62"/>
    </row>
    <row r="708" ht="15.75" customHeight="1">
      <c r="D708" s="62"/>
    </row>
    <row r="709" ht="15.75" customHeight="1">
      <c r="D709" s="62"/>
    </row>
    <row r="710" ht="15.75" customHeight="1">
      <c r="D710" s="62"/>
    </row>
    <row r="711" ht="15.75" customHeight="1">
      <c r="D711" s="62"/>
    </row>
    <row r="712" ht="15.75" customHeight="1">
      <c r="D712" s="62"/>
    </row>
    <row r="713" ht="15.75" customHeight="1">
      <c r="D713" s="62"/>
    </row>
    <row r="714" ht="15.75" customHeight="1">
      <c r="D714" s="62"/>
    </row>
    <row r="715" ht="15.75" customHeight="1">
      <c r="D715" s="62"/>
    </row>
    <row r="716" ht="15.75" customHeight="1">
      <c r="D716" s="62"/>
    </row>
    <row r="717" ht="15.75" customHeight="1">
      <c r="D717" s="62"/>
    </row>
    <row r="718" ht="15.75" customHeight="1">
      <c r="D718" s="62"/>
    </row>
    <row r="719" ht="15.75" customHeight="1">
      <c r="D719" s="62"/>
    </row>
    <row r="720" ht="15.75" customHeight="1">
      <c r="D720" s="62"/>
    </row>
    <row r="721" ht="15.75" customHeight="1">
      <c r="D721" s="62"/>
    </row>
    <row r="722" ht="15.75" customHeight="1">
      <c r="D722" s="62"/>
    </row>
    <row r="723" ht="15.75" customHeight="1">
      <c r="D723" s="62"/>
    </row>
    <row r="724" ht="15.75" customHeight="1">
      <c r="D724" s="62"/>
    </row>
    <row r="725" ht="15.75" customHeight="1">
      <c r="D725" s="62"/>
    </row>
    <row r="726" ht="15.75" customHeight="1">
      <c r="D726" s="62"/>
    </row>
    <row r="727" ht="15.75" customHeight="1">
      <c r="D727" s="62"/>
    </row>
    <row r="728" ht="15.75" customHeight="1">
      <c r="D728" s="62"/>
    </row>
    <row r="729" ht="15.75" customHeight="1">
      <c r="D729" s="62"/>
    </row>
    <row r="730" ht="15.75" customHeight="1">
      <c r="D730" s="62"/>
    </row>
    <row r="731" ht="15.75" customHeight="1">
      <c r="D731" s="62"/>
    </row>
    <row r="732" ht="15.75" customHeight="1">
      <c r="D732" s="62"/>
    </row>
    <row r="733" ht="15.75" customHeight="1">
      <c r="D733" s="62"/>
    </row>
    <row r="734" ht="15.75" customHeight="1">
      <c r="D734" s="62"/>
    </row>
    <row r="735" ht="15.75" customHeight="1">
      <c r="D735" s="62"/>
    </row>
    <row r="736" ht="15.75" customHeight="1">
      <c r="D736" s="62"/>
    </row>
    <row r="737" ht="15.75" customHeight="1">
      <c r="D737" s="62"/>
    </row>
    <row r="738" ht="15.75" customHeight="1">
      <c r="D738" s="62"/>
    </row>
    <row r="739" ht="15.75" customHeight="1">
      <c r="D739" s="62"/>
    </row>
    <row r="740" ht="15.75" customHeight="1">
      <c r="D740" s="62"/>
    </row>
    <row r="741" ht="15.75" customHeight="1">
      <c r="D741" s="62"/>
    </row>
    <row r="742" ht="15.75" customHeight="1">
      <c r="D742" s="62"/>
    </row>
    <row r="743" ht="15.75" customHeight="1">
      <c r="D743" s="62"/>
    </row>
    <row r="744" ht="15.75" customHeight="1">
      <c r="D744" s="62"/>
    </row>
    <row r="745" ht="15.75" customHeight="1">
      <c r="D745" s="62"/>
    </row>
    <row r="746" ht="15.75" customHeight="1">
      <c r="D746" s="62"/>
    </row>
    <row r="747" ht="15.75" customHeight="1">
      <c r="D747" s="62"/>
    </row>
    <row r="748" ht="15.75" customHeight="1">
      <c r="D748" s="62"/>
    </row>
    <row r="749" ht="15.75" customHeight="1">
      <c r="D749" s="62"/>
    </row>
    <row r="750" ht="15.75" customHeight="1">
      <c r="D750" s="62"/>
    </row>
    <row r="751" ht="15.75" customHeight="1">
      <c r="D751" s="62"/>
    </row>
    <row r="752" ht="15.75" customHeight="1">
      <c r="D752" s="62"/>
    </row>
    <row r="753" ht="15.75" customHeight="1">
      <c r="D753" s="62"/>
    </row>
    <row r="754" ht="15.75" customHeight="1">
      <c r="D754" s="62"/>
    </row>
    <row r="755" ht="15.75" customHeight="1">
      <c r="D755" s="62"/>
    </row>
    <row r="756" ht="15.75" customHeight="1">
      <c r="D756" s="62"/>
    </row>
    <row r="757" ht="15.75" customHeight="1">
      <c r="D757" s="62"/>
    </row>
    <row r="758" ht="15.75" customHeight="1">
      <c r="D758" s="62"/>
    </row>
    <row r="759" ht="15.75" customHeight="1">
      <c r="D759" s="62"/>
    </row>
    <row r="760" ht="15.75" customHeight="1">
      <c r="D760" s="62"/>
    </row>
    <row r="761" ht="15.75" customHeight="1">
      <c r="D761" s="62"/>
    </row>
    <row r="762" ht="15.75" customHeight="1">
      <c r="D762" s="62"/>
    </row>
    <row r="763" ht="15.75" customHeight="1">
      <c r="D763" s="62"/>
    </row>
    <row r="764" ht="15.75" customHeight="1">
      <c r="D764" s="62"/>
    </row>
    <row r="765" ht="15.75" customHeight="1">
      <c r="D765" s="62"/>
    </row>
    <row r="766" ht="15.75" customHeight="1">
      <c r="D766" s="62"/>
    </row>
    <row r="767" ht="15.75" customHeight="1">
      <c r="D767" s="62"/>
    </row>
    <row r="768" ht="15.75" customHeight="1">
      <c r="D768" s="62"/>
    </row>
    <row r="769" ht="15.75" customHeight="1">
      <c r="D769" s="62"/>
    </row>
    <row r="770" ht="15.75" customHeight="1">
      <c r="D770" s="62"/>
    </row>
    <row r="771" ht="15.75" customHeight="1">
      <c r="D771" s="62"/>
    </row>
    <row r="772" ht="15.75" customHeight="1">
      <c r="D772" s="62"/>
    </row>
    <row r="773" ht="15.75" customHeight="1">
      <c r="D773" s="62"/>
    </row>
    <row r="774" ht="15.75" customHeight="1">
      <c r="D774" s="62"/>
    </row>
    <row r="775" ht="15.75" customHeight="1">
      <c r="D775" s="62"/>
    </row>
    <row r="776" ht="15.75" customHeight="1">
      <c r="D776" s="62"/>
    </row>
    <row r="777" ht="15.75" customHeight="1">
      <c r="D777" s="62"/>
    </row>
    <row r="778" ht="15.75" customHeight="1">
      <c r="D778" s="62"/>
    </row>
    <row r="779" ht="15.75" customHeight="1">
      <c r="D779" s="62"/>
    </row>
    <row r="780" ht="15.75" customHeight="1">
      <c r="D780" s="62"/>
    </row>
    <row r="781" ht="15.75" customHeight="1">
      <c r="D781" s="62"/>
    </row>
    <row r="782" ht="15.75" customHeight="1">
      <c r="D782" s="62"/>
    </row>
    <row r="783" ht="15.75" customHeight="1">
      <c r="D783" s="62"/>
    </row>
    <row r="784" ht="15.75" customHeight="1">
      <c r="D784" s="62"/>
    </row>
    <row r="785" ht="15.75" customHeight="1">
      <c r="D785" s="62"/>
    </row>
    <row r="786" ht="15.75" customHeight="1">
      <c r="D786" s="62"/>
    </row>
    <row r="787" ht="15.75" customHeight="1">
      <c r="D787" s="62"/>
    </row>
    <row r="788" ht="15.75" customHeight="1">
      <c r="D788" s="62"/>
    </row>
    <row r="789" ht="15.75" customHeight="1">
      <c r="D789" s="62"/>
    </row>
    <row r="790" ht="15.75" customHeight="1">
      <c r="D790" s="62"/>
    </row>
    <row r="791" ht="15.75" customHeight="1">
      <c r="D791" s="62"/>
    </row>
    <row r="792" ht="15.75" customHeight="1">
      <c r="D792" s="62"/>
    </row>
    <row r="793" ht="15.75" customHeight="1">
      <c r="D793" s="62"/>
    </row>
    <row r="794" ht="15.75" customHeight="1">
      <c r="D794" s="62"/>
    </row>
    <row r="795" ht="15.75" customHeight="1">
      <c r="D795" s="62"/>
    </row>
    <row r="796" ht="15.75" customHeight="1">
      <c r="D796" s="62"/>
    </row>
    <row r="797" ht="15.75" customHeight="1">
      <c r="D797" s="62"/>
    </row>
    <row r="798" ht="15.75" customHeight="1">
      <c r="D798" s="62"/>
    </row>
    <row r="799" ht="15.75" customHeight="1">
      <c r="D799" s="62"/>
    </row>
    <row r="800" ht="15.75" customHeight="1">
      <c r="D800" s="62"/>
    </row>
    <row r="801" ht="15.75" customHeight="1">
      <c r="D801" s="62"/>
    </row>
    <row r="802" ht="15.75" customHeight="1">
      <c r="D802" s="62"/>
    </row>
    <row r="803" ht="15.75" customHeight="1">
      <c r="D803" s="62"/>
    </row>
    <row r="804" ht="15.75" customHeight="1">
      <c r="D804" s="62"/>
    </row>
    <row r="805" ht="15.75" customHeight="1">
      <c r="D805" s="62"/>
    </row>
    <row r="806" ht="15.75" customHeight="1">
      <c r="D806" s="62"/>
    </row>
    <row r="807" ht="15.75" customHeight="1">
      <c r="D807" s="62"/>
    </row>
    <row r="808" ht="15.75" customHeight="1">
      <c r="D808" s="62"/>
    </row>
    <row r="809" ht="15.75" customHeight="1">
      <c r="D809" s="62"/>
    </row>
    <row r="810" ht="15.75" customHeight="1">
      <c r="D810" s="62"/>
    </row>
    <row r="811" ht="15.75" customHeight="1">
      <c r="D811" s="62"/>
    </row>
    <row r="812" ht="15.75" customHeight="1">
      <c r="D812" s="62"/>
    </row>
    <row r="813" ht="15.75" customHeight="1">
      <c r="D813" s="62"/>
    </row>
    <row r="814" ht="15.75" customHeight="1">
      <c r="D814" s="62"/>
    </row>
    <row r="815" ht="15.75" customHeight="1">
      <c r="D815" s="62"/>
    </row>
    <row r="816" ht="15.75" customHeight="1">
      <c r="D816" s="62"/>
    </row>
    <row r="817" ht="15.75" customHeight="1">
      <c r="D817" s="62"/>
    </row>
    <row r="818" ht="15.75" customHeight="1">
      <c r="D818" s="62"/>
    </row>
    <row r="819" ht="15.75" customHeight="1">
      <c r="D819" s="62"/>
    </row>
    <row r="820" ht="15.75" customHeight="1">
      <c r="D820" s="62"/>
    </row>
    <row r="821" ht="15.75" customHeight="1">
      <c r="D821" s="62"/>
    </row>
    <row r="822" ht="15.75" customHeight="1">
      <c r="D822" s="62"/>
    </row>
    <row r="823" ht="15.75" customHeight="1">
      <c r="D823" s="62"/>
    </row>
    <row r="824" ht="15.75" customHeight="1">
      <c r="D824" s="62"/>
    </row>
    <row r="825" ht="15.75" customHeight="1">
      <c r="D825" s="62"/>
    </row>
    <row r="826" ht="15.75" customHeight="1">
      <c r="D826" s="62"/>
    </row>
    <row r="827" ht="15.75" customHeight="1">
      <c r="D827" s="62"/>
    </row>
    <row r="828" ht="15.75" customHeight="1">
      <c r="D828" s="62"/>
    </row>
    <row r="829" ht="15.75" customHeight="1">
      <c r="D829" s="62"/>
    </row>
    <row r="830" ht="15.75" customHeight="1">
      <c r="D830" s="62"/>
    </row>
    <row r="831" ht="15.75" customHeight="1">
      <c r="D831" s="62"/>
    </row>
    <row r="832" ht="15.75" customHeight="1">
      <c r="D832" s="62"/>
    </row>
    <row r="833" ht="15.75" customHeight="1">
      <c r="D833" s="62"/>
    </row>
    <row r="834" ht="15.75" customHeight="1">
      <c r="D834" s="62"/>
    </row>
    <row r="835" ht="15.75" customHeight="1">
      <c r="D835" s="62"/>
    </row>
    <row r="836" ht="15.75" customHeight="1">
      <c r="D836" s="62"/>
    </row>
    <row r="837" ht="15.75" customHeight="1">
      <c r="D837" s="62"/>
    </row>
    <row r="838" ht="15.75" customHeight="1">
      <c r="D838" s="62"/>
    </row>
    <row r="839" ht="15.75" customHeight="1">
      <c r="D839" s="62"/>
    </row>
    <row r="840" ht="15.75" customHeight="1">
      <c r="D840" s="62"/>
    </row>
    <row r="841" ht="15.75" customHeight="1">
      <c r="D841" s="62"/>
    </row>
    <row r="842" ht="15.75" customHeight="1">
      <c r="D842" s="62"/>
    </row>
    <row r="843" ht="15.75" customHeight="1">
      <c r="D843" s="62"/>
    </row>
    <row r="844" ht="15.75" customHeight="1">
      <c r="D844" s="62"/>
    </row>
    <row r="845" ht="15.75" customHeight="1">
      <c r="D845" s="62"/>
    </row>
    <row r="846" ht="15.75" customHeight="1">
      <c r="D846" s="62"/>
    </row>
    <row r="847" ht="15.75" customHeight="1">
      <c r="D847" s="62"/>
    </row>
    <row r="848" ht="15.75" customHeight="1">
      <c r="D848" s="62"/>
    </row>
    <row r="849" ht="15.75" customHeight="1">
      <c r="D849" s="62"/>
    </row>
    <row r="850" ht="15.75" customHeight="1">
      <c r="D850" s="62"/>
    </row>
    <row r="851" ht="15.75" customHeight="1">
      <c r="D851" s="62"/>
    </row>
    <row r="852" ht="15.75" customHeight="1">
      <c r="D852" s="62"/>
    </row>
    <row r="853" ht="15.75" customHeight="1">
      <c r="D853" s="62"/>
    </row>
    <row r="854" ht="15.75" customHeight="1">
      <c r="D854" s="62"/>
    </row>
    <row r="855" ht="15.75" customHeight="1">
      <c r="D855" s="62"/>
    </row>
    <row r="856" ht="15.75" customHeight="1">
      <c r="D856" s="62"/>
    </row>
    <row r="857" ht="15.75" customHeight="1">
      <c r="D857" s="62"/>
    </row>
    <row r="858" ht="15.75" customHeight="1">
      <c r="D858" s="62"/>
    </row>
    <row r="859" ht="15.75" customHeight="1">
      <c r="D859" s="62"/>
    </row>
    <row r="860" ht="15.75" customHeight="1">
      <c r="D860" s="62"/>
    </row>
    <row r="861" ht="15.75" customHeight="1">
      <c r="D861" s="62"/>
    </row>
    <row r="862" ht="15.75" customHeight="1">
      <c r="D862" s="62"/>
    </row>
    <row r="863" ht="15.75" customHeight="1">
      <c r="D863" s="62"/>
    </row>
    <row r="864" ht="15.75" customHeight="1">
      <c r="D864" s="62"/>
    </row>
    <row r="865" ht="15.75" customHeight="1">
      <c r="D865" s="62"/>
    </row>
    <row r="866" ht="15.75" customHeight="1">
      <c r="D866" s="62"/>
    </row>
    <row r="867" ht="15.75" customHeight="1">
      <c r="D867" s="62"/>
    </row>
    <row r="868" ht="15.75" customHeight="1">
      <c r="D868" s="62"/>
    </row>
    <row r="869" ht="15.75" customHeight="1">
      <c r="D869" s="62"/>
    </row>
    <row r="870" ht="15.75" customHeight="1">
      <c r="D870" s="62"/>
    </row>
    <row r="871" ht="15.75" customHeight="1">
      <c r="D871" s="62"/>
    </row>
    <row r="872" ht="15.75" customHeight="1">
      <c r="D872" s="62"/>
    </row>
    <row r="873" ht="15.75" customHeight="1">
      <c r="D873" s="62"/>
    </row>
    <row r="874" ht="15.75" customHeight="1">
      <c r="D874" s="62"/>
    </row>
    <row r="875" ht="15.75" customHeight="1">
      <c r="D875" s="62"/>
    </row>
    <row r="876" ht="15.75" customHeight="1">
      <c r="D876" s="62"/>
    </row>
    <row r="877" ht="15.75" customHeight="1">
      <c r="D877" s="62"/>
    </row>
    <row r="878" ht="15.75" customHeight="1">
      <c r="D878" s="62"/>
    </row>
    <row r="879" ht="15.75" customHeight="1">
      <c r="D879" s="62"/>
    </row>
    <row r="880" ht="15.75" customHeight="1">
      <c r="D880" s="62"/>
    </row>
    <row r="881" ht="15.75" customHeight="1">
      <c r="D881" s="62"/>
    </row>
    <row r="882" ht="15.75" customHeight="1">
      <c r="D882" s="62"/>
    </row>
    <row r="883" ht="15.75" customHeight="1">
      <c r="D883" s="62"/>
    </row>
    <row r="884" ht="15.75" customHeight="1">
      <c r="D884" s="62"/>
    </row>
    <row r="885" ht="15.75" customHeight="1">
      <c r="D885" s="62"/>
    </row>
    <row r="886" ht="15.75" customHeight="1">
      <c r="D886" s="62"/>
    </row>
    <row r="887" ht="15.75" customHeight="1">
      <c r="D887" s="62"/>
    </row>
    <row r="888" ht="15.75" customHeight="1">
      <c r="D888" s="62"/>
    </row>
    <row r="889" ht="15.75" customHeight="1">
      <c r="D889" s="62"/>
    </row>
    <row r="890" ht="15.75" customHeight="1">
      <c r="D890" s="62"/>
    </row>
    <row r="891" ht="15.75" customHeight="1">
      <c r="D891" s="62"/>
    </row>
    <row r="892" ht="15.75" customHeight="1">
      <c r="D892" s="62"/>
    </row>
    <row r="893" ht="15.75" customHeight="1">
      <c r="D893" s="62"/>
    </row>
    <row r="894" ht="15.75" customHeight="1">
      <c r="D894" s="62"/>
    </row>
    <row r="895" ht="15.75" customHeight="1">
      <c r="D895" s="62"/>
    </row>
    <row r="896" ht="15.75" customHeight="1">
      <c r="D896" s="62"/>
    </row>
    <row r="897" ht="15.75" customHeight="1">
      <c r="D897" s="62"/>
    </row>
    <row r="898" ht="15.75" customHeight="1">
      <c r="D898" s="62"/>
    </row>
    <row r="899" ht="15.75" customHeight="1">
      <c r="D899" s="62"/>
    </row>
    <row r="900" ht="15.75" customHeight="1">
      <c r="D900" s="62"/>
    </row>
    <row r="901" ht="15.75" customHeight="1">
      <c r="D901" s="62"/>
    </row>
    <row r="902" ht="15.75" customHeight="1">
      <c r="D902" s="62"/>
    </row>
    <row r="903" ht="15.75" customHeight="1">
      <c r="D903" s="62"/>
    </row>
    <row r="904" ht="15.75" customHeight="1">
      <c r="D904" s="62"/>
    </row>
    <row r="905" ht="15.75" customHeight="1">
      <c r="D905" s="62"/>
    </row>
    <row r="906" ht="15.75" customHeight="1">
      <c r="D906" s="62"/>
    </row>
    <row r="907" ht="15.75" customHeight="1">
      <c r="D907" s="62"/>
    </row>
    <row r="908" ht="15.75" customHeight="1">
      <c r="D908" s="62"/>
    </row>
    <row r="909" ht="15.75" customHeight="1">
      <c r="D909" s="62"/>
    </row>
    <row r="910" ht="15.75" customHeight="1">
      <c r="D910" s="62"/>
    </row>
    <row r="911" ht="15.75" customHeight="1">
      <c r="D911" s="62"/>
    </row>
    <row r="912" ht="15.75" customHeight="1">
      <c r="D912" s="62"/>
    </row>
    <row r="913" ht="15.75" customHeight="1">
      <c r="D913" s="62"/>
    </row>
    <row r="914" ht="15.75" customHeight="1">
      <c r="D914" s="62"/>
    </row>
    <row r="915" ht="15.75" customHeight="1">
      <c r="D915" s="62"/>
    </row>
    <row r="916" ht="15.75" customHeight="1">
      <c r="D916" s="62"/>
    </row>
    <row r="917" ht="15.75" customHeight="1">
      <c r="D917" s="62"/>
    </row>
    <row r="918" ht="15.75" customHeight="1">
      <c r="D918" s="62"/>
    </row>
    <row r="919" ht="15.75" customHeight="1">
      <c r="D919" s="62"/>
    </row>
    <row r="920" ht="15.75" customHeight="1">
      <c r="D920" s="62"/>
    </row>
    <row r="921" ht="15.75" customHeight="1">
      <c r="D921" s="62"/>
    </row>
    <row r="922" ht="15.75" customHeight="1">
      <c r="D922" s="62"/>
    </row>
    <row r="923" ht="15.75" customHeight="1">
      <c r="D923" s="62"/>
    </row>
    <row r="924" ht="15.75" customHeight="1">
      <c r="D924" s="62"/>
    </row>
    <row r="925" ht="15.75" customHeight="1">
      <c r="D925" s="62"/>
    </row>
    <row r="926" ht="15.75" customHeight="1">
      <c r="D926" s="62"/>
    </row>
    <row r="927" ht="15.75" customHeight="1">
      <c r="D927" s="62"/>
    </row>
    <row r="928" ht="15.75" customHeight="1">
      <c r="D928" s="62"/>
    </row>
    <row r="929" ht="15.75" customHeight="1">
      <c r="D929" s="62"/>
    </row>
    <row r="930" ht="15.75" customHeight="1">
      <c r="D930" s="62"/>
    </row>
    <row r="931" ht="15.75" customHeight="1">
      <c r="D931" s="62"/>
    </row>
    <row r="932" ht="15.75" customHeight="1">
      <c r="D932" s="62"/>
    </row>
    <row r="933" ht="15.75" customHeight="1">
      <c r="D933" s="62"/>
    </row>
    <row r="934" ht="15.75" customHeight="1">
      <c r="D934" s="62"/>
    </row>
    <row r="935" ht="15.75" customHeight="1">
      <c r="D935" s="62"/>
    </row>
    <row r="936" ht="15.75" customHeight="1">
      <c r="D936" s="62"/>
    </row>
    <row r="937" ht="15.75" customHeight="1">
      <c r="D937" s="62"/>
    </row>
    <row r="938" ht="15.75" customHeight="1">
      <c r="D938" s="62"/>
    </row>
    <row r="939" ht="15.75" customHeight="1">
      <c r="D939" s="62"/>
    </row>
    <row r="940" ht="15.75" customHeight="1">
      <c r="D940" s="62"/>
    </row>
    <row r="941" ht="15.75" customHeight="1">
      <c r="D941" s="62"/>
    </row>
    <row r="942" ht="15.75" customHeight="1">
      <c r="D942" s="62"/>
    </row>
    <row r="943" ht="15.75" customHeight="1">
      <c r="D943" s="62"/>
    </row>
    <row r="944" ht="15.75" customHeight="1">
      <c r="D944" s="62"/>
    </row>
    <row r="945" ht="15.75" customHeight="1">
      <c r="D945" s="62"/>
    </row>
    <row r="946" ht="15.75" customHeight="1">
      <c r="D946" s="62"/>
    </row>
    <row r="947" ht="15.75" customHeight="1">
      <c r="D947" s="62"/>
    </row>
    <row r="948" ht="15.75" customHeight="1">
      <c r="D948" s="62"/>
    </row>
    <row r="949" ht="15.75" customHeight="1">
      <c r="D949" s="62"/>
    </row>
    <row r="950" ht="15.75" customHeight="1">
      <c r="D950" s="62"/>
    </row>
    <row r="951" ht="15.75" customHeight="1">
      <c r="D951" s="62"/>
    </row>
    <row r="952" ht="15.75" customHeight="1">
      <c r="D952" s="62"/>
    </row>
    <row r="953" ht="15.75" customHeight="1">
      <c r="D953" s="62"/>
    </row>
    <row r="954" ht="15.75" customHeight="1">
      <c r="D954" s="62"/>
    </row>
    <row r="955" ht="15.75" customHeight="1">
      <c r="D955" s="62"/>
    </row>
    <row r="956" ht="15.75" customHeight="1">
      <c r="D956" s="62"/>
    </row>
    <row r="957" ht="15.75" customHeight="1">
      <c r="D957" s="62"/>
    </row>
    <row r="958" ht="15.75" customHeight="1">
      <c r="D958" s="62"/>
    </row>
    <row r="959" ht="15.75" customHeight="1">
      <c r="D959" s="62"/>
    </row>
    <row r="960" ht="15.75" customHeight="1">
      <c r="D960" s="62"/>
    </row>
    <row r="961" ht="15.75" customHeight="1">
      <c r="D961" s="62"/>
    </row>
    <row r="962" ht="15.75" customHeight="1">
      <c r="D962" s="62"/>
    </row>
    <row r="963" ht="15.75" customHeight="1">
      <c r="D963" s="62"/>
    </row>
    <row r="964" ht="15.75" customHeight="1">
      <c r="D964" s="62"/>
    </row>
    <row r="965" ht="15.75" customHeight="1">
      <c r="D965" s="62"/>
    </row>
    <row r="966" ht="15.75" customHeight="1">
      <c r="D966" s="62"/>
    </row>
    <row r="967" ht="15.75" customHeight="1">
      <c r="D967" s="62"/>
    </row>
    <row r="968" ht="15.75" customHeight="1">
      <c r="D968" s="62"/>
    </row>
    <row r="969" ht="15.75" customHeight="1">
      <c r="D969" s="62"/>
    </row>
    <row r="970" ht="15.75" customHeight="1">
      <c r="D970" s="62"/>
    </row>
    <row r="971" ht="15.75" customHeight="1">
      <c r="D971" s="62"/>
    </row>
    <row r="972" ht="15.75" customHeight="1">
      <c r="D972" s="62"/>
    </row>
    <row r="973" ht="15.75" customHeight="1">
      <c r="D973" s="62"/>
    </row>
    <row r="974" ht="15.75" customHeight="1">
      <c r="D974" s="62"/>
    </row>
    <row r="975" ht="15.75" customHeight="1">
      <c r="D975" s="62"/>
    </row>
    <row r="976" ht="15.75" customHeight="1">
      <c r="D976" s="62"/>
    </row>
    <row r="977" ht="15.75" customHeight="1">
      <c r="D977" s="62"/>
    </row>
    <row r="978" ht="15.75" customHeight="1">
      <c r="D978" s="62"/>
    </row>
    <row r="979" ht="15.75" customHeight="1">
      <c r="D979" s="62"/>
    </row>
    <row r="980" ht="15.75" customHeight="1">
      <c r="D980" s="62"/>
    </row>
    <row r="981" ht="15.75" customHeight="1">
      <c r="D981" s="62"/>
    </row>
    <row r="982" ht="15.75" customHeight="1">
      <c r="D982" s="62"/>
    </row>
    <row r="983" ht="15.75" customHeight="1">
      <c r="D983" s="62"/>
    </row>
    <row r="984" ht="15.75" customHeight="1">
      <c r="D984" s="62"/>
    </row>
    <row r="985" ht="15.75" customHeight="1">
      <c r="D985" s="62"/>
    </row>
    <row r="986" ht="15.75" customHeight="1">
      <c r="D986" s="62"/>
    </row>
    <row r="987" ht="15.75" customHeight="1">
      <c r="D987" s="62"/>
    </row>
    <row r="988" ht="15.75" customHeight="1">
      <c r="D988" s="62"/>
    </row>
    <row r="989" ht="15.75" customHeight="1">
      <c r="D989" s="62"/>
    </row>
    <row r="990" ht="15.75" customHeight="1">
      <c r="D990" s="62"/>
    </row>
    <row r="991" ht="15.75" customHeight="1">
      <c r="D991" s="62"/>
    </row>
    <row r="992" ht="15.75" customHeight="1">
      <c r="D992" s="62"/>
    </row>
    <row r="993" ht="15.75" customHeight="1">
      <c r="D993" s="62"/>
    </row>
    <row r="994" ht="15.75" customHeight="1">
      <c r="D994" s="62"/>
    </row>
    <row r="995" ht="15.75" customHeight="1">
      <c r="D995" s="62"/>
    </row>
    <row r="996" ht="15.75" customHeight="1">
      <c r="D996" s="62"/>
    </row>
    <row r="997" ht="15.75" customHeight="1">
      <c r="D997" s="62"/>
    </row>
    <row r="998" ht="15.75" customHeight="1">
      <c r="D998" s="62"/>
    </row>
    <row r="999" ht="15.75" customHeight="1">
      <c r="D999" s="62"/>
    </row>
    <row r="1000" ht="15.75" customHeight="1">
      <c r="D1000" s="62"/>
    </row>
  </sheetData>
  <mergeCells count="154">
    <mergeCell ref="H21:I21"/>
    <mergeCell ref="J21:L21"/>
    <mergeCell ref="C19:I19"/>
    <mergeCell ref="J19:L19"/>
    <mergeCell ref="A20:I20"/>
    <mergeCell ref="J20:L20"/>
    <mergeCell ref="D21:E21"/>
    <mergeCell ref="F21:G21"/>
    <mergeCell ref="A22:L22"/>
    <mergeCell ref="F25:H25"/>
    <mergeCell ref="I25:L25"/>
    <mergeCell ref="A21:C21"/>
    <mergeCell ref="A23:E24"/>
    <mergeCell ref="F23:H23"/>
    <mergeCell ref="I23:L23"/>
    <mergeCell ref="F24:H24"/>
    <mergeCell ref="I24:L24"/>
    <mergeCell ref="A25:E25"/>
    <mergeCell ref="F28:H28"/>
    <mergeCell ref="I28:L28"/>
    <mergeCell ref="A26:E26"/>
    <mergeCell ref="F26:H26"/>
    <mergeCell ref="I26:L26"/>
    <mergeCell ref="A27:E27"/>
    <mergeCell ref="F27:H27"/>
    <mergeCell ref="I27:L27"/>
    <mergeCell ref="A28:E28"/>
    <mergeCell ref="E43:L43"/>
    <mergeCell ref="F44:H44"/>
    <mergeCell ref="A29:E29"/>
    <mergeCell ref="F29:H29"/>
    <mergeCell ref="I29:L29"/>
    <mergeCell ref="A30:E30"/>
    <mergeCell ref="F30:H30"/>
    <mergeCell ref="I30:L30"/>
    <mergeCell ref="E42:L42"/>
    <mergeCell ref="A42:D42"/>
    <mergeCell ref="A43:D43"/>
    <mergeCell ref="D44:D48"/>
    <mergeCell ref="E44:E48"/>
    <mergeCell ref="A45:A48"/>
    <mergeCell ref="B45:B48"/>
    <mergeCell ref="C45:C48"/>
    <mergeCell ref="A44:C44"/>
    <mergeCell ref="F45:H45"/>
    <mergeCell ref="F46:I46"/>
    <mergeCell ref="F47:I47"/>
    <mergeCell ref="K47:L47"/>
    <mergeCell ref="F48:G48"/>
    <mergeCell ref="H48:I48"/>
    <mergeCell ref="H6:I6"/>
    <mergeCell ref="J6:L6"/>
    <mergeCell ref="E1:I1"/>
    <mergeCell ref="E2:I2"/>
    <mergeCell ref="E3:I3"/>
    <mergeCell ref="E4:I4"/>
    <mergeCell ref="E5:I5"/>
    <mergeCell ref="A6:C6"/>
    <mergeCell ref="E6:F6"/>
    <mergeCell ref="A7:C7"/>
    <mergeCell ref="D7:G7"/>
    <mergeCell ref="H7:I7"/>
    <mergeCell ref="J7:L7"/>
    <mergeCell ref="A8:C8"/>
    <mergeCell ref="H8:I8"/>
    <mergeCell ref="J8:L8"/>
    <mergeCell ref="D8:G8"/>
    <mergeCell ref="A9:I9"/>
    <mergeCell ref="J9:L9"/>
    <mergeCell ref="B10:I10"/>
    <mergeCell ref="J10:L10"/>
    <mergeCell ref="B11:I11"/>
    <mergeCell ref="J11:L11"/>
    <mergeCell ref="B12:I12"/>
    <mergeCell ref="J12:L12"/>
    <mergeCell ref="B13:I13"/>
    <mergeCell ref="J13:L13"/>
    <mergeCell ref="B14:I14"/>
    <mergeCell ref="J14:L14"/>
    <mergeCell ref="J15:L15"/>
    <mergeCell ref="B15:I15"/>
    <mergeCell ref="B16:I16"/>
    <mergeCell ref="J16:L16"/>
    <mergeCell ref="B17:I17"/>
    <mergeCell ref="J17:L17"/>
    <mergeCell ref="C18:I18"/>
    <mergeCell ref="J18:L18"/>
    <mergeCell ref="J48:L48"/>
    <mergeCell ref="J49:K49"/>
    <mergeCell ref="J50:K50"/>
    <mergeCell ref="J51:K51"/>
    <mergeCell ref="J52:K52"/>
    <mergeCell ref="J53:K53"/>
    <mergeCell ref="J54:K54"/>
    <mergeCell ref="J111:K111"/>
    <mergeCell ref="J112:K112"/>
    <mergeCell ref="C115:D115"/>
    <mergeCell ref="E115:F115"/>
    <mergeCell ref="J104:K104"/>
    <mergeCell ref="J105:K105"/>
    <mergeCell ref="J106:K106"/>
    <mergeCell ref="J107:K107"/>
    <mergeCell ref="J108:K108"/>
    <mergeCell ref="J109:K109"/>
    <mergeCell ref="J110:K110"/>
    <mergeCell ref="J55:K55"/>
    <mergeCell ref="J56:K56"/>
    <mergeCell ref="J57:K57"/>
    <mergeCell ref="J58:K58"/>
    <mergeCell ref="J59:K59"/>
    <mergeCell ref="J60:K60"/>
    <mergeCell ref="J61:K61"/>
    <mergeCell ref="J62:K62"/>
    <mergeCell ref="J63:K63"/>
    <mergeCell ref="J64:K64"/>
    <mergeCell ref="J65:K65"/>
    <mergeCell ref="J66:K66"/>
    <mergeCell ref="J67:K67"/>
    <mergeCell ref="J68:K68"/>
    <mergeCell ref="J69:K69"/>
    <mergeCell ref="J70:K70"/>
    <mergeCell ref="J71:K71"/>
    <mergeCell ref="J72:K72"/>
    <mergeCell ref="J73:K73"/>
    <mergeCell ref="J74:K74"/>
    <mergeCell ref="J75:K75"/>
    <mergeCell ref="J76:K76"/>
    <mergeCell ref="J77:K77"/>
    <mergeCell ref="J78:K78"/>
    <mergeCell ref="J79:K79"/>
    <mergeCell ref="J80:K80"/>
    <mergeCell ref="J81:K81"/>
    <mergeCell ref="J82:K82"/>
    <mergeCell ref="J83:K83"/>
    <mergeCell ref="J84:K84"/>
    <mergeCell ref="J85:K85"/>
    <mergeCell ref="J86:K86"/>
    <mergeCell ref="J87:K87"/>
    <mergeCell ref="J88:K88"/>
    <mergeCell ref="J89:K89"/>
    <mergeCell ref="J90:K90"/>
    <mergeCell ref="J91:K91"/>
    <mergeCell ref="J92:K92"/>
    <mergeCell ref="J93:K93"/>
    <mergeCell ref="J94:K94"/>
    <mergeCell ref="J95:K95"/>
    <mergeCell ref="J96:K96"/>
    <mergeCell ref="J97:K97"/>
    <mergeCell ref="J98:K98"/>
    <mergeCell ref="J99:K99"/>
    <mergeCell ref="J100:K100"/>
    <mergeCell ref="J101:K101"/>
    <mergeCell ref="J102:K102"/>
    <mergeCell ref="J103:K103"/>
  </mergeCells>
  <conditionalFormatting sqref="A49:L112">
    <cfRule type="expression" dxfId="0" priority="1">
      <formula>$H49=""</formula>
    </cfRule>
  </conditionalFormatting>
  <conditionalFormatting sqref="A49:L112">
    <cfRule type="expression" dxfId="1" priority="2">
      <formula>$N49&lt;0</formula>
    </cfRule>
  </conditionalFormatting>
  <printOptions/>
  <pageMargins bottom="0.39375" footer="0.0" header="0.0" left="0.7875" right="0.39375" top="0.39375"/>
  <pageSetup fitToHeight="0" paperSize="9" orientation="portrait"/>
  <headerFooter>
    <oddFooter>&amp;C_x000D_#0000FF Classificação: Interna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9.71"/>
    <col customWidth="1" min="3" max="3" width="8.71"/>
    <col customWidth="1" min="4" max="5" width="10.71"/>
    <col customWidth="1" min="6" max="6" width="11.43"/>
    <col customWidth="1" min="7" max="7" width="10.0"/>
    <col customWidth="1" min="8" max="8" width="11.43"/>
    <col customWidth="1" min="9" max="9" width="10.0"/>
    <col customWidth="1" min="10" max="10" width="8.86"/>
    <col customWidth="1" min="11" max="11" width="4.43"/>
    <col customWidth="1" min="12" max="12" width="8.86"/>
    <col customWidth="1" min="13" max="13" width="8.71"/>
    <col customWidth="1" hidden="1" min="14" max="14" width="9.14"/>
    <col customWidth="1" min="15" max="15" width="9.14"/>
    <col customWidth="1" min="16" max="26" width="8.71"/>
  </cols>
  <sheetData>
    <row r="1" ht="15.0" customHeight="1">
      <c r="A1" s="73"/>
      <c r="B1" s="74"/>
      <c r="C1" s="74"/>
      <c r="D1" s="75"/>
      <c r="E1" s="76"/>
      <c r="F1" s="77"/>
      <c r="G1" s="77"/>
      <c r="H1" s="77"/>
      <c r="I1" s="77"/>
      <c r="J1" s="74"/>
      <c r="K1" s="74"/>
      <c r="L1" s="78"/>
    </row>
    <row r="2" ht="15.0" customHeight="1">
      <c r="A2" s="30"/>
      <c r="D2" s="62"/>
      <c r="E2" s="79" t="s">
        <v>79</v>
      </c>
      <c r="L2" s="80"/>
    </row>
    <row r="3" ht="15.0" customHeight="1">
      <c r="A3" s="30"/>
      <c r="D3" s="62"/>
      <c r="E3" s="81" t="s">
        <v>166</v>
      </c>
      <c r="L3" s="80"/>
    </row>
    <row r="4" ht="15.0" customHeight="1">
      <c r="A4" s="30"/>
      <c r="D4" s="62"/>
      <c r="E4" s="79" t="s">
        <v>81</v>
      </c>
      <c r="L4" s="80"/>
    </row>
    <row r="5" ht="15.0" customHeight="1">
      <c r="A5" s="82"/>
      <c r="B5" s="83"/>
      <c r="C5" s="83"/>
      <c r="D5" s="84"/>
      <c r="E5" s="79" t="s">
        <v>82</v>
      </c>
      <c r="J5" s="83"/>
      <c r="K5" s="83"/>
      <c r="L5" s="85"/>
    </row>
    <row r="6" ht="15.0" customHeight="1">
      <c r="A6" s="86" t="s">
        <v>83</v>
      </c>
      <c r="B6" s="87"/>
      <c r="C6" s="88"/>
      <c r="D6" s="89"/>
      <c r="E6" s="90" t="s">
        <v>20</v>
      </c>
      <c r="F6" s="88"/>
      <c r="G6" s="91"/>
      <c r="H6" s="90" t="s">
        <v>84</v>
      </c>
      <c r="I6" s="88"/>
      <c r="J6" s="92"/>
      <c r="K6" s="87"/>
      <c r="L6" s="93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5.0" customHeight="1">
      <c r="A7" s="94" t="s">
        <v>85</v>
      </c>
      <c r="B7" s="46"/>
      <c r="C7" s="49"/>
      <c r="D7" s="95" t="s">
        <v>167</v>
      </c>
      <c r="E7" s="46"/>
      <c r="F7" s="46"/>
      <c r="G7" s="49"/>
      <c r="H7" s="96" t="s">
        <v>87</v>
      </c>
      <c r="I7" s="49"/>
      <c r="J7" s="97"/>
      <c r="K7" s="46"/>
      <c r="L7" s="47"/>
    </row>
    <row r="8" ht="15.75" customHeight="1">
      <c r="A8" s="98" t="s">
        <v>88</v>
      </c>
      <c r="B8" s="99"/>
      <c r="C8" s="59"/>
      <c r="D8" s="100" t="s">
        <v>89</v>
      </c>
      <c r="E8" s="99"/>
      <c r="F8" s="99"/>
      <c r="G8" s="59"/>
      <c r="H8" s="101" t="s">
        <v>90</v>
      </c>
      <c r="I8" s="59"/>
      <c r="J8" s="102"/>
      <c r="K8" s="99"/>
      <c r="L8" s="61"/>
    </row>
    <row r="9" ht="15.0" customHeight="1">
      <c r="A9" s="86" t="s">
        <v>92</v>
      </c>
      <c r="B9" s="87"/>
      <c r="C9" s="87"/>
      <c r="D9" s="87"/>
      <c r="E9" s="87"/>
      <c r="F9" s="87"/>
      <c r="G9" s="87"/>
      <c r="H9" s="87"/>
      <c r="I9" s="103"/>
      <c r="J9" s="104" t="s">
        <v>93</v>
      </c>
      <c r="K9" s="87"/>
      <c r="L9" s="93"/>
    </row>
    <row r="10" ht="15.0" hidden="1" customHeight="1">
      <c r="A10" s="105" t="s">
        <v>94</v>
      </c>
      <c r="B10" s="106" t="s">
        <v>95</v>
      </c>
      <c r="C10" s="46"/>
      <c r="D10" s="46"/>
      <c r="E10" s="46"/>
      <c r="F10" s="46"/>
      <c r="G10" s="46"/>
      <c r="H10" s="46"/>
      <c r="I10" s="49"/>
      <c r="J10" s="107" t="s">
        <v>30</v>
      </c>
      <c r="K10" s="46"/>
      <c r="L10" s="47"/>
    </row>
    <row r="11" ht="15.0" hidden="1" customHeight="1">
      <c r="A11" s="105" t="s">
        <v>96</v>
      </c>
      <c r="B11" s="106" t="s">
        <v>97</v>
      </c>
      <c r="C11" s="46"/>
      <c r="D11" s="46"/>
      <c r="E11" s="46"/>
      <c r="F11" s="46"/>
      <c r="G11" s="46"/>
      <c r="H11" s="46"/>
      <c r="I11" s="49"/>
      <c r="J11" s="107"/>
      <c r="K11" s="46"/>
      <c r="L11" s="47"/>
    </row>
    <row r="12" ht="15.0" hidden="1" customHeight="1">
      <c r="A12" s="105" t="s">
        <v>98</v>
      </c>
      <c r="B12" s="106" t="s">
        <v>99</v>
      </c>
      <c r="C12" s="46"/>
      <c r="D12" s="46"/>
      <c r="E12" s="46"/>
      <c r="F12" s="46"/>
      <c r="G12" s="46"/>
      <c r="H12" s="46"/>
      <c r="I12" s="49"/>
      <c r="J12" s="107"/>
      <c r="K12" s="46"/>
      <c r="L12" s="47"/>
    </row>
    <row r="13" ht="15.0" hidden="1" customHeight="1">
      <c r="A13" s="105" t="s">
        <v>100</v>
      </c>
      <c r="B13" s="106" t="s">
        <v>101</v>
      </c>
      <c r="C13" s="46"/>
      <c r="D13" s="46"/>
      <c r="E13" s="46"/>
      <c r="F13" s="46"/>
      <c r="G13" s="46"/>
      <c r="H13" s="46"/>
      <c r="I13" s="49"/>
      <c r="J13" s="107"/>
      <c r="K13" s="46"/>
      <c r="L13" s="47"/>
    </row>
    <row r="14" ht="15.0" hidden="1" customHeight="1">
      <c r="A14" s="105" t="s">
        <v>102</v>
      </c>
      <c r="B14" s="106" t="s">
        <v>103</v>
      </c>
      <c r="C14" s="46"/>
      <c r="D14" s="46"/>
      <c r="E14" s="46"/>
      <c r="F14" s="46"/>
      <c r="G14" s="46"/>
      <c r="H14" s="46"/>
      <c r="I14" s="49"/>
      <c r="J14" s="107"/>
      <c r="K14" s="46"/>
      <c r="L14" s="47"/>
    </row>
    <row r="15" ht="15.0" hidden="1" customHeight="1">
      <c r="A15" s="105" t="s">
        <v>104</v>
      </c>
      <c r="B15" s="106" t="s">
        <v>105</v>
      </c>
      <c r="C15" s="46"/>
      <c r="D15" s="46"/>
      <c r="E15" s="46"/>
      <c r="F15" s="46"/>
      <c r="G15" s="46"/>
      <c r="H15" s="46"/>
      <c r="I15" s="49"/>
      <c r="J15" s="107"/>
      <c r="K15" s="46"/>
      <c r="L15" s="47"/>
    </row>
    <row r="16" ht="15.0" hidden="1" customHeight="1">
      <c r="A16" s="105" t="s">
        <v>106</v>
      </c>
      <c r="B16" s="106" t="s">
        <v>107</v>
      </c>
      <c r="C16" s="46"/>
      <c r="D16" s="46"/>
      <c r="E16" s="46"/>
      <c r="F16" s="46"/>
      <c r="G16" s="46"/>
      <c r="H16" s="46"/>
      <c r="I16" s="49"/>
      <c r="J16" s="107" t="s">
        <v>27</v>
      </c>
      <c r="K16" s="46"/>
      <c r="L16" s="47"/>
    </row>
    <row r="17" ht="15.0" hidden="1" customHeight="1">
      <c r="A17" s="108" t="s">
        <v>108</v>
      </c>
      <c r="B17" s="106" t="s">
        <v>109</v>
      </c>
      <c r="C17" s="46"/>
      <c r="D17" s="46"/>
      <c r="E17" s="46"/>
      <c r="F17" s="46"/>
      <c r="G17" s="46"/>
      <c r="H17" s="46"/>
      <c r="I17" s="49"/>
      <c r="J17" s="107" t="s">
        <v>30</v>
      </c>
      <c r="K17" s="46"/>
      <c r="L17" s="47"/>
    </row>
    <row r="18" ht="15.0" hidden="1" customHeight="1">
      <c r="A18" s="105"/>
      <c r="B18" s="109"/>
      <c r="C18" s="106"/>
      <c r="D18" s="46"/>
      <c r="E18" s="46"/>
      <c r="F18" s="46"/>
      <c r="G18" s="46"/>
      <c r="H18" s="46"/>
      <c r="I18" s="46"/>
      <c r="J18" s="107"/>
      <c r="K18" s="46"/>
      <c r="L18" s="47"/>
    </row>
    <row r="19" ht="15.0" hidden="1" customHeight="1">
      <c r="A19" s="105"/>
      <c r="B19" s="109"/>
      <c r="C19" s="106"/>
      <c r="D19" s="46"/>
      <c r="E19" s="46"/>
      <c r="F19" s="46"/>
      <c r="G19" s="46"/>
      <c r="H19" s="46"/>
      <c r="I19" s="46"/>
      <c r="J19" s="107"/>
      <c r="K19" s="46"/>
      <c r="L19" s="47"/>
    </row>
    <row r="20" ht="15.0" customHeight="1">
      <c r="A20" s="110" t="s">
        <v>110</v>
      </c>
      <c r="B20" s="46"/>
      <c r="C20" s="46"/>
      <c r="D20" s="46"/>
      <c r="E20" s="46"/>
      <c r="F20" s="46"/>
      <c r="G20" s="46"/>
      <c r="H20" s="46"/>
      <c r="I20" s="49"/>
      <c r="J20" s="107" t="s">
        <v>27</v>
      </c>
      <c r="K20" s="46"/>
      <c r="L20" s="47"/>
    </row>
    <row r="21" ht="45.75" customHeight="1">
      <c r="A21" s="111" t="s">
        <v>111</v>
      </c>
      <c r="B21" s="46"/>
      <c r="C21" s="49"/>
      <c r="D21" s="112" t="s">
        <v>112</v>
      </c>
      <c r="E21" s="49"/>
      <c r="F21" s="112" t="s">
        <v>113</v>
      </c>
      <c r="G21" s="49"/>
      <c r="H21" s="112" t="s">
        <v>114</v>
      </c>
      <c r="I21" s="49"/>
      <c r="J21" s="112" t="s">
        <v>115</v>
      </c>
      <c r="K21" s="46"/>
      <c r="L21" s="47"/>
    </row>
    <row r="22" ht="15.0" hidden="1" customHeight="1">
      <c r="A22" s="94" t="s">
        <v>116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7"/>
    </row>
    <row r="23" ht="15.0" hidden="1" customHeight="1">
      <c r="A23" s="113" t="s">
        <v>117</v>
      </c>
      <c r="B23" s="114"/>
      <c r="C23" s="114"/>
      <c r="D23" s="114"/>
      <c r="E23" s="115"/>
      <c r="F23" s="116" t="s">
        <v>118</v>
      </c>
      <c r="G23" s="46"/>
      <c r="H23" s="49"/>
      <c r="I23" s="116" t="s">
        <v>119</v>
      </c>
      <c r="J23" s="46"/>
      <c r="K23" s="46"/>
      <c r="L23" s="47"/>
    </row>
    <row r="24" ht="15.0" hidden="1" customHeight="1">
      <c r="A24" s="117"/>
      <c r="B24" s="118"/>
      <c r="C24" s="118"/>
      <c r="D24" s="118"/>
      <c r="E24" s="119"/>
      <c r="F24" s="116" t="s">
        <v>120</v>
      </c>
      <c r="G24" s="46"/>
      <c r="H24" s="49"/>
      <c r="I24" s="116" t="s">
        <v>120</v>
      </c>
      <c r="J24" s="46"/>
      <c r="K24" s="46"/>
      <c r="L24" s="47"/>
    </row>
    <row r="25" ht="15.0" hidden="1" customHeight="1">
      <c r="A25" s="120" t="s">
        <v>121</v>
      </c>
      <c r="B25" s="46"/>
      <c r="C25" s="46"/>
      <c r="D25" s="46"/>
      <c r="E25" s="49"/>
      <c r="F25" s="121">
        <v>10.0</v>
      </c>
      <c r="G25" s="46"/>
      <c r="H25" s="49"/>
      <c r="I25" s="121">
        <v>8.0</v>
      </c>
      <c r="J25" s="46"/>
      <c r="K25" s="46"/>
      <c r="L25" s="47"/>
    </row>
    <row r="26" ht="15.0" hidden="1" customHeight="1">
      <c r="A26" s="120" t="s">
        <v>122</v>
      </c>
      <c r="B26" s="46"/>
      <c r="C26" s="46"/>
      <c r="D26" s="46"/>
      <c r="E26" s="49"/>
      <c r="F26" s="121">
        <v>25.0</v>
      </c>
      <c r="G26" s="46"/>
      <c r="H26" s="49"/>
      <c r="I26" s="121">
        <v>20.0</v>
      </c>
      <c r="J26" s="46"/>
      <c r="K26" s="46"/>
      <c r="L26" s="47"/>
    </row>
    <row r="27" ht="15.0" hidden="1" customHeight="1">
      <c r="A27" s="120" t="s">
        <v>123</v>
      </c>
      <c r="B27" s="46"/>
      <c r="C27" s="46"/>
      <c r="D27" s="46"/>
      <c r="E27" s="49"/>
      <c r="F27" s="121">
        <v>50.0</v>
      </c>
      <c r="G27" s="46"/>
      <c r="H27" s="49"/>
      <c r="I27" s="121">
        <v>35.0</v>
      </c>
      <c r="J27" s="46"/>
      <c r="K27" s="46"/>
      <c r="L27" s="47"/>
    </row>
    <row r="28" ht="15.0" hidden="1" customHeight="1">
      <c r="A28" s="120" t="s">
        <v>124</v>
      </c>
      <c r="B28" s="46"/>
      <c r="C28" s="46"/>
      <c r="D28" s="46"/>
      <c r="E28" s="49"/>
      <c r="F28" s="121">
        <v>85.0</v>
      </c>
      <c r="G28" s="46"/>
      <c r="H28" s="49"/>
      <c r="I28" s="121">
        <v>65.0</v>
      </c>
      <c r="J28" s="46"/>
      <c r="K28" s="46"/>
      <c r="L28" s="47"/>
    </row>
    <row r="29" ht="15.0" hidden="1" customHeight="1">
      <c r="A29" s="120" t="s">
        <v>125</v>
      </c>
      <c r="B29" s="46"/>
      <c r="C29" s="46"/>
      <c r="D29" s="46"/>
      <c r="E29" s="49"/>
      <c r="F29" s="121">
        <v>205.0</v>
      </c>
      <c r="G29" s="46"/>
      <c r="H29" s="49"/>
      <c r="I29" s="121"/>
      <c r="J29" s="46"/>
      <c r="K29" s="46"/>
      <c r="L29" s="47"/>
    </row>
    <row r="30" ht="15.0" hidden="1" customHeight="1">
      <c r="A30" s="122" t="s">
        <v>126</v>
      </c>
      <c r="B30" s="114"/>
      <c r="C30" s="114"/>
      <c r="D30" s="114"/>
      <c r="E30" s="115"/>
      <c r="F30" s="123">
        <v>430.0</v>
      </c>
      <c r="G30" s="114"/>
      <c r="H30" s="115"/>
      <c r="I30" s="123"/>
      <c r="J30" s="114"/>
      <c r="K30" s="114"/>
      <c r="L30" s="124"/>
    </row>
    <row r="31" ht="15.0" hidden="1" customHeight="1">
      <c r="A31" s="125" t="s">
        <v>127</v>
      </c>
      <c r="B31" s="126"/>
      <c r="C31" s="127"/>
      <c r="D31" s="128"/>
      <c r="E31" s="127"/>
      <c r="F31" s="127"/>
      <c r="G31" s="127"/>
      <c r="H31" s="127"/>
      <c r="I31" s="127"/>
      <c r="J31" s="127"/>
      <c r="K31" s="127"/>
      <c r="L31" s="129"/>
    </row>
    <row r="32" ht="15.0" hidden="1" customHeight="1">
      <c r="A32" s="130"/>
      <c r="B32" s="131"/>
      <c r="C32" s="131"/>
      <c r="D32" s="132"/>
      <c r="E32" s="131"/>
      <c r="F32" s="131"/>
      <c r="G32" s="131"/>
      <c r="H32" s="131"/>
      <c r="I32" s="131"/>
      <c r="J32" s="131"/>
      <c r="K32" s="131"/>
      <c r="L32" s="133"/>
    </row>
    <row r="33" ht="15.0" hidden="1" customHeight="1">
      <c r="A33" s="134"/>
      <c r="B33" s="135"/>
      <c r="C33" s="135"/>
      <c r="D33" s="136"/>
      <c r="E33" s="135"/>
      <c r="F33" s="135"/>
      <c r="G33" s="135"/>
      <c r="H33" s="135"/>
      <c r="I33" s="135"/>
      <c r="J33" s="135"/>
      <c r="K33" s="135"/>
      <c r="L33" s="137"/>
    </row>
    <row r="34" ht="15.0" hidden="1" customHeight="1">
      <c r="A34" s="134"/>
      <c r="B34" s="135"/>
      <c r="C34" s="135"/>
      <c r="D34" s="136"/>
      <c r="E34" s="135"/>
      <c r="F34" s="135"/>
      <c r="G34" s="135"/>
      <c r="H34" s="135"/>
      <c r="I34" s="135"/>
      <c r="J34" s="135"/>
      <c r="K34" s="135"/>
      <c r="L34" s="137"/>
    </row>
    <row r="35" ht="15.0" hidden="1" customHeight="1">
      <c r="A35" s="134"/>
      <c r="B35" s="135"/>
      <c r="C35" s="135"/>
      <c r="D35" s="136"/>
      <c r="E35" s="135"/>
      <c r="F35" s="135"/>
      <c r="G35" s="135"/>
      <c r="H35" s="135"/>
      <c r="I35" s="135"/>
      <c r="J35" s="135"/>
      <c r="K35" s="135"/>
      <c r="L35" s="137"/>
    </row>
    <row r="36" ht="15.0" hidden="1" customHeight="1">
      <c r="A36" s="125" t="s">
        <v>128</v>
      </c>
      <c r="B36" s="126"/>
      <c r="C36" s="127"/>
      <c r="D36" s="128"/>
      <c r="E36" s="127"/>
      <c r="F36" s="127"/>
      <c r="G36" s="127"/>
      <c r="H36" s="127"/>
      <c r="I36" s="127"/>
      <c r="J36" s="127"/>
      <c r="K36" s="127"/>
      <c r="L36" s="129"/>
    </row>
    <row r="37" ht="15.0" hidden="1" customHeight="1">
      <c r="A37" s="134"/>
      <c r="B37" s="135"/>
      <c r="C37" s="135"/>
      <c r="D37" s="136"/>
      <c r="E37" s="135"/>
      <c r="F37" s="135"/>
      <c r="G37" s="135"/>
      <c r="H37" s="135"/>
      <c r="I37" s="135"/>
      <c r="J37" s="135"/>
      <c r="K37" s="135"/>
      <c r="L37" s="137"/>
    </row>
    <row r="38" ht="15.0" hidden="1" customHeight="1">
      <c r="A38" s="130"/>
      <c r="B38" s="131"/>
      <c r="C38" s="131"/>
      <c r="D38" s="132"/>
      <c r="E38" s="131"/>
      <c r="F38" s="131"/>
      <c r="G38" s="131"/>
      <c r="H38" s="131"/>
      <c r="I38" s="131"/>
      <c r="J38" s="131"/>
      <c r="K38" s="131"/>
      <c r="L38" s="133"/>
      <c r="Q38" s="138"/>
    </row>
    <row r="39" ht="15.0" hidden="1" customHeight="1">
      <c r="A39" s="130"/>
      <c r="B39" s="131"/>
      <c r="C39" s="131"/>
      <c r="D39" s="132"/>
      <c r="E39" s="131"/>
      <c r="F39" s="131"/>
      <c r="G39" s="131"/>
      <c r="H39" s="131"/>
      <c r="I39" s="131"/>
      <c r="J39" s="131"/>
      <c r="K39" s="131"/>
      <c r="L39" s="133"/>
      <c r="Q39" s="138"/>
    </row>
    <row r="40" ht="15.0" hidden="1" customHeight="1">
      <c r="A40" s="130"/>
      <c r="B40" s="131"/>
      <c r="C40" s="131"/>
      <c r="D40" s="132"/>
      <c r="E40" s="131"/>
      <c r="F40" s="131"/>
      <c r="G40" s="131"/>
      <c r="H40" s="131"/>
      <c r="I40" s="131"/>
      <c r="J40" s="131"/>
      <c r="K40" s="131"/>
      <c r="L40" s="133"/>
    </row>
    <row r="41" ht="15.0" hidden="1" customHeight="1">
      <c r="A41" s="134"/>
      <c r="B41" s="135"/>
      <c r="C41" s="135"/>
      <c r="D41" s="136"/>
      <c r="E41" s="135"/>
      <c r="F41" s="135"/>
      <c r="G41" s="135"/>
      <c r="H41" s="135"/>
      <c r="I41" s="135"/>
      <c r="J41" s="135"/>
      <c r="K41" s="135"/>
      <c r="L41" s="137"/>
    </row>
    <row r="42" ht="15.0" customHeight="1">
      <c r="A42" s="139" t="s">
        <v>129</v>
      </c>
      <c r="B42" s="46"/>
      <c r="C42" s="46"/>
      <c r="D42" s="140"/>
      <c r="E42" s="141" t="s">
        <v>130</v>
      </c>
      <c r="F42" s="46"/>
      <c r="G42" s="46"/>
      <c r="H42" s="46"/>
      <c r="I42" s="46"/>
      <c r="J42" s="46"/>
      <c r="K42" s="46"/>
      <c r="L42" s="47"/>
    </row>
    <row r="43" ht="15.75" customHeight="1">
      <c r="A43" s="142" t="s">
        <v>131</v>
      </c>
      <c r="B43" s="143"/>
      <c r="C43" s="143"/>
      <c r="D43" s="144"/>
      <c r="E43" s="145" t="s">
        <v>132</v>
      </c>
      <c r="F43" s="143"/>
      <c r="G43" s="143"/>
      <c r="H43" s="143"/>
      <c r="I43" s="143"/>
      <c r="J43" s="143"/>
      <c r="K43" s="143"/>
      <c r="L43" s="146"/>
    </row>
    <row r="44" ht="15.0" customHeight="1">
      <c r="A44" s="147" t="s">
        <v>133</v>
      </c>
      <c r="B44" s="87"/>
      <c r="C44" s="88"/>
      <c r="D44" s="148" t="s">
        <v>134</v>
      </c>
      <c r="E44" s="148" t="s">
        <v>135</v>
      </c>
      <c r="F44" s="149" t="s">
        <v>136</v>
      </c>
      <c r="G44" s="87"/>
      <c r="H44" s="88"/>
      <c r="I44" s="150">
        <v>24.3</v>
      </c>
      <c r="J44" s="151">
        <v>-0.05</v>
      </c>
      <c r="K44" s="151" t="s">
        <v>137</v>
      </c>
      <c r="L44" s="152">
        <v>0.05</v>
      </c>
    </row>
    <row r="45" ht="15.0" customHeight="1">
      <c r="A45" s="153" t="s">
        <v>138</v>
      </c>
      <c r="B45" s="154" t="s">
        <v>139</v>
      </c>
      <c r="C45" s="155" t="s">
        <v>140</v>
      </c>
      <c r="D45" s="156"/>
      <c r="E45" s="156"/>
      <c r="F45" s="116" t="s">
        <v>141</v>
      </c>
      <c r="G45" s="46"/>
      <c r="H45" s="140"/>
      <c r="I45" s="157">
        <v>20.0</v>
      </c>
      <c r="J45" s="158"/>
      <c r="K45" s="158" t="s">
        <v>142</v>
      </c>
      <c r="L45" s="159"/>
    </row>
    <row r="46" ht="15.0" customHeight="1">
      <c r="A46" s="160"/>
      <c r="B46" s="156"/>
      <c r="C46" s="161"/>
      <c r="D46" s="156"/>
      <c r="E46" s="156"/>
      <c r="F46" s="116" t="s">
        <v>168</v>
      </c>
      <c r="G46" s="46"/>
      <c r="H46" s="46"/>
      <c r="I46" s="49"/>
      <c r="J46" s="162">
        <f>$I$44*(1+1*$J$44)/(1+(-0.0004)*($I$45-20))</f>
        <v>23.085</v>
      </c>
      <c r="K46" s="163" t="s">
        <v>137</v>
      </c>
      <c r="L46" s="164">
        <f>$I$44*(1+1*$L$44)/(1+(-0.0004)*($I$45-20))</f>
        <v>25.515</v>
      </c>
    </row>
    <row r="47" ht="15.0" customHeight="1">
      <c r="A47" s="160"/>
      <c r="B47" s="156"/>
      <c r="C47" s="161"/>
      <c r="D47" s="156"/>
      <c r="E47" s="156"/>
      <c r="F47" s="116" t="s">
        <v>144</v>
      </c>
      <c r="G47" s="46"/>
      <c r="H47" s="46"/>
      <c r="I47" s="49"/>
      <c r="J47" s="165" t="s">
        <v>169</v>
      </c>
      <c r="K47" s="166">
        <f>'DESBAL-A'!E25</f>
        <v>0.0005118798693</v>
      </c>
      <c r="L47" s="47"/>
    </row>
    <row r="48" ht="15.75" customHeight="1">
      <c r="A48" s="167"/>
      <c r="B48" s="168"/>
      <c r="C48" s="169"/>
      <c r="D48" s="168"/>
      <c r="E48" s="168"/>
      <c r="F48" s="170" t="s">
        <v>146</v>
      </c>
      <c r="G48" s="59"/>
      <c r="H48" s="170" t="s">
        <v>147</v>
      </c>
      <c r="I48" s="59"/>
      <c r="J48" s="171" t="s">
        <v>148</v>
      </c>
      <c r="K48" s="172"/>
      <c r="L48" s="173"/>
    </row>
    <row r="49" ht="21.0" customHeight="1">
      <c r="A49" s="174" t="s">
        <v>170</v>
      </c>
      <c r="B49" s="175">
        <v>33.0</v>
      </c>
      <c r="C49" s="176">
        <v>1068.0</v>
      </c>
      <c r="D49" s="177">
        <v>31.0</v>
      </c>
      <c r="E49" s="178"/>
      <c r="F49" s="179">
        <f>IF(C49="","",VLOOKUP(C49,'1HSDU001345A'!$A$2:$C$1103,2))</f>
        <v>24.82</v>
      </c>
      <c r="G49" s="180">
        <f t="shared" ref="G49:G104" si="1">IF(F49="","",(F49-$I$44)/$I$44%)</f>
        <v>2.139917695</v>
      </c>
      <c r="H49" s="181">
        <v>24.6166666666667</v>
      </c>
      <c r="I49" s="182">
        <f t="shared" ref="I49:I104" si="2">IF(H49="","",(J49-$I$44)/$I$44%)</f>
        <v>1.750858786</v>
      </c>
      <c r="J49" s="183">
        <f t="shared" ref="J49:J104" si="3">IF(H49="","",H49/(1+(-0.0004)*(D49-20)))</f>
        <v>24.72545868</v>
      </c>
      <c r="K49" s="88"/>
      <c r="L49" s="184" t="str">
        <f t="shared" ref="L49:L104" si="4">IF(H49="","",IF(AND(J49&gt;$J$46,J49&lt;$L$46),"C",IF(AND($J$16="C",J49&gt;$L$46),"ERRO",IF(AND($J$17="C",J49&lt;$J$46),"ERRO","NC"))))</f>
        <v>C</v>
      </c>
      <c r="N49" s="212">
        <f t="shared" ref="N49:N104" si="5">J49-F49+0.5</f>
        <v>0.4054586849</v>
      </c>
    </row>
    <row r="50" ht="21.0" customHeight="1">
      <c r="A50" s="193" t="s">
        <v>170</v>
      </c>
      <c r="B50" s="189">
        <v>34.0</v>
      </c>
      <c r="C50" s="190">
        <v>1067.0</v>
      </c>
      <c r="D50" s="186">
        <v>31.0</v>
      </c>
      <c r="E50" s="191"/>
      <c r="F50" s="179">
        <f>IF(C50="","",VLOOKUP(C50,'1HSDU001345A'!$A$2:$C$1103,2))</f>
        <v>24.85</v>
      </c>
      <c r="G50" s="180">
        <f t="shared" si="1"/>
        <v>2.263374486</v>
      </c>
      <c r="H50" s="192">
        <v>24.6433333333333</v>
      </c>
      <c r="I50" s="182">
        <f t="shared" si="2"/>
        <v>1.861083142</v>
      </c>
      <c r="J50" s="187">
        <f t="shared" si="3"/>
        <v>24.7522432</v>
      </c>
      <c r="K50" s="49"/>
      <c r="L50" s="188" t="str">
        <f t="shared" si="4"/>
        <v>C</v>
      </c>
      <c r="N50" s="212">
        <f t="shared" si="5"/>
        <v>0.4022432034</v>
      </c>
    </row>
    <row r="51" ht="21.0" customHeight="1">
      <c r="A51" s="193" t="s">
        <v>171</v>
      </c>
      <c r="B51" s="189">
        <v>35.0</v>
      </c>
      <c r="C51" s="190">
        <v>563.0</v>
      </c>
      <c r="D51" s="186">
        <v>31.0</v>
      </c>
      <c r="E51" s="191"/>
      <c r="F51" s="179">
        <f>IF(C51="","",VLOOKUP(C51,'1HSDU001345A'!$A$2:$C$1103,2))</f>
        <v>24.48</v>
      </c>
      <c r="G51" s="180">
        <f t="shared" si="1"/>
        <v>0.7407407407</v>
      </c>
      <c r="H51" s="192">
        <v>24.2366666666667</v>
      </c>
      <c r="I51" s="182">
        <f t="shared" si="2"/>
        <v>0.1801617102</v>
      </c>
      <c r="J51" s="187">
        <f t="shared" si="3"/>
        <v>24.3437793</v>
      </c>
      <c r="K51" s="49"/>
      <c r="L51" s="188" t="str">
        <f t="shared" si="4"/>
        <v>C</v>
      </c>
      <c r="N51" s="212">
        <f t="shared" si="5"/>
        <v>0.3637792956</v>
      </c>
    </row>
    <row r="52" ht="21.0" customHeight="1">
      <c r="A52" s="193" t="s">
        <v>171</v>
      </c>
      <c r="B52" s="189">
        <v>36.0</v>
      </c>
      <c r="C52" s="190">
        <v>1048.0</v>
      </c>
      <c r="D52" s="186">
        <v>31.0</v>
      </c>
      <c r="E52" s="191"/>
      <c r="F52" s="179">
        <f>IF(C52="","",VLOOKUP(C52,'1HSDU001345A'!$A$2:$C$1103,2))</f>
        <v>24.86</v>
      </c>
      <c r="G52" s="180">
        <f t="shared" si="1"/>
        <v>2.304526749</v>
      </c>
      <c r="H52" s="192">
        <v>24.66</v>
      </c>
      <c r="I52" s="182">
        <f t="shared" si="2"/>
        <v>1.929973364</v>
      </c>
      <c r="J52" s="187">
        <f t="shared" si="3"/>
        <v>24.76898353</v>
      </c>
      <c r="K52" s="49"/>
      <c r="L52" s="188" t="str">
        <f t="shared" si="4"/>
        <v>C</v>
      </c>
      <c r="N52" s="212">
        <f t="shared" si="5"/>
        <v>0.4089835275</v>
      </c>
    </row>
    <row r="53" ht="21.0" customHeight="1">
      <c r="A53" s="193" t="s">
        <v>171</v>
      </c>
      <c r="B53" s="189">
        <v>37.0</v>
      </c>
      <c r="C53" s="190">
        <v>910.0</v>
      </c>
      <c r="D53" s="186">
        <v>31.0</v>
      </c>
      <c r="E53" s="191"/>
      <c r="F53" s="179">
        <f>IF(C53="","",VLOOKUP(C53,'1HSDU001345A'!$A$2:$C$1103,2))</f>
        <v>24.66</v>
      </c>
      <c r="G53" s="180">
        <f t="shared" si="1"/>
        <v>1.481481481</v>
      </c>
      <c r="H53" s="192">
        <v>24.5566666666667</v>
      </c>
      <c r="I53" s="182">
        <f t="shared" si="2"/>
        <v>1.502853984</v>
      </c>
      <c r="J53" s="187">
        <f t="shared" si="3"/>
        <v>24.66519352</v>
      </c>
      <c r="K53" s="49"/>
      <c r="L53" s="188" t="str">
        <f t="shared" si="4"/>
        <v>C</v>
      </c>
      <c r="N53" s="212">
        <f t="shared" si="5"/>
        <v>0.5051935181</v>
      </c>
    </row>
    <row r="54" ht="21.0" customHeight="1">
      <c r="A54" s="193" t="s">
        <v>171</v>
      </c>
      <c r="B54" s="189">
        <v>38.0</v>
      </c>
      <c r="C54" s="190">
        <v>943.0</v>
      </c>
      <c r="D54" s="186">
        <v>31.0</v>
      </c>
      <c r="E54" s="191"/>
      <c r="F54" s="179">
        <f>IF(C54="","",VLOOKUP(C54,'1HSDU001345A'!$A$2:$C$1103,2))</f>
        <v>24.73</v>
      </c>
      <c r="G54" s="180">
        <f t="shared" si="1"/>
        <v>1.769547325</v>
      </c>
      <c r="H54" s="192">
        <v>24.5866666666667</v>
      </c>
      <c r="I54" s="182">
        <f t="shared" si="2"/>
        <v>1.626856385</v>
      </c>
      <c r="J54" s="187">
        <f t="shared" si="3"/>
        <v>24.6953261</v>
      </c>
      <c r="K54" s="49"/>
      <c r="L54" s="188" t="str">
        <f t="shared" si="4"/>
        <v>C</v>
      </c>
      <c r="N54" s="212">
        <f t="shared" si="5"/>
        <v>0.4653261015</v>
      </c>
    </row>
    <row r="55" ht="21.0" customHeight="1">
      <c r="A55" s="193" t="s">
        <v>170</v>
      </c>
      <c r="B55" s="189">
        <v>39.0</v>
      </c>
      <c r="C55" s="190">
        <v>1044.0</v>
      </c>
      <c r="D55" s="186">
        <v>31.0</v>
      </c>
      <c r="E55" s="191"/>
      <c r="F55" s="179">
        <f>IF(C55="","",VLOOKUP(C55,'1HSDU001345A'!$A$2:$C$1103,2))</f>
        <v>24.92</v>
      </c>
      <c r="G55" s="180">
        <f t="shared" si="1"/>
        <v>2.551440329</v>
      </c>
      <c r="H55" s="192">
        <v>24.7466666666667</v>
      </c>
      <c r="I55" s="182">
        <f t="shared" si="2"/>
        <v>2.288202522</v>
      </c>
      <c r="J55" s="187">
        <f t="shared" si="3"/>
        <v>24.85603321</v>
      </c>
      <c r="K55" s="49"/>
      <c r="L55" s="188" t="str">
        <f t="shared" si="4"/>
        <v>C</v>
      </c>
      <c r="N55" s="212">
        <f t="shared" si="5"/>
        <v>0.4360332128</v>
      </c>
    </row>
    <row r="56" ht="21.0" customHeight="1">
      <c r="A56" s="193" t="s">
        <v>170</v>
      </c>
      <c r="B56" s="189">
        <v>40.0</v>
      </c>
      <c r="C56" s="190">
        <v>1047.0</v>
      </c>
      <c r="D56" s="186">
        <v>31.0</v>
      </c>
      <c r="E56" s="191"/>
      <c r="F56" s="179">
        <f>IF(C56="","",VLOOKUP(C56,'1HSDU001345A'!$A$2:$C$1103,2))</f>
        <v>24.89</v>
      </c>
      <c r="G56" s="180">
        <f t="shared" si="1"/>
        <v>2.427983539</v>
      </c>
      <c r="H56" s="192">
        <v>24.7666666666667</v>
      </c>
      <c r="I56" s="182">
        <f t="shared" si="2"/>
        <v>2.370870789</v>
      </c>
      <c r="J56" s="187">
        <f t="shared" si="3"/>
        <v>24.8761216</v>
      </c>
      <c r="K56" s="49"/>
      <c r="L56" s="188" t="str">
        <f t="shared" si="4"/>
        <v>C</v>
      </c>
      <c r="N56" s="212">
        <f t="shared" si="5"/>
        <v>0.4861216017</v>
      </c>
    </row>
    <row r="57" ht="21.0" customHeight="1">
      <c r="A57" s="193" t="s">
        <v>170</v>
      </c>
      <c r="B57" s="189">
        <v>41.0</v>
      </c>
      <c r="C57" s="190">
        <v>934.0</v>
      </c>
      <c r="D57" s="186">
        <v>31.0</v>
      </c>
      <c r="E57" s="191"/>
      <c r="F57" s="179">
        <f>IF(C57="","",VLOOKUP(C57,'1HSDU001345A'!$A$2:$C$1103,2))</f>
        <v>24.74</v>
      </c>
      <c r="G57" s="180">
        <f t="shared" si="1"/>
        <v>1.810699588</v>
      </c>
      <c r="H57" s="192">
        <v>24.5833333333333</v>
      </c>
      <c r="I57" s="182">
        <f t="shared" si="2"/>
        <v>1.61307834</v>
      </c>
      <c r="J57" s="187">
        <f t="shared" si="3"/>
        <v>24.69197804</v>
      </c>
      <c r="K57" s="49"/>
      <c r="L57" s="188" t="str">
        <f t="shared" si="4"/>
        <v>C</v>
      </c>
      <c r="N57" s="212">
        <f t="shared" si="5"/>
        <v>0.4519780367</v>
      </c>
    </row>
    <row r="58" ht="21.0" customHeight="1">
      <c r="A58" s="193" t="s">
        <v>170</v>
      </c>
      <c r="B58" s="189">
        <v>42.0</v>
      </c>
      <c r="C58" s="190">
        <v>935.0</v>
      </c>
      <c r="D58" s="186">
        <v>31.0</v>
      </c>
      <c r="E58" s="191"/>
      <c r="F58" s="179">
        <f>IF(C58="","",VLOOKUP(C58,'1HSDU001345A'!$A$2:$C$1103,2))</f>
        <v>24.79</v>
      </c>
      <c r="G58" s="180">
        <f t="shared" si="1"/>
        <v>2.016460905</v>
      </c>
      <c r="H58" s="192">
        <v>24.6266666666667</v>
      </c>
      <c r="I58" s="182">
        <f t="shared" si="2"/>
        <v>1.792192919</v>
      </c>
      <c r="J58" s="187">
        <f t="shared" si="3"/>
        <v>24.73550288</v>
      </c>
      <c r="K58" s="49"/>
      <c r="L58" s="188" t="str">
        <f t="shared" si="4"/>
        <v>C</v>
      </c>
      <c r="N58" s="212">
        <f t="shared" si="5"/>
        <v>0.4455028793</v>
      </c>
    </row>
    <row r="59" ht="21.0" customHeight="1">
      <c r="A59" s="193" t="s">
        <v>171</v>
      </c>
      <c r="B59" s="189">
        <v>43.0</v>
      </c>
      <c r="C59" s="190">
        <v>931.0</v>
      </c>
      <c r="D59" s="186">
        <v>31.0</v>
      </c>
      <c r="E59" s="191"/>
      <c r="F59" s="179">
        <f>IF(C59="","",VLOOKUP(C59,'1HSDU001345A'!$A$2:$C$1103,2))</f>
        <v>24.84</v>
      </c>
      <c r="G59" s="180">
        <f t="shared" si="1"/>
        <v>2.222222222</v>
      </c>
      <c r="H59" s="192">
        <v>24.6766666666667</v>
      </c>
      <c r="I59" s="182">
        <f t="shared" si="2"/>
        <v>1.998863587</v>
      </c>
      <c r="J59" s="187">
        <f t="shared" si="3"/>
        <v>24.78572385</v>
      </c>
      <c r="K59" s="49"/>
      <c r="L59" s="188" t="str">
        <f t="shared" si="4"/>
        <v>C</v>
      </c>
      <c r="N59" s="212">
        <f t="shared" si="5"/>
        <v>0.4457238516</v>
      </c>
    </row>
    <row r="60" ht="21.0" customHeight="1">
      <c r="A60" s="193" t="s">
        <v>171</v>
      </c>
      <c r="B60" s="189">
        <v>44.0</v>
      </c>
      <c r="C60" s="190">
        <v>930.0</v>
      </c>
      <c r="D60" s="186">
        <v>31.0</v>
      </c>
      <c r="E60" s="191"/>
      <c r="F60" s="179">
        <f>IF(C60="","",VLOOKUP(C60,'1HSDU001345A'!$A$2:$C$1103,2))</f>
        <v>24.83</v>
      </c>
      <c r="G60" s="180">
        <f t="shared" si="1"/>
        <v>2.181069959</v>
      </c>
      <c r="H60" s="192">
        <v>24.6</v>
      </c>
      <c r="I60" s="182">
        <f t="shared" si="2"/>
        <v>1.681968563</v>
      </c>
      <c r="J60" s="187">
        <f t="shared" si="3"/>
        <v>24.70871836</v>
      </c>
      <c r="K60" s="49"/>
      <c r="L60" s="188" t="str">
        <f t="shared" si="4"/>
        <v>C</v>
      </c>
      <c r="N60" s="212">
        <f t="shared" si="5"/>
        <v>0.3787183608</v>
      </c>
    </row>
    <row r="61" ht="21.0" customHeight="1">
      <c r="A61" s="193" t="s">
        <v>171</v>
      </c>
      <c r="B61" s="189">
        <v>45.0</v>
      </c>
      <c r="C61" s="190">
        <v>1085.0</v>
      </c>
      <c r="D61" s="186">
        <v>31.0</v>
      </c>
      <c r="E61" s="191"/>
      <c r="F61" s="179">
        <f>IF(C61="","",VLOOKUP(C61,'1HSDU001345A'!$A$2:$C$1103,2))</f>
        <v>24.82</v>
      </c>
      <c r="G61" s="180">
        <f t="shared" si="1"/>
        <v>2.139917695</v>
      </c>
      <c r="H61" s="192">
        <v>24.77</v>
      </c>
      <c r="I61" s="182">
        <f t="shared" si="2"/>
        <v>2.384648833</v>
      </c>
      <c r="J61" s="187">
        <f t="shared" si="3"/>
        <v>24.87946967</v>
      </c>
      <c r="K61" s="49"/>
      <c r="L61" s="188" t="str">
        <f t="shared" si="4"/>
        <v>C</v>
      </c>
      <c r="N61" s="212">
        <f t="shared" si="5"/>
        <v>0.5594696665</v>
      </c>
    </row>
    <row r="62" ht="21.0" customHeight="1">
      <c r="A62" s="193" t="s">
        <v>171</v>
      </c>
      <c r="B62" s="189">
        <v>46.0</v>
      </c>
      <c r="C62" s="190">
        <v>648.0</v>
      </c>
      <c r="D62" s="186">
        <v>31.0</v>
      </c>
      <c r="E62" s="191"/>
      <c r="F62" s="179">
        <f>IF(C62="","",VLOOKUP(C62,'1HSDU001345A'!$A$2:$C$1103,2))</f>
        <v>24.37</v>
      </c>
      <c r="G62" s="180">
        <f t="shared" si="1"/>
        <v>0.2880658436</v>
      </c>
      <c r="H62" s="192">
        <v>24.21</v>
      </c>
      <c r="I62" s="182">
        <f t="shared" si="2"/>
        <v>0.06993735399</v>
      </c>
      <c r="J62" s="187">
        <f t="shared" si="3"/>
        <v>24.31699478</v>
      </c>
      <c r="K62" s="49"/>
      <c r="L62" s="188" t="str">
        <f t="shared" si="4"/>
        <v>C</v>
      </c>
      <c r="N62" s="212">
        <f t="shared" si="5"/>
        <v>0.446994777</v>
      </c>
    </row>
    <row r="63" ht="21.0" customHeight="1">
      <c r="A63" s="193" t="s">
        <v>170</v>
      </c>
      <c r="B63" s="189">
        <v>47.0</v>
      </c>
      <c r="C63" s="190">
        <v>642.0</v>
      </c>
      <c r="D63" s="186">
        <v>31.0</v>
      </c>
      <c r="E63" s="191"/>
      <c r="F63" s="179">
        <f>IF(C63="","",VLOOKUP(C63,'1HSDU001345A'!$A$2:$C$1103,2))</f>
        <v>24.69</v>
      </c>
      <c r="G63" s="180">
        <f t="shared" si="1"/>
        <v>1.604938272</v>
      </c>
      <c r="H63" s="192">
        <v>24.3566666666667</v>
      </c>
      <c r="I63" s="182">
        <f t="shared" si="2"/>
        <v>0.6761713129</v>
      </c>
      <c r="J63" s="187">
        <f t="shared" si="3"/>
        <v>24.46430963</v>
      </c>
      <c r="K63" s="49"/>
      <c r="L63" s="188" t="str">
        <f t="shared" si="4"/>
        <v>C</v>
      </c>
      <c r="N63" s="212">
        <f t="shared" si="5"/>
        <v>0.274309629</v>
      </c>
    </row>
    <row r="64" ht="21.0" customHeight="1">
      <c r="A64" s="193" t="s">
        <v>170</v>
      </c>
      <c r="B64" s="189">
        <v>48.0</v>
      </c>
      <c r="C64" s="190">
        <v>936.0</v>
      </c>
      <c r="D64" s="186">
        <v>31.0</v>
      </c>
      <c r="E64" s="191"/>
      <c r="F64" s="179">
        <f>IF(C64="","",VLOOKUP(C64,'1HSDU001345A'!$A$2:$C$1103,2))</f>
        <v>24.73</v>
      </c>
      <c r="G64" s="180">
        <f t="shared" si="1"/>
        <v>1.769547325</v>
      </c>
      <c r="H64" s="192">
        <v>24.55</v>
      </c>
      <c r="I64" s="182">
        <f t="shared" si="2"/>
        <v>1.475297895</v>
      </c>
      <c r="J64" s="187">
        <f t="shared" si="3"/>
        <v>24.65849739</v>
      </c>
      <c r="K64" s="49"/>
      <c r="L64" s="188" t="str">
        <f t="shared" si="4"/>
        <v>C</v>
      </c>
      <c r="N64" s="212">
        <f t="shared" si="5"/>
        <v>0.4284973885</v>
      </c>
    </row>
    <row r="65" ht="21.0" customHeight="1">
      <c r="A65" s="193" t="s">
        <v>170</v>
      </c>
      <c r="B65" s="189">
        <v>49.0</v>
      </c>
      <c r="C65" s="190">
        <v>1088.0</v>
      </c>
      <c r="D65" s="186">
        <v>31.0</v>
      </c>
      <c r="E65" s="191"/>
      <c r="F65" s="179">
        <f>IF(C65="","",VLOOKUP(C65,'1HSDU001345A'!$A$2:$C$1103,2))</f>
        <v>24.82</v>
      </c>
      <c r="G65" s="180">
        <f t="shared" si="1"/>
        <v>2.139917695</v>
      </c>
      <c r="H65" s="192">
        <v>24.76</v>
      </c>
      <c r="I65" s="182">
        <f t="shared" si="2"/>
        <v>2.3433147</v>
      </c>
      <c r="J65" s="187">
        <f t="shared" si="3"/>
        <v>24.86942547</v>
      </c>
      <c r="K65" s="49"/>
      <c r="L65" s="188" t="str">
        <f t="shared" si="4"/>
        <v>C</v>
      </c>
      <c r="N65" s="212">
        <f t="shared" si="5"/>
        <v>0.5494254721</v>
      </c>
    </row>
    <row r="66" ht="21.0" customHeight="1">
      <c r="A66" s="193" t="s">
        <v>170</v>
      </c>
      <c r="B66" s="189">
        <v>50.0</v>
      </c>
      <c r="C66" s="190">
        <v>1082.0</v>
      </c>
      <c r="D66" s="186">
        <v>31.0</v>
      </c>
      <c r="E66" s="191"/>
      <c r="F66" s="179">
        <f>IF(C66="","",VLOOKUP(C66,'1HSDU001345A'!$A$2:$C$1103,2))</f>
        <v>24.79</v>
      </c>
      <c r="G66" s="180">
        <f t="shared" si="1"/>
        <v>2.016460905</v>
      </c>
      <c r="H66" s="192">
        <v>24.5866666666667</v>
      </c>
      <c r="I66" s="182">
        <f t="shared" si="2"/>
        <v>1.626856385</v>
      </c>
      <c r="J66" s="187">
        <f t="shared" si="3"/>
        <v>24.6953261</v>
      </c>
      <c r="K66" s="49"/>
      <c r="L66" s="188" t="str">
        <f t="shared" si="4"/>
        <v>C</v>
      </c>
      <c r="N66" s="212">
        <f t="shared" si="5"/>
        <v>0.4053261015</v>
      </c>
    </row>
    <row r="67" ht="21.0" customHeight="1">
      <c r="A67" s="193" t="s">
        <v>171</v>
      </c>
      <c r="B67" s="189">
        <v>51.0</v>
      </c>
      <c r="C67" s="190">
        <v>562.0</v>
      </c>
      <c r="D67" s="186">
        <v>31.0</v>
      </c>
      <c r="E67" s="191"/>
      <c r="F67" s="179">
        <f>IF(C67="","",VLOOKUP(C67,'1HSDU001345A'!$A$2:$C$1103,2))</f>
        <v>24.5</v>
      </c>
      <c r="G67" s="180">
        <f t="shared" si="1"/>
        <v>0.8230452675</v>
      </c>
      <c r="H67" s="192">
        <v>24.3166666666667</v>
      </c>
      <c r="I67" s="182">
        <f t="shared" si="2"/>
        <v>0.5108347787</v>
      </c>
      <c r="J67" s="187">
        <f t="shared" si="3"/>
        <v>24.42413285</v>
      </c>
      <c r="K67" s="49"/>
      <c r="L67" s="188" t="str">
        <f t="shared" si="4"/>
        <v>C</v>
      </c>
      <c r="N67" s="212">
        <f t="shared" si="5"/>
        <v>0.4241328512</v>
      </c>
    </row>
    <row r="68" ht="21.0" customHeight="1">
      <c r="A68" s="193" t="s">
        <v>171</v>
      </c>
      <c r="B68" s="189">
        <v>52.0</v>
      </c>
      <c r="C68" s="190">
        <v>1064.0</v>
      </c>
      <c r="D68" s="186">
        <v>31.0</v>
      </c>
      <c r="E68" s="191"/>
      <c r="F68" s="179">
        <f>IF(C68="","",VLOOKUP(C68,'1HSDU001345A'!$A$2:$C$1103,2))</f>
        <v>25.02</v>
      </c>
      <c r="G68" s="180">
        <f t="shared" si="1"/>
        <v>2.962962963</v>
      </c>
      <c r="H68" s="192">
        <v>24.73</v>
      </c>
      <c r="I68" s="182">
        <f t="shared" si="2"/>
        <v>2.219312299</v>
      </c>
      <c r="J68" s="187">
        <f t="shared" si="3"/>
        <v>24.83929289</v>
      </c>
      <c r="K68" s="49"/>
      <c r="L68" s="188" t="str">
        <f t="shared" si="4"/>
        <v>C</v>
      </c>
      <c r="N68" s="212">
        <f t="shared" si="5"/>
        <v>0.3192928887</v>
      </c>
    </row>
    <row r="69" ht="21.0" customHeight="1">
      <c r="A69" s="193" t="s">
        <v>171</v>
      </c>
      <c r="B69" s="189">
        <v>53.0</v>
      </c>
      <c r="C69" s="191">
        <v>1063.0</v>
      </c>
      <c r="D69" s="186">
        <v>31.0</v>
      </c>
      <c r="E69" s="191"/>
      <c r="F69" s="179">
        <f>IF(C69="","",VLOOKUP(C69,'1HSDU001345A'!$A$2:$C$1103,2))</f>
        <v>25.02</v>
      </c>
      <c r="G69" s="180">
        <f t="shared" si="1"/>
        <v>2.962962963</v>
      </c>
      <c r="H69" s="192">
        <v>24.75</v>
      </c>
      <c r="I69" s="182">
        <f t="shared" si="2"/>
        <v>2.301980566</v>
      </c>
      <c r="J69" s="187">
        <f t="shared" si="3"/>
        <v>24.85938128</v>
      </c>
      <c r="K69" s="49"/>
      <c r="L69" s="188" t="str">
        <f t="shared" si="4"/>
        <v>C</v>
      </c>
      <c r="N69" s="212">
        <f t="shared" si="5"/>
        <v>0.3393812776</v>
      </c>
    </row>
    <row r="70" ht="21.0" customHeight="1">
      <c r="A70" s="193" t="s">
        <v>171</v>
      </c>
      <c r="B70" s="189">
        <v>54.0</v>
      </c>
      <c r="C70" s="191">
        <v>1079.0</v>
      </c>
      <c r="D70" s="186">
        <v>31.0</v>
      </c>
      <c r="E70" s="191"/>
      <c r="F70" s="179">
        <f>IF(C70="","",VLOOKUP(C70,'1HSDU001345A'!$A$2:$C$1103,2))</f>
        <v>24.89</v>
      </c>
      <c r="G70" s="180">
        <f t="shared" si="1"/>
        <v>2.427983539</v>
      </c>
      <c r="H70" s="192">
        <v>24.7033333333333</v>
      </c>
      <c r="I70" s="182">
        <f t="shared" si="2"/>
        <v>2.109087943</v>
      </c>
      <c r="J70" s="187">
        <f t="shared" si="3"/>
        <v>24.81250837</v>
      </c>
      <c r="K70" s="49"/>
      <c r="L70" s="188" t="str">
        <f t="shared" si="4"/>
        <v>C</v>
      </c>
      <c r="N70" s="212">
        <f t="shared" si="5"/>
        <v>0.4225083702</v>
      </c>
    </row>
    <row r="71" ht="21.0" customHeight="1">
      <c r="A71" s="193" t="s">
        <v>170</v>
      </c>
      <c r="B71" s="189">
        <v>55.0</v>
      </c>
      <c r="C71" s="191">
        <v>1060.0</v>
      </c>
      <c r="D71" s="186">
        <v>31.0</v>
      </c>
      <c r="E71" s="191"/>
      <c r="F71" s="179">
        <f>IF(C71="","",VLOOKUP(C71,'1HSDU001345A'!$A$2:$C$1103,2))</f>
        <v>25.02</v>
      </c>
      <c r="G71" s="180">
        <f t="shared" si="1"/>
        <v>2.962962963</v>
      </c>
      <c r="H71" s="192">
        <v>24.69</v>
      </c>
      <c r="I71" s="182">
        <f t="shared" si="2"/>
        <v>2.053975765</v>
      </c>
      <c r="J71" s="187">
        <f t="shared" si="3"/>
        <v>24.79911611</v>
      </c>
      <c r="K71" s="49"/>
      <c r="L71" s="188" t="str">
        <f t="shared" si="4"/>
        <v>C</v>
      </c>
      <c r="N71" s="212">
        <f t="shared" si="5"/>
        <v>0.2791161109</v>
      </c>
    </row>
    <row r="72" ht="21.0" customHeight="1">
      <c r="A72" s="193" t="s">
        <v>170</v>
      </c>
      <c r="B72" s="189">
        <v>56.0</v>
      </c>
      <c r="C72" s="191">
        <v>1066.0</v>
      </c>
      <c r="D72" s="186">
        <v>32.0</v>
      </c>
      <c r="E72" s="191"/>
      <c r="F72" s="179">
        <f>IF(C72="","",VLOOKUP(C72,'1HSDU001345A'!$A$2:$C$1103,2))</f>
        <v>24.92</v>
      </c>
      <c r="G72" s="180">
        <f t="shared" si="1"/>
        <v>2.551440329</v>
      </c>
      <c r="H72" s="192">
        <v>24.65</v>
      </c>
      <c r="I72" s="182">
        <f t="shared" si="2"/>
        <v>1.929591256</v>
      </c>
      <c r="J72" s="187">
        <f t="shared" si="3"/>
        <v>24.76889068</v>
      </c>
      <c r="K72" s="49"/>
      <c r="L72" s="188" t="str">
        <f t="shared" si="4"/>
        <v>C</v>
      </c>
      <c r="N72" s="212">
        <f t="shared" si="5"/>
        <v>0.3488906752</v>
      </c>
    </row>
    <row r="73" ht="21.0" customHeight="1">
      <c r="A73" s="193" t="s">
        <v>170</v>
      </c>
      <c r="B73" s="189">
        <v>57.0</v>
      </c>
      <c r="C73" s="191">
        <v>647.0</v>
      </c>
      <c r="D73" s="186">
        <v>32.0</v>
      </c>
      <c r="E73" s="191"/>
      <c r="F73" s="179">
        <f>IF(C73="","",VLOOKUP(C73,'1HSDU001345A'!$A$2:$C$1103,2))</f>
        <v>24.69</v>
      </c>
      <c r="G73" s="180">
        <f t="shared" si="1"/>
        <v>1.604938272</v>
      </c>
      <c r="H73" s="192">
        <v>24.2633333333333</v>
      </c>
      <c r="I73" s="182">
        <f t="shared" si="2"/>
        <v>0.330695707</v>
      </c>
      <c r="J73" s="187">
        <f t="shared" si="3"/>
        <v>24.38035906</v>
      </c>
      <c r="K73" s="49"/>
      <c r="L73" s="188" t="str">
        <f t="shared" si="4"/>
        <v>C</v>
      </c>
      <c r="N73" s="212">
        <f t="shared" si="5"/>
        <v>0.1903590568</v>
      </c>
    </row>
    <row r="74" ht="21.0" customHeight="1">
      <c r="A74" s="193" t="s">
        <v>170</v>
      </c>
      <c r="B74" s="189">
        <v>58.0</v>
      </c>
      <c r="C74" s="191">
        <v>1105.0</v>
      </c>
      <c r="D74" s="186">
        <v>32.0</v>
      </c>
      <c r="E74" s="191"/>
      <c r="F74" s="179">
        <f>IF(C74="","",VLOOKUP(C74,'1HSDU001345A'!$A$2:$C$1103,2))</f>
        <v>24.76</v>
      </c>
      <c r="G74" s="180">
        <f t="shared" si="1"/>
        <v>1.893004115</v>
      </c>
      <c r="H74" s="192">
        <v>24.59</v>
      </c>
      <c r="I74" s="182">
        <f t="shared" si="2"/>
        <v>1.681486774</v>
      </c>
      <c r="J74" s="187">
        <f t="shared" si="3"/>
        <v>24.70860129</v>
      </c>
      <c r="K74" s="49"/>
      <c r="L74" s="188" t="str">
        <f t="shared" si="4"/>
        <v>C</v>
      </c>
      <c r="N74" s="212">
        <f t="shared" si="5"/>
        <v>0.4486012862</v>
      </c>
    </row>
    <row r="75" ht="21.0" customHeight="1">
      <c r="A75" s="193" t="s">
        <v>171</v>
      </c>
      <c r="B75" s="189">
        <v>59.0</v>
      </c>
      <c r="C75" s="191">
        <v>1114.0</v>
      </c>
      <c r="D75" s="186">
        <v>32.0</v>
      </c>
      <c r="E75" s="191"/>
      <c r="F75" s="179">
        <f>IF(C75="","",VLOOKUP(C75,'1HSDU001345A'!$A$2:$C$1103,2))</f>
        <v>24.83</v>
      </c>
      <c r="G75" s="180">
        <f t="shared" si="1"/>
        <v>2.181069959</v>
      </c>
      <c r="H75" s="192">
        <v>24.39</v>
      </c>
      <c r="I75" s="182">
        <f t="shared" si="2"/>
        <v>0.8544718352</v>
      </c>
      <c r="J75" s="187">
        <f t="shared" si="3"/>
        <v>24.50763666</v>
      </c>
      <c r="K75" s="49"/>
      <c r="L75" s="188" t="str">
        <f t="shared" si="4"/>
        <v>C</v>
      </c>
      <c r="N75" s="212">
        <f t="shared" si="5"/>
        <v>0.1776366559</v>
      </c>
    </row>
    <row r="76" ht="21.0" customHeight="1">
      <c r="A76" s="195" t="s">
        <v>171</v>
      </c>
      <c r="B76" s="196">
        <v>60.0</v>
      </c>
      <c r="C76" s="197">
        <v>1072.0</v>
      </c>
      <c r="D76" s="198">
        <v>32.0</v>
      </c>
      <c r="E76" s="197"/>
      <c r="F76" s="199">
        <f>IF(C76="","",VLOOKUP(C76,'1HSDU001345A'!$A$2:$C$1103,2))</f>
        <v>24.85</v>
      </c>
      <c r="G76" s="213">
        <f t="shared" si="1"/>
        <v>2.263374486</v>
      </c>
      <c r="H76" s="201">
        <v>24.69</v>
      </c>
      <c r="I76" s="202">
        <f t="shared" si="2"/>
        <v>2.094994244</v>
      </c>
      <c r="J76" s="203">
        <f t="shared" si="3"/>
        <v>24.8090836</v>
      </c>
      <c r="K76" s="59"/>
      <c r="L76" s="204" t="str">
        <f t="shared" si="4"/>
        <v>C</v>
      </c>
      <c r="N76" s="212">
        <f t="shared" si="5"/>
        <v>0.4590836013</v>
      </c>
    </row>
    <row r="77" ht="21.0" customHeight="1">
      <c r="A77" s="174" t="s">
        <v>172</v>
      </c>
      <c r="B77" s="175">
        <v>61.0</v>
      </c>
      <c r="C77" s="178">
        <v>1069.0</v>
      </c>
      <c r="D77" s="177">
        <v>32.0</v>
      </c>
      <c r="E77" s="178"/>
      <c r="F77" s="179">
        <f>IF(C77="","",VLOOKUP(C77,'1HSDU001345A'!$A$2:$C$1103,2))</f>
        <v>24.81</v>
      </c>
      <c r="G77" s="180">
        <f t="shared" si="1"/>
        <v>2.098765432</v>
      </c>
      <c r="H77" s="181">
        <v>24.1533333333333</v>
      </c>
      <c r="I77" s="182">
        <f t="shared" si="2"/>
        <v>-0.1241625095</v>
      </c>
      <c r="J77" s="214">
        <f t="shared" si="3"/>
        <v>24.26982851</v>
      </c>
      <c r="K77" s="215"/>
      <c r="L77" s="216" t="str">
        <f t="shared" si="4"/>
        <v>C</v>
      </c>
      <c r="N77" s="212">
        <f t="shared" si="5"/>
        <v>-0.04017148982</v>
      </c>
    </row>
    <row r="78" ht="21.0" customHeight="1">
      <c r="A78" s="193" t="s">
        <v>172</v>
      </c>
      <c r="B78" s="189">
        <v>62.0</v>
      </c>
      <c r="C78" s="191">
        <v>1040.0</v>
      </c>
      <c r="D78" s="186">
        <v>32.0</v>
      </c>
      <c r="E78" s="191"/>
      <c r="F78" s="179">
        <f>IF(C78="","",VLOOKUP(C78,'1HSDU001345A'!$A$2:$C$1103,2))</f>
        <v>24.79</v>
      </c>
      <c r="G78" s="180">
        <f t="shared" si="1"/>
        <v>2.016460905</v>
      </c>
      <c r="H78" s="192">
        <v>24.5566666666667</v>
      </c>
      <c r="I78" s="182">
        <f t="shared" si="2"/>
        <v>1.543650951</v>
      </c>
      <c r="J78" s="187">
        <f t="shared" si="3"/>
        <v>24.67510718</v>
      </c>
      <c r="K78" s="49"/>
      <c r="L78" s="188" t="str">
        <f t="shared" si="4"/>
        <v>C</v>
      </c>
      <c r="N78" s="212">
        <f t="shared" si="5"/>
        <v>0.3851071811</v>
      </c>
    </row>
    <row r="79" ht="21.0" customHeight="1">
      <c r="A79" s="193" t="s">
        <v>173</v>
      </c>
      <c r="B79" s="189">
        <v>63.0</v>
      </c>
      <c r="C79" s="191">
        <v>1099.0</v>
      </c>
      <c r="D79" s="186">
        <v>32.0</v>
      </c>
      <c r="E79" s="191"/>
      <c r="F79" s="179">
        <f>IF(C79="","",VLOOKUP(C79,'1HSDU001345A'!$A$2:$C$1103,2))</f>
        <v>24.78</v>
      </c>
      <c r="G79" s="180">
        <f t="shared" si="1"/>
        <v>1.975308642</v>
      </c>
      <c r="H79" s="192">
        <v>24.5733333333333</v>
      </c>
      <c r="I79" s="182">
        <f t="shared" si="2"/>
        <v>1.612568863</v>
      </c>
      <c r="J79" s="187">
        <f t="shared" si="3"/>
        <v>24.69185423</v>
      </c>
      <c r="K79" s="49"/>
      <c r="L79" s="188" t="str">
        <f t="shared" si="4"/>
        <v>C</v>
      </c>
      <c r="N79" s="212">
        <f t="shared" si="5"/>
        <v>0.4118542337</v>
      </c>
    </row>
    <row r="80" ht="21.0" customHeight="1">
      <c r="A80" s="193" t="s">
        <v>173</v>
      </c>
      <c r="B80" s="189">
        <v>64.0</v>
      </c>
      <c r="C80" s="191">
        <v>887.0</v>
      </c>
      <c r="D80" s="186">
        <v>32.0</v>
      </c>
      <c r="E80" s="191"/>
      <c r="F80" s="179">
        <f>IF(C80="","",VLOOKUP(C80,'1HSDU001345A'!$A$2:$C$1103,2))</f>
        <v>24.7</v>
      </c>
      <c r="G80" s="208">
        <f t="shared" si="1"/>
        <v>1.646090535</v>
      </c>
      <c r="H80" s="192">
        <v>24.6066666666667</v>
      </c>
      <c r="I80" s="209">
        <f t="shared" si="2"/>
        <v>1.750404686</v>
      </c>
      <c r="J80" s="187">
        <f t="shared" si="3"/>
        <v>24.72534834</v>
      </c>
      <c r="K80" s="49"/>
      <c r="L80" s="188" t="str">
        <f t="shared" si="4"/>
        <v>C</v>
      </c>
      <c r="M80" s="205"/>
      <c r="N80" s="212">
        <f t="shared" si="5"/>
        <v>0.5253483387</v>
      </c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205"/>
    </row>
    <row r="81" ht="21.0" customHeight="1">
      <c r="A81" s="174" t="s">
        <v>173</v>
      </c>
      <c r="B81" s="175">
        <v>65.0</v>
      </c>
      <c r="C81" s="178">
        <v>1030.0</v>
      </c>
      <c r="D81" s="177">
        <v>32.0</v>
      </c>
      <c r="E81" s="178"/>
      <c r="F81" s="179">
        <f>IF(C81="","",VLOOKUP(C81,'1HSDU001345A'!$A$2:$C$1103,2))</f>
        <v>24.61</v>
      </c>
      <c r="G81" s="206">
        <f t="shared" si="1"/>
        <v>1.275720165</v>
      </c>
      <c r="H81" s="181">
        <v>24.7666666666667</v>
      </c>
      <c r="I81" s="182">
        <f t="shared" si="2"/>
        <v>2.412016637</v>
      </c>
      <c r="J81" s="214">
        <f t="shared" si="3"/>
        <v>24.88612004</v>
      </c>
      <c r="K81" s="215"/>
      <c r="L81" s="216" t="str">
        <f t="shared" si="4"/>
        <v>C</v>
      </c>
      <c r="N81" s="212">
        <f t="shared" si="5"/>
        <v>0.7761200429</v>
      </c>
    </row>
    <row r="82" ht="21.0" customHeight="1">
      <c r="A82" s="193" t="s">
        <v>173</v>
      </c>
      <c r="B82" s="189">
        <v>66.0</v>
      </c>
      <c r="C82" s="191">
        <v>1034.0</v>
      </c>
      <c r="D82" s="186">
        <v>32.0</v>
      </c>
      <c r="E82" s="191"/>
      <c r="F82" s="179">
        <f>IF(C82="","",VLOOKUP(C82,'1HSDU001345A'!$A$2:$C$1103,2))</f>
        <v>24.61</v>
      </c>
      <c r="G82" s="208">
        <f t="shared" si="1"/>
        <v>1.275720165</v>
      </c>
      <c r="H82" s="192">
        <v>24.6633333333333</v>
      </c>
      <c r="I82" s="209">
        <f t="shared" si="2"/>
        <v>1.984725585</v>
      </c>
      <c r="J82" s="187">
        <f t="shared" si="3"/>
        <v>24.78228832</v>
      </c>
      <c r="K82" s="49"/>
      <c r="L82" s="188" t="str">
        <f t="shared" si="4"/>
        <v>C</v>
      </c>
      <c r="N82" s="212">
        <f t="shared" si="5"/>
        <v>0.6722883173</v>
      </c>
    </row>
    <row r="83" ht="21.0" customHeight="1">
      <c r="A83" s="193" t="s">
        <v>172</v>
      </c>
      <c r="B83" s="189">
        <v>67.0</v>
      </c>
      <c r="C83" s="191">
        <v>1083.0</v>
      </c>
      <c r="D83" s="186">
        <v>32.0</v>
      </c>
      <c r="E83" s="191"/>
      <c r="F83" s="179">
        <f>IF(C83="","",VLOOKUP(C83,'1HSDU001345A'!$A$2:$C$1103,2))</f>
        <v>24.86</v>
      </c>
      <c r="G83" s="208">
        <f t="shared" si="1"/>
        <v>2.304526749</v>
      </c>
      <c r="H83" s="192">
        <v>24.6766666666667</v>
      </c>
      <c r="I83" s="209">
        <f t="shared" si="2"/>
        <v>2.039859915</v>
      </c>
      <c r="J83" s="187">
        <f t="shared" si="3"/>
        <v>24.79568596</v>
      </c>
      <c r="K83" s="49"/>
      <c r="L83" s="188" t="str">
        <f t="shared" si="4"/>
        <v>C</v>
      </c>
      <c r="N83" s="212">
        <f t="shared" si="5"/>
        <v>0.4356859593</v>
      </c>
    </row>
    <row r="84" ht="21.0" customHeight="1">
      <c r="A84" s="193" t="s">
        <v>172</v>
      </c>
      <c r="B84" s="189">
        <v>68.0</v>
      </c>
      <c r="C84" s="191">
        <v>1086.0</v>
      </c>
      <c r="D84" s="186">
        <v>32.0</v>
      </c>
      <c r="E84" s="191"/>
      <c r="F84" s="179">
        <f>IF(C84="","",VLOOKUP(C84,'1HSDU001345A'!$A$2:$C$1103,2))</f>
        <v>24.82</v>
      </c>
      <c r="G84" s="208">
        <f t="shared" si="1"/>
        <v>2.139917695</v>
      </c>
      <c r="H84" s="192">
        <v>24.4533333333333</v>
      </c>
      <c r="I84" s="209">
        <f t="shared" si="2"/>
        <v>1.116359899</v>
      </c>
      <c r="J84" s="187">
        <f t="shared" si="3"/>
        <v>24.57127546</v>
      </c>
      <c r="K84" s="49"/>
      <c r="L84" s="188" t="str">
        <f t="shared" si="4"/>
        <v>C</v>
      </c>
      <c r="N84" s="212">
        <f t="shared" si="5"/>
        <v>0.2512754555</v>
      </c>
    </row>
    <row r="85" ht="21.0" customHeight="1">
      <c r="A85" s="193" t="s">
        <v>172</v>
      </c>
      <c r="B85" s="189">
        <v>69.0</v>
      </c>
      <c r="C85" s="191">
        <v>1036.0</v>
      </c>
      <c r="D85" s="186">
        <v>32.0</v>
      </c>
      <c r="E85" s="191"/>
      <c r="F85" s="179">
        <f>IF(C85="","",VLOOKUP(C85,'1HSDU001345A'!$A$2:$C$1103,2))</f>
        <v>24.61</v>
      </c>
      <c r="G85" s="208">
        <f t="shared" si="1"/>
        <v>1.275720165</v>
      </c>
      <c r="H85" s="192">
        <v>24.6533333333333</v>
      </c>
      <c r="I85" s="209">
        <f t="shared" si="2"/>
        <v>1.943374838</v>
      </c>
      <c r="J85" s="187">
        <f t="shared" si="3"/>
        <v>24.77224009</v>
      </c>
      <c r="K85" s="49"/>
      <c r="L85" s="188" t="str">
        <f t="shared" si="4"/>
        <v>C</v>
      </c>
      <c r="N85" s="212">
        <f t="shared" si="5"/>
        <v>0.6622400857</v>
      </c>
    </row>
    <row r="86" ht="21.0" customHeight="1">
      <c r="A86" s="193" t="s">
        <v>172</v>
      </c>
      <c r="B86" s="189">
        <v>70.0</v>
      </c>
      <c r="C86" s="191">
        <v>1081.0</v>
      </c>
      <c r="D86" s="186">
        <v>32.0</v>
      </c>
      <c r="E86" s="191"/>
      <c r="F86" s="179">
        <f>IF(C86="","",VLOOKUP(C86,'1HSDU001345A'!$A$2:$C$1103,2))</f>
        <v>24.83</v>
      </c>
      <c r="G86" s="208">
        <f t="shared" si="1"/>
        <v>2.181069959</v>
      </c>
      <c r="H86" s="192">
        <v>24.46</v>
      </c>
      <c r="I86" s="209">
        <f t="shared" si="2"/>
        <v>1.143927064</v>
      </c>
      <c r="J86" s="187">
        <f t="shared" si="3"/>
        <v>24.57797428</v>
      </c>
      <c r="K86" s="49"/>
      <c r="L86" s="188" t="str">
        <f t="shared" si="4"/>
        <v>C</v>
      </c>
      <c r="N86" s="212">
        <f t="shared" si="5"/>
        <v>0.2479742765</v>
      </c>
    </row>
    <row r="87" ht="21.0" customHeight="1">
      <c r="A87" s="193" t="s">
        <v>173</v>
      </c>
      <c r="B87" s="189">
        <v>71.0</v>
      </c>
      <c r="C87" s="191">
        <v>1039.0</v>
      </c>
      <c r="D87" s="186">
        <v>32.0</v>
      </c>
      <c r="E87" s="191"/>
      <c r="F87" s="179">
        <f>IF(C87="","",VLOOKUP(C87,'1HSDU001345A'!$A$2:$C$1103,2))</f>
        <v>24.66</v>
      </c>
      <c r="G87" s="208">
        <f t="shared" si="1"/>
        <v>1.481481481</v>
      </c>
      <c r="H87" s="192">
        <v>24.6933333333333</v>
      </c>
      <c r="I87" s="209">
        <f t="shared" si="2"/>
        <v>2.108777826</v>
      </c>
      <c r="J87" s="187">
        <f t="shared" si="3"/>
        <v>24.81243301</v>
      </c>
      <c r="K87" s="49"/>
      <c r="L87" s="188" t="str">
        <f t="shared" si="4"/>
        <v>C</v>
      </c>
      <c r="N87" s="212">
        <f t="shared" si="5"/>
        <v>0.6524330118</v>
      </c>
    </row>
    <row r="88" ht="21.0" customHeight="1">
      <c r="A88" s="193" t="s">
        <v>173</v>
      </c>
      <c r="B88" s="189">
        <v>72.0</v>
      </c>
      <c r="C88" s="191">
        <v>1090.0</v>
      </c>
      <c r="D88" s="186">
        <v>32.0</v>
      </c>
      <c r="E88" s="191"/>
      <c r="F88" s="179">
        <f>IF(C88="","",VLOOKUP(C88,'1HSDU001345A'!$A$2:$C$1103,2))</f>
        <v>24.82</v>
      </c>
      <c r="G88" s="208">
        <f t="shared" si="1"/>
        <v>2.139917695</v>
      </c>
      <c r="H88" s="192">
        <v>24.6566666666667</v>
      </c>
      <c r="I88" s="209">
        <f t="shared" si="2"/>
        <v>1.957158421</v>
      </c>
      <c r="J88" s="187">
        <f t="shared" si="3"/>
        <v>24.7755895</v>
      </c>
      <c r="K88" s="49"/>
      <c r="L88" s="188" t="str">
        <f t="shared" si="4"/>
        <v>C</v>
      </c>
      <c r="N88" s="212">
        <f t="shared" si="5"/>
        <v>0.4555894962</v>
      </c>
    </row>
    <row r="89" ht="21.0" customHeight="1">
      <c r="A89" s="193" t="s">
        <v>173</v>
      </c>
      <c r="B89" s="189">
        <v>73.0</v>
      </c>
      <c r="C89" s="191">
        <v>1098.0</v>
      </c>
      <c r="D89" s="186">
        <v>32.0</v>
      </c>
      <c r="E89" s="191"/>
      <c r="F89" s="179">
        <f>IF(C89="","",VLOOKUP(C89,'1HSDU001345A'!$A$2:$C$1103,2))</f>
        <v>24.73</v>
      </c>
      <c r="G89" s="208">
        <f t="shared" si="1"/>
        <v>1.769547325</v>
      </c>
      <c r="H89" s="192">
        <v>24.5733333333333</v>
      </c>
      <c r="I89" s="209">
        <f t="shared" si="2"/>
        <v>1.612568863</v>
      </c>
      <c r="J89" s="187">
        <f t="shared" si="3"/>
        <v>24.69185423</v>
      </c>
      <c r="K89" s="49"/>
      <c r="L89" s="188" t="str">
        <f t="shared" si="4"/>
        <v>C</v>
      </c>
      <c r="N89" s="212">
        <f t="shared" si="5"/>
        <v>0.4618542337</v>
      </c>
    </row>
    <row r="90" ht="21.0" customHeight="1">
      <c r="A90" s="193" t="s">
        <v>173</v>
      </c>
      <c r="B90" s="189">
        <v>74.0</v>
      </c>
      <c r="C90" s="191">
        <v>1093.0</v>
      </c>
      <c r="D90" s="186">
        <v>32.0</v>
      </c>
      <c r="E90" s="191"/>
      <c r="F90" s="179">
        <f>IF(C90="","",VLOOKUP(C90,'1HSDU001345A'!$A$2:$C$1103,2))</f>
        <v>24.82</v>
      </c>
      <c r="G90" s="208">
        <f t="shared" si="1"/>
        <v>2.139917695</v>
      </c>
      <c r="H90" s="192">
        <v>24.63</v>
      </c>
      <c r="I90" s="209">
        <f t="shared" si="2"/>
        <v>1.846889762</v>
      </c>
      <c r="J90" s="187">
        <f t="shared" si="3"/>
        <v>24.74879421</v>
      </c>
      <c r="K90" s="49"/>
      <c r="L90" s="188" t="str">
        <f t="shared" si="4"/>
        <v>C</v>
      </c>
      <c r="N90" s="212">
        <f t="shared" si="5"/>
        <v>0.4287942122</v>
      </c>
    </row>
    <row r="91" ht="21.0" customHeight="1">
      <c r="A91" s="193" t="s">
        <v>172</v>
      </c>
      <c r="B91" s="189">
        <v>75.0</v>
      </c>
      <c r="C91" s="191">
        <v>1095.0</v>
      </c>
      <c r="D91" s="186">
        <v>32.0</v>
      </c>
      <c r="E91" s="191"/>
      <c r="F91" s="179">
        <f>IF(C91="","",VLOOKUP(C91,'1HSDU001345A'!$A$2:$C$1103,2))</f>
        <v>24.68</v>
      </c>
      <c r="G91" s="208">
        <f t="shared" si="1"/>
        <v>1.563786008</v>
      </c>
      <c r="H91" s="192">
        <v>24.6066666666667</v>
      </c>
      <c r="I91" s="209">
        <f t="shared" si="2"/>
        <v>1.750404686</v>
      </c>
      <c r="J91" s="187">
        <f t="shared" si="3"/>
        <v>24.72534834</v>
      </c>
      <c r="K91" s="49"/>
      <c r="L91" s="188" t="str">
        <f t="shared" si="4"/>
        <v>C</v>
      </c>
      <c r="N91" s="212">
        <f t="shared" si="5"/>
        <v>0.5453483387</v>
      </c>
    </row>
    <row r="92" ht="21.0" customHeight="1">
      <c r="A92" s="193" t="s">
        <v>172</v>
      </c>
      <c r="B92" s="189">
        <v>76.0</v>
      </c>
      <c r="C92" s="191">
        <v>1097.0</v>
      </c>
      <c r="D92" s="186">
        <v>33.0</v>
      </c>
      <c r="E92" s="191"/>
      <c r="F92" s="179">
        <f>IF(C92="","",VLOOKUP(C92,'1HSDU001345A'!$A$2:$C$1103,2))</f>
        <v>24.81</v>
      </c>
      <c r="G92" s="208">
        <f t="shared" si="1"/>
        <v>2.098765432</v>
      </c>
      <c r="H92" s="192">
        <v>24.5533333333333</v>
      </c>
      <c r="I92" s="209">
        <f t="shared" si="2"/>
        <v>1.570691602</v>
      </c>
      <c r="J92" s="187">
        <f t="shared" si="3"/>
        <v>24.68167806</v>
      </c>
      <c r="K92" s="49"/>
      <c r="L92" s="188" t="str">
        <f t="shared" si="4"/>
        <v>C</v>
      </c>
      <c r="N92" s="212">
        <f t="shared" si="5"/>
        <v>0.3716780592</v>
      </c>
    </row>
    <row r="93" ht="21.0" customHeight="1">
      <c r="A93" s="193" t="s">
        <v>172</v>
      </c>
      <c r="B93" s="189">
        <v>77.0</v>
      </c>
      <c r="C93" s="191">
        <v>1096.0</v>
      </c>
      <c r="D93" s="186">
        <v>33.0</v>
      </c>
      <c r="E93" s="191"/>
      <c r="F93" s="179">
        <f>IF(C93="","",VLOOKUP(C93,'1HSDU001345A'!$A$2:$C$1103,2))</f>
        <v>24.73</v>
      </c>
      <c r="G93" s="208">
        <f t="shared" si="1"/>
        <v>1.769547325</v>
      </c>
      <c r="H93" s="192">
        <v>24.47</v>
      </c>
      <c r="I93" s="209">
        <f t="shared" si="2"/>
        <v>1.225963488</v>
      </c>
      <c r="J93" s="187">
        <f t="shared" si="3"/>
        <v>24.59790913</v>
      </c>
      <c r="K93" s="49"/>
      <c r="L93" s="188" t="str">
        <f t="shared" si="4"/>
        <v>C</v>
      </c>
      <c r="N93" s="212">
        <f t="shared" si="5"/>
        <v>0.3679091275</v>
      </c>
    </row>
    <row r="94" ht="21.0" customHeight="1">
      <c r="A94" s="193" t="s">
        <v>172</v>
      </c>
      <c r="B94" s="189">
        <v>78.0</v>
      </c>
      <c r="C94" s="191">
        <v>1091.0</v>
      </c>
      <c r="D94" s="186">
        <v>33.0</v>
      </c>
      <c r="E94" s="191"/>
      <c r="F94" s="179">
        <f>IF(C94="","",VLOOKUP(C94,'1HSDU001345A'!$A$2:$C$1103,2))</f>
        <v>24.82</v>
      </c>
      <c r="G94" s="208">
        <f t="shared" si="1"/>
        <v>2.139917695</v>
      </c>
      <c r="H94" s="192">
        <v>24.5033333333333</v>
      </c>
      <c r="I94" s="209">
        <f t="shared" si="2"/>
        <v>1.363854733</v>
      </c>
      <c r="J94" s="187">
        <f t="shared" si="3"/>
        <v>24.6314167</v>
      </c>
      <c r="K94" s="49"/>
      <c r="L94" s="188" t="str">
        <f t="shared" si="4"/>
        <v>C</v>
      </c>
      <c r="N94" s="212">
        <f t="shared" si="5"/>
        <v>0.3114167002</v>
      </c>
    </row>
    <row r="95" ht="21.0" customHeight="1">
      <c r="A95" s="193" t="s">
        <v>173</v>
      </c>
      <c r="B95" s="189">
        <v>79.0</v>
      </c>
      <c r="C95" s="191">
        <v>967.0</v>
      </c>
      <c r="D95" s="186">
        <v>33.0</v>
      </c>
      <c r="E95" s="191"/>
      <c r="F95" s="179">
        <f>IF(C95="","",VLOOKUP(C95,'1HSDU001345A'!$A$2:$C$1103,2))</f>
        <v>24.81</v>
      </c>
      <c r="G95" s="208">
        <f t="shared" si="1"/>
        <v>2.098765432</v>
      </c>
      <c r="H95" s="192">
        <v>24.6533333333333</v>
      </c>
      <c r="I95" s="209">
        <f t="shared" si="2"/>
        <v>1.984365339</v>
      </c>
      <c r="J95" s="187">
        <f t="shared" si="3"/>
        <v>24.78220078</v>
      </c>
      <c r="K95" s="49"/>
      <c r="L95" s="188" t="str">
        <f t="shared" si="4"/>
        <v>C</v>
      </c>
      <c r="N95" s="212">
        <f t="shared" si="5"/>
        <v>0.4722007774</v>
      </c>
    </row>
    <row r="96" ht="21.0" customHeight="1">
      <c r="A96" s="193" t="s">
        <v>173</v>
      </c>
      <c r="B96" s="189">
        <v>80.0</v>
      </c>
      <c r="C96" s="191">
        <v>968.0</v>
      </c>
      <c r="D96" s="186">
        <v>33.0</v>
      </c>
      <c r="E96" s="191"/>
      <c r="F96" s="179">
        <f>IF(C96="","",VLOOKUP(C96,'1HSDU001345A'!$A$2:$C$1103,2))</f>
        <v>24.81</v>
      </c>
      <c r="G96" s="208">
        <f t="shared" si="1"/>
        <v>2.098765432</v>
      </c>
      <c r="H96" s="192">
        <v>24.5733333333333</v>
      </c>
      <c r="I96" s="209">
        <f t="shared" si="2"/>
        <v>1.653426349</v>
      </c>
      <c r="J96" s="187">
        <f t="shared" si="3"/>
        <v>24.7017826</v>
      </c>
      <c r="K96" s="49"/>
      <c r="L96" s="188" t="str">
        <f t="shared" si="4"/>
        <v>C</v>
      </c>
      <c r="N96" s="212">
        <f t="shared" si="5"/>
        <v>0.3917826029</v>
      </c>
    </row>
    <row r="97" ht="21.0" customHeight="1">
      <c r="A97" s="193" t="s">
        <v>173</v>
      </c>
      <c r="B97" s="189">
        <v>81.0</v>
      </c>
      <c r="C97" s="191">
        <v>1011.0</v>
      </c>
      <c r="D97" s="186">
        <v>33.0</v>
      </c>
      <c r="E97" s="191"/>
      <c r="F97" s="179">
        <f>IF(C97="","",VLOOKUP(C97,'1HSDU001345A'!$A$2:$C$1103,2))</f>
        <v>24.92</v>
      </c>
      <c r="G97" s="208">
        <f t="shared" si="1"/>
        <v>2.551440329</v>
      </c>
      <c r="H97" s="192">
        <v>24.47</v>
      </c>
      <c r="I97" s="209">
        <f t="shared" si="2"/>
        <v>1.225963488</v>
      </c>
      <c r="J97" s="187">
        <f t="shared" si="3"/>
        <v>24.59790913</v>
      </c>
      <c r="K97" s="49"/>
      <c r="L97" s="188" t="str">
        <f t="shared" si="4"/>
        <v>C</v>
      </c>
      <c r="N97" s="212">
        <f t="shared" si="5"/>
        <v>0.1779091275</v>
      </c>
    </row>
    <row r="98" ht="21.0" customHeight="1">
      <c r="A98" s="193" t="s">
        <v>173</v>
      </c>
      <c r="B98" s="189">
        <v>82.0</v>
      </c>
      <c r="C98" s="191">
        <v>1012.0</v>
      </c>
      <c r="D98" s="186">
        <v>33.0</v>
      </c>
      <c r="E98" s="191"/>
      <c r="F98" s="179">
        <f>IF(C98="","",VLOOKUP(C98,'1HSDU001345A'!$A$2:$C$1103,2))</f>
        <v>24.83</v>
      </c>
      <c r="G98" s="208">
        <f t="shared" si="1"/>
        <v>2.181069959</v>
      </c>
      <c r="H98" s="192">
        <v>24.5966666666667</v>
      </c>
      <c r="I98" s="209">
        <f t="shared" si="2"/>
        <v>1.749950221</v>
      </c>
      <c r="J98" s="187">
        <f t="shared" si="3"/>
        <v>24.7252379</v>
      </c>
      <c r="K98" s="49"/>
      <c r="L98" s="188" t="str">
        <f t="shared" si="4"/>
        <v>C</v>
      </c>
      <c r="N98" s="212">
        <f t="shared" si="5"/>
        <v>0.3952379038</v>
      </c>
    </row>
    <row r="99" ht="21.0" customHeight="1">
      <c r="A99" s="193" t="s">
        <v>172</v>
      </c>
      <c r="B99" s="189">
        <v>83.0</v>
      </c>
      <c r="C99" s="191">
        <v>994.0</v>
      </c>
      <c r="D99" s="186">
        <v>33.0</v>
      </c>
      <c r="E99" s="191"/>
      <c r="F99" s="179">
        <f>IF(C99="","",VLOOKUP(C99,'1HSDU001345A'!$A$2:$C$1103,2))</f>
        <v>24.81</v>
      </c>
      <c r="G99" s="208">
        <f t="shared" si="1"/>
        <v>2.098765432</v>
      </c>
      <c r="H99" s="192">
        <v>24.5866666666667</v>
      </c>
      <c r="I99" s="209">
        <f t="shared" si="2"/>
        <v>1.708582848</v>
      </c>
      <c r="J99" s="187">
        <f t="shared" si="3"/>
        <v>24.71518563</v>
      </c>
      <c r="K99" s="49"/>
      <c r="L99" s="188" t="str">
        <f t="shared" si="4"/>
        <v>C</v>
      </c>
      <c r="N99" s="212">
        <f t="shared" si="5"/>
        <v>0.405185632</v>
      </c>
    </row>
    <row r="100" ht="21.0" customHeight="1">
      <c r="A100" s="193" t="s">
        <v>172</v>
      </c>
      <c r="B100" s="189">
        <v>84.0</v>
      </c>
      <c r="C100" s="191">
        <v>991.0</v>
      </c>
      <c r="D100" s="186">
        <v>34.0</v>
      </c>
      <c r="E100" s="191"/>
      <c r="F100" s="179">
        <f>IF(C100="","",VLOOKUP(C100,'1HSDU001345A'!$A$2:$C$1103,2))</f>
        <v>24.67</v>
      </c>
      <c r="G100" s="208">
        <f t="shared" si="1"/>
        <v>1.522633745</v>
      </c>
      <c r="H100" s="192">
        <v>24.71</v>
      </c>
      <c r="I100" s="209">
        <f t="shared" si="2"/>
        <v>2.259898228</v>
      </c>
      <c r="J100" s="187">
        <f t="shared" si="3"/>
        <v>24.84915527</v>
      </c>
      <c r="K100" s="49"/>
      <c r="L100" s="188" t="str">
        <f t="shared" si="4"/>
        <v>C</v>
      </c>
      <c r="N100" s="212">
        <f t="shared" si="5"/>
        <v>0.6791552695</v>
      </c>
    </row>
    <row r="101" ht="21.0" customHeight="1">
      <c r="A101" s="193" t="s">
        <v>172</v>
      </c>
      <c r="B101" s="189">
        <v>85.0</v>
      </c>
      <c r="C101" s="191">
        <v>1007.0</v>
      </c>
      <c r="D101" s="186">
        <v>34.0</v>
      </c>
      <c r="E101" s="191"/>
      <c r="F101" s="179">
        <f>IF(C101="","",VLOOKUP(C101,'1HSDU001345A'!$A$2:$C$1103,2))</f>
        <v>24.78</v>
      </c>
      <c r="G101" s="208">
        <f t="shared" si="1"/>
        <v>1.975308642</v>
      </c>
      <c r="H101" s="192">
        <v>24.27</v>
      </c>
      <c r="I101" s="209">
        <f t="shared" si="2"/>
        <v>0.4390016189</v>
      </c>
      <c r="J101" s="187">
        <f t="shared" si="3"/>
        <v>24.40667739</v>
      </c>
      <c r="K101" s="49"/>
      <c r="L101" s="188" t="str">
        <f t="shared" si="4"/>
        <v>C</v>
      </c>
      <c r="N101" s="212">
        <f t="shared" si="5"/>
        <v>0.1266773934</v>
      </c>
    </row>
    <row r="102" ht="21.0" customHeight="1">
      <c r="A102" s="193" t="s">
        <v>172</v>
      </c>
      <c r="B102" s="189">
        <v>86.0</v>
      </c>
      <c r="C102" s="191">
        <v>993.0</v>
      </c>
      <c r="D102" s="186">
        <v>34.0</v>
      </c>
      <c r="E102" s="191"/>
      <c r="F102" s="179">
        <f>IF(C102="","",VLOOKUP(C102,'1HSDU001345A'!$A$2:$C$1103,2))</f>
        <v>24.75</v>
      </c>
      <c r="G102" s="208">
        <f t="shared" si="1"/>
        <v>1.851851852</v>
      </c>
      <c r="H102" s="192">
        <v>24.5933333333333</v>
      </c>
      <c r="I102" s="209">
        <f t="shared" si="2"/>
        <v>1.777084733</v>
      </c>
      <c r="J102" s="187">
        <f t="shared" si="3"/>
        <v>24.73183159</v>
      </c>
      <c r="K102" s="49"/>
      <c r="L102" s="188" t="str">
        <f t="shared" si="4"/>
        <v>C</v>
      </c>
      <c r="N102" s="212">
        <f t="shared" si="5"/>
        <v>0.4818315902</v>
      </c>
    </row>
    <row r="103" ht="21.0" customHeight="1">
      <c r="A103" s="193" t="s">
        <v>173</v>
      </c>
      <c r="B103" s="189">
        <v>87.0</v>
      </c>
      <c r="C103" s="191">
        <v>1001.0</v>
      </c>
      <c r="D103" s="186">
        <v>34.0</v>
      </c>
      <c r="E103" s="191"/>
      <c r="F103" s="179">
        <f>IF(C103="","",VLOOKUP(C103,'1HSDU001345A'!$A$2:$C$1103,2))</f>
        <v>24.81</v>
      </c>
      <c r="G103" s="208">
        <f t="shared" si="1"/>
        <v>2.098765432</v>
      </c>
      <c r="H103" s="192">
        <v>24.52</v>
      </c>
      <c r="I103" s="209">
        <f t="shared" si="2"/>
        <v>1.473601965</v>
      </c>
      <c r="J103" s="187">
        <f t="shared" si="3"/>
        <v>24.65808528</v>
      </c>
      <c r="K103" s="49"/>
      <c r="L103" s="188" t="str">
        <f t="shared" si="4"/>
        <v>C</v>
      </c>
      <c r="N103" s="212">
        <f t="shared" si="5"/>
        <v>0.3480852776</v>
      </c>
    </row>
    <row r="104" ht="21.0" customHeight="1">
      <c r="A104" s="195" t="s">
        <v>173</v>
      </c>
      <c r="B104" s="196">
        <v>88.0</v>
      </c>
      <c r="C104" s="197">
        <v>641.0</v>
      </c>
      <c r="D104" s="198">
        <v>34.0</v>
      </c>
      <c r="E104" s="197"/>
      <c r="F104" s="199">
        <f>IF(C104="","",VLOOKUP(C104,'1HSDU001345A'!$A$2:$C$1103,2))</f>
        <v>24.69</v>
      </c>
      <c r="G104" s="200">
        <f t="shared" si="1"/>
        <v>1.604938272</v>
      </c>
      <c r="H104" s="201">
        <v>24.5166666666667</v>
      </c>
      <c r="I104" s="202">
        <f t="shared" si="2"/>
        <v>1.459807294</v>
      </c>
      <c r="J104" s="203">
        <f t="shared" si="3"/>
        <v>24.65473317</v>
      </c>
      <c r="K104" s="59"/>
      <c r="L104" s="204" t="str">
        <f t="shared" si="4"/>
        <v>C</v>
      </c>
      <c r="N104" s="212">
        <f t="shared" si="5"/>
        <v>0.4647331724</v>
      </c>
    </row>
    <row r="105" ht="15.75" customHeight="1">
      <c r="D105" s="62"/>
    </row>
    <row r="106" ht="15.75" hidden="1" customHeight="1">
      <c r="B106" s="64" t="s">
        <v>153</v>
      </c>
      <c r="C106" s="138">
        <f>I44/16*2</f>
        <v>3.0375</v>
      </c>
      <c r="D106" s="62"/>
    </row>
    <row r="107" ht="15.75" hidden="1" customHeight="1">
      <c r="C107" s="62" t="s">
        <v>154</v>
      </c>
      <c r="E107" s="62" t="s">
        <v>155</v>
      </c>
      <c r="H107" s="64" t="s">
        <v>156</v>
      </c>
      <c r="J107" s="64" t="s">
        <v>157</v>
      </c>
    </row>
    <row r="108" ht="15.75" hidden="1" customHeight="1">
      <c r="B108" s="64" t="s">
        <v>158</v>
      </c>
      <c r="C108" s="138">
        <f>1/SUM(H108:H109,H114:H117,H122:H125,H130:H133)+1/SUM(H110:H113,H118:H121,H126:H129,H134:H135)</f>
        <v>3.527384957</v>
      </c>
      <c r="D108" s="211">
        <f t="shared" ref="D108:D109" si="6">(C108-$C$106)/$C$106%</f>
        <v>16.12789981</v>
      </c>
      <c r="E108" s="138">
        <f>1/SUM(J108:J109,J114:J117,J122:J125,J130:J133)+1/SUM(J110:J113,J118:J121,J126:J129,J134:J135)</f>
        <v>3.541351798</v>
      </c>
      <c r="F108" s="211">
        <f t="shared" ref="F108:F109" si="7">(E108-$C$106)/$C$106%</f>
        <v>16.58771351</v>
      </c>
      <c r="G108" s="64">
        <v>1.0</v>
      </c>
      <c r="H108" s="64">
        <f t="shared" ref="H108:H163" si="8">1/J49</f>
        <v>0.04044414353</v>
      </c>
      <c r="J108" s="64">
        <f t="shared" ref="J108:J163" si="9">1/F49</f>
        <v>0.04029008864</v>
      </c>
    </row>
    <row r="109" ht="15.75" hidden="1" customHeight="1">
      <c r="B109" s="64" t="s">
        <v>159</v>
      </c>
      <c r="C109" s="138">
        <f>1/SUM(H136:H137,H142:H145,H150:H153,H158:H161)+1/SUM(H138:H141,H146:H149,H154:H157,H162:H163)</f>
        <v>3.526632377</v>
      </c>
      <c r="D109" s="211">
        <f t="shared" si="6"/>
        <v>16.10312351</v>
      </c>
      <c r="E109" s="138">
        <f>1/SUM(J136:J137,J142:J145,J150:J153,J158:J161)+1/SUM(J138:J141,J146:J149,J154:J157,J162:J163)</f>
        <v>3.537565397</v>
      </c>
      <c r="F109" s="211">
        <f t="shared" si="7"/>
        <v>16.46305834</v>
      </c>
      <c r="G109" s="64">
        <v>2.0</v>
      </c>
      <c r="H109" s="64">
        <f t="shared" si="8"/>
        <v>0.04040037874</v>
      </c>
      <c r="J109" s="64">
        <f t="shared" si="9"/>
        <v>0.04024144869</v>
      </c>
    </row>
    <row r="110" ht="15.75" hidden="1" customHeight="1">
      <c r="B110" s="64" t="s">
        <v>160</v>
      </c>
      <c r="C110" s="138">
        <f>C108-C109</f>
        <v>0.0007525800411</v>
      </c>
      <c r="D110" s="211">
        <f>C110/$C$106%</f>
        <v>0.02477629765</v>
      </c>
      <c r="E110" s="138">
        <f>E108-E109</f>
        <v>0.003786400811</v>
      </c>
      <c r="F110" s="211">
        <f>E110/$C$106%</f>
        <v>0.1246551707</v>
      </c>
      <c r="G110" s="64">
        <v>3.0</v>
      </c>
      <c r="H110" s="64">
        <f t="shared" si="8"/>
        <v>0.04107825609</v>
      </c>
      <c r="J110" s="64">
        <f t="shared" si="9"/>
        <v>0.0408496732</v>
      </c>
    </row>
    <row r="111" ht="15.75" hidden="1" customHeight="1">
      <c r="D111" s="62"/>
      <c r="G111" s="64">
        <v>4.0</v>
      </c>
      <c r="H111" s="64">
        <f t="shared" si="8"/>
        <v>0.0403730738</v>
      </c>
      <c r="J111" s="64">
        <f t="shared" si="9"/>
        <v>0.04022526146</v>
      </c>
    </row>
    <row r="112" ht="15.75" hidden="1" customHeight="1">
      <c r="B112" s="64" t="s">
        <v>174</v>
      </c>
      <c r="C112" s="138">
        <f>1/SUM(H108:H109,H114:H117,H122:H125,H130:H133)</f>
        <v>1.765159462</v>
      </c>
      <c r="D112" s="211">
        <f t="shared" ref="D112:D115" si="10">(C112-$C$106/2)/($C$106/2)%</f>
        <v>16.22449134</v>
      </c>
      <c r="E112" s="138">
        <f>1/SUM(J108:J109,J114:J117,J122:J125,J130:J133)</f>
        <v>1.772577556</v>
      </c>
      <c r="F112" s="211">
        <f t="shared" ref="F112:F115" si="11">(E112-$C$106/2)/($C$106/2)%</f>
        <v>16.71292553</v>
      </c>
      <c r="G112" s="64">
        <v>5.0</v>
      </c>
      <c r="H112" s="64">
        <f t="shared" si="8"/>
        <v>0.04054296186</v>
      </c>
      <c r="J112" s="64">
        <f t="shared" si="9"/>
        <v>0.04055150041</v>
      </c>
    </row>
    <row r="113" ht="15.75" hidden="1" customHeight="1">
      <c r="B113" s="64" t="s">
        <v>175</v>
      </c>
      <c r="C113" s="138">
        <f>1/SUM(H110:H113,H118:H121,H126:H129,H134:H135)</f>
        <v>1.762225495</v>
      </c>
      <c r="D113" s="211">
        <f t="shared" si="10"/>
        <v>16.03130828</v>
      </c>
      <c r="E113" s="138">
        <f>1/SUM(J110:J113,J118:J121,J126:J129,J134:J135)</f>
        <v>1.768774241</v>
      </c>
      <c r="F113" s="211">
        <f t="shared" si="11"/>
        <v>16.46250149</v>
      </c>
      <c r="G113" s="64">
        <v>6.0</v>
      </c>
      <c r="H113" s="64">
        <f t="shared" si="8"/>
        <v>0.04049349241</v>
      </c>
      <c r="J113" s="64">
        <f t="shared" si="9"/>
        <v>0.04043671654</v>
      </c>
    </row>
    <row r="114" ht="15.75" hidden="1" customHeight="1">
      <c r="B114" s="64" t="s">
        <v>176</v>
      </c>
      <c r="C114" s="138">
        <f>1/SUM(H138:H141,H146:H149,H154:H157,H162:H163)</f>
        <v>1.766486524</v>
      </c>
      <c r="D114" s="211">
        <f t="shared" si="10"/>
        <v>16.31186989</v>
      </c>
      <c r="E114" s="138">
        <f>1/SUM(J138:J141,J146:J149,J154:J157,J162:J163)</f>
        <v>1.768344683</v>
      </c>
      <c r="F114" s="211">
        <f t="shared" si="11"/>
        <v>16.43421782</v>
      </c>
      <c r="G114" s="64">
        <v>7.0</v>
      </c>
      <c r="H114" s="64">
        <f t="shared" si="8"/>
        <v>0.04023168103</v>
      </c>
      <c r="J114" s="64">
        <f t="shared" si="9"/>
        <v>0.04012841091</v>
      </c>
    </row>
    <row r="115" ht="15.75" hidden="1" customHeight="1">
      <c r="B115" s="64" t="s">
        <v>177</v>
      </c>
      <c r="C115" s="138">
        <f>1/SUM(H136:H137,H142:H145,H150:H153,H158:H161)</f>
        <v>1.760145853</v>
      </c>
      <c r="D115" s="211">
        <f t="shared" si="10"/>
        <v>15.89437714</v>
      </c>
      <c r="E115" s="138">
        <f>1/SUM(J136:J137,J142:J145,J150:J153,J158:J161)</f>
        <v>1.769220714</v>
      </c>
      <c r="F115" s="211">
        <f t="shared" si="11"/>
        <v>16.49189886</v>
      </c>
      <c r="G115" s="64">
        <v>8.0</v>
      </c>
      <c r="H115" s="64">
        <f t="shared" si="8"/>
        <v>0.04019919246</v>
      </c>
      <c r="J115" s="64">
        <f t="shared" si="9"/>
        <v>0.04017677782</v>
      </c>
    </row>
    <row r="116" ht="15.75" hidden="1" customHeight="1">
      <c r="D116" s="62"/>
      <c r="G116" s="64">
        <v>9.0</v>
      </c>
      <c r="H116" s="64">
        <f t="shared" si="8"/>
        <v>0.04049898305</v>
      </c>
      <c r="J116" s="64">
        <f t="shared" si="9"/>
        <v>0.04042037187</v>
      </c>
    </row>
    <row r="117" ht="15.75" hidden="1" customHeight="1">
      <c r="B117" s="64" t="s">
        <v>165</v>
      </c>
      <c r="C117" s="138">
        <f>(SUM(C112:C115))</f>
        <v>7.054017334</v>
      </c>
      <c r="D117" s="62"/>
      <c r="E117" s="138">
        <f>(SUM(E112:E115))</f>
        <v>7.078917195</v>
      </c>
      <c r="G117" s="64">
        <v>10.0</v>
      </c>
      <c r="H117" s="64">
        <f t="shared" si="8"/>
        <v>0.04042772063</v>
      </c>
      <c r="J117" s="64">
        <f t="shared" si="9"/>
        <v>0.04033884631</v>
      </c>
    </row>
    <row r="118" ht="15.75" hidden="1" customHeight="1">
      <c r="D118" s="62"/>
      <c r="G118" s="64">
        <v>11.0</v>
      </c>
      <c r="H118" s="64">
        <f t="shared" si="8"/>
        <v>0.04034580575</v>
      </c>
      <c r="J118" s="64">
        <f t="shared" si="9"/>
        <v>0.04025764895</v>
      </c>
    </row>
    <row r="119" ht="15.75" hidden="1" customHeight="1">
      <c r="D119" s="62"/>
      <c r="G119" s="64">
        <v>12.0</v>
      </c>
      <c r="H119" s="64">
        <f t="shared" si="8"/>
        <v>0.04047154472</v>
      </c>
      <c r="J119" s="64">
        <f t="shared" si="9"/>
        <v>0.04027386226</v>
      </c>
    </row>
    <row r="120" ht="15.75" hidden="1" customHeight="1">
      <c r="D120" s="62"/>
      <c r="G120" s="64">
        <v>13.0</v>
      </c>
      <c r="H120" s="64">
        <f t="shared" si="8"/>
        <v>0.0401937828</v>
      </c>
      <c r="J120" s="64">
        <f t="shared" si="9"/>
        <v>0.04029008864</v>
      </c>
    </row>
    <row r="121" ht="15.75" hidden="1" customHeight="1">
      <c r="D121" s="62"/>
      <c r="G121" s="64">
        <v>14.0</v>
      </c>
      <c r="H121" s="64">
        <f t="shared" si="8"/>
        <v>0.04112350268</v>
      </c>
      <c r="J121" s="64">
        <f t="shared" si="9"/>
        <v>0.04103405827</v>
      </c>
    </row>
    <row r="122" ht="15.75" hidden="1" customHeight="1">
      <c r="D122" s="62"/>
      <c r="G122" s="64">
        <v>15.0</v>
      </c>
      <c r="H122" s="64">
        <f t="shared" si="8"/>
        <v>0.04087587245</v>
      </c>
      <c r="J122" s="64">
        <f t="shared" si="9"/>
        <v>0.04050222762</v>
      </c>
    </row>
    <row r="123" ht="15.75" hidden="1" customHeight="1">
      <c r="D123" s="62"/>
      <c r="G123" s="64">
        <v>16.0</v>
      </c>
      <c r="H123" s="64">
        <f t="shared" si="8"/>
        <v>0.04055397149</v>
      </c>
      <c r="J123" s="64">
        <f t="shared" si="9"/>
        <v>0.04043671654</v>
      </c>
    </row>
    <row r="124" ht="15.75" hidden="1" customHeight="1">
      <c r="D124" s="62"/>
      <c r="G124" s="64">
        <v>17.0</v>
      </c>
      <c r="H124" s="64">
        <f t="shared" si="8"/>
        <v>0.04021001616</v>
      </c>
      <c r="J124" s="64">
        <f t="shared" si="9"/>
        <v>0.04029008864</v>
      </c>
    </row>
    <row r="125" ht="15.75" hidden="1" customHeight="1">
      <c r="D125" s="62"/>
      <c r="G125" s="64">
        <v>18.0</v>
      </c>
      <c r="H125" s="64">
        <f t="shared" si="8"/>
        <v>0.04049349241</v>
      </c>
      <c r="J125" s="64">
        <f t="shared" si="9"/>
        <v>0.04033884631</v>
      </c>
    </row>
    <row r="126" ht="15.75" hidden="1" customHeight="1">
      <c r="D126" s="62"/>
      <c r="G126" s="64">
        <v>19.0</v>
      </c>
      <c r="H126" s="64">
        <f t="shared" si="8"/>
        <v>0.04094311172</v>
      </c>
      <c r="J126" s="64">
        <f t="shared" si="9"/>
        <v>0.04081632653</v>
      </c>
    </row>
    <row r="127" ht="15.75" hidden="1" customHeight="1">
      <c r="D127" s="62"/>
      <c r="G127" s="64">
        <v>20.0</v>
      </c>
      <c r="H127" s="64">
        <f t="shared" si="8"/>
        <v>0.04025879499</v>
      </c>
      <c r="J127" s="64">
        <f t="shared" si="9"/>
        <v>0.03996802558</v>
      </c>
    </row>
    <row r="128" ht="15.75" hidden="1" customHeight="1">
      <c r="D128" s="62"/>
      <c r="G128" s="64">
        <v>21.0</v>
      </c>
      <c r="H128" s="64">
        <f t="shared" si="8"/>
        <v>0.04022626263</v>
      </c>
      <c r="J128" s="64">
        <f t="shared" si="9"/>
        <v>0.03996802558</v>
      </c>
    </row>
    <row r="129" ht="15.75" hidden="1" customHeight="1">
      <c r="D129" s="62"/>
      <c r="G129" s="64">
        <v>22.0</v>
      </c>
      <c r="H129" s="64">
        <f t="shared" si="8"/>
        <v>0.04030225341</v>
      </c>
      <c r="J129" s="64">
        <f t="shared" si="9"/>
        <v>0.04017677782</v>
      </c>
    </row>
    <row r="130" ht="15.75" hidden="1" customHeight="1">
      <c r="D130" s="62"/>
      <c r="G130" s="64">
        <v>23.0</v>
      </c>
      <c r="H130" s="64">
        <f t="shared" si="8"/>
        <v>0.04032401782</v>
      </c>
      <c r="J130" s="64">
        <f t="shared" si="9"/>
        <v>0.03996802558</v>
      </c>
    </row>
    <row r="131" ht="15.75" hidden="1" customHeight="1">
      <c r="D131" s="62"/>
      <c r="G131" s="64">
        <v>24.0</v>
      </c>
      <c r="H131" s="64">
        <f t="shared" si="8"/>
        <v>0.04037322515</v>
      </c>
      <c r="J131" s="64">
        <f t="shared" si="9"/>
        <v>0.04012841091</v>
      </c>
    </row>
    <row r="132" ht="15.75" hidden="1" customHeight="1">
      <c r="D132" s="62"/>
      <c r="G132" s="64">
        <v>25.0</v>
      </c>
      <c r="H132" s="64">
        <f t="shared" si="8"/>
        <v>0.04101662316</v>
      </c>
      <c r="J132" s="64">
        <f t="shared" si="9"/>
        <v>0.04050222762</v>
      </c>
    </row>
    <row r="133" ht="15.75" hidden="1" customHeight="1">
      <c r="D133" s="62"/>
      <c r="G133" s="64">
        <v>26.0</v>
      </c>
      <c r="H133" s="64">
        <f t="shared" si="8"/>
        <v>0.04047173648</v>
      </c>
      <c r="J133" s="64">
        <f t="shared" si="9"/>
        <v>0.04038772213</v>
      </c>
    </row>
    <row r="134" ht="15.75" hidden="1" customHeight="1">
      <c r="D134" s="62"/>
      <c r="G134" s="64">
        <v>27.0</v>
      </c>
      <c r="H134" s="64">
        <f t="shared" si="8"/>
        <v>0.04080360804</v>
      </c>
      <c r="J134" s="64">
        <f t="shared" si="9"/>
        <v>0.04027386226</v>
      </c>
    </row>
    <row r="135" ht="15.75" hidden="1" customHeight="1">
      <c r="D135" s="62"/>
      <c r="G135" s="64">
        <v>28.0</v>
      </c>
      <c r="H135" s="64">
        <f t="shared" si="8"/>
        <v>0.04030781693</v>
      </c>
      <c r="J135" s="64">
        <f t="shared" si="9"/>
        <v>0.04024144869</v>
      </c>
    </row>
    <row r="136" ht="15.75" hidden="1" customHeight="1">
      <c r="D136" s="62"/>
      <c r="G136" s="64">
        <v>29.0</v>
      </c>
      <c r="H136" s="64">
        <f t="shared" si="8"/>
        <v>0.04120342258</v>
      </c>
      <c r="J136" s="64">
        <f t="shared" si="9"/>
        <v>0.04030632809</v>
      </c>
    </row>
    <row r="137" ht="15.75" hidden="1" customHeight="1">
      <c r="D137" s="62"/>
      <c r="G137" s="64">
        <v>30.0</v>
      </c>
      <c r="H137" s="64">
        <f t="shared" si="8"/>
        <v>0.040526673</v>
      </c>
      <c r="J137" s="64">
        <f t="shared" si="9"/>
        <v>0.04033884631</v>
      </c>
    </row>
    <row r="138" ht="15.75" hidden="1" customHeight="1">
      <c r="D138" s="62"/>
      <c r="G138" s="64">
        <v>31.0</v>
      </c>
      <c r="H138" s="64">
        <f t="shared" si="8"/>
        <v>0.04049918611</v>
      </c>
      <c r="J138" s="64">
        <f t="shared" si="9"/>
        <v>0.0403551251</v>
      </c>
    </row>
    <row r="139" ht="15.75" hidden="1" customHeight="1">
      <c r="D139" s="62"/>
      <c r="G139" s="64">
        <v>32.0</v>
      </c>
      <c r="H139" s="64">
        <f t="shared" si="8"/>
        <v>0.04044432403</v>
      </c>
      <c r="J139" s="64">
        <f t="shared" si="9"/>
        <v>0.04048582996</v>
      </c>
    </row>
    <row r="140" ht="15.75" hidden="1" customHeight="1">
      <c r="D140" s="62"/>
      <c r="G140" s="64">
        <v>33.0</v>
      </c>
      <c r="H140" s="64">
        <f t="shared" si="8"/>
        <v>0.04018304172</v>
      </c>
      <c r="J140" s="64">
        <f t="shared" si="9"/>
        <v>0.04063388866</v>
      </c>
    </row>
    <row r="141" ht="15.75" hidden="1" customHeight="1">
      <c r="D141" s="62"/>
      <c r="G141" s="64">
        <v>34.0</v>
      </c>
      <c r="H141" s="64">
        <f t="shared" si="8"/>
        <v>0.04035139884</v>
      </c>
      <c r="J141" s="64">
        <f t="shared" si="9"/>
        <v>0.04063388866</v>
      </c>
    </row>
    <row r="142" ht="15.75" hidden="1" customHeight="1">
      <c r="D142" s="62"/>
      <c r="G142" s="64">
        <v>35.0</v>
      </c>
      <c r="H142" s="64">
        <f t="shared" si="8"/>
        <v>0.04032959611</v>
      </c>
      <c r="J142" s="64">
        <f t="shared" si="9"/>
        <v>0.04022526146</v>
      </c>
    </row>
    <row r="143" ht="15.75" hidden="1" customHeight="1">
      <c r="D143" s="62"/>
      <c r="G143" s="64">
        <v>36.0</v>
      </c>
      <c r="H143" s="64">
        <f t="shared" si="8"/>
        <v>0.04069792803</v>
      </c>
      <c r="J143" s="64">
        <f t="shared" si="9"/>
        <v>0.04029008864</v>
      </c>
    </row>
    <row r="144" ht="15.75" hidden="1" customHeight="1">
      <c r="D144" s="62"/>
      <c r="G144" s="64">
        <v>37.0</v>
      </c>
      <c r="H144" s="64">
        <f t="shared" si="8"/>
        <v>0.04036776636</v>
      </c>
      <c r="J144" s="64">
        <f t="shared" si="9"/>
        <v>0.04063388866</v>
      </c>
    </row>
    <row r="145" ht="15.75" hidden="1" customHeight="1">
      <c r="D145" s="62"/>
      <c r="G145" s="64">
        <v>38.0</v>
      </c>
      <c r="H145" s="64">
        <f t="shared" si="8"/>
        <v>0.04068683565</v>
      </c>
      <c r="J145" s="64">
        <f t="shared" si="9"/>
        <v>0.04027386226</v>
      </c>
    </row>
    <row r="146" ht="15.75" hidden="1" customHeight="1">
      <c r="D146" s="62"/>
      <c r="G146" s="64">
        <v>39.0</v>
      </c>
      <c r="H146" s="64">
        <f t="shared" si="8"/>
        <v>0.04030237581</v>
      </c>
      <c r="J146" s="64">
        <f t="shared" si="9"/>
        <v>0.04055150041</v>
      </c>
    </row>
    <row r="147" ht="15.75" hidden="1" customHeight="1">
      <c r="D147" s="62"/>
      <c r="G147" s="64">
        <v>40.0</v>
      </c>
      <c r="H147" s="64">
        <f t="shared" si="8"/>
        <v>0.04036230904</v>
      </c>
      <c r="J147" s="64">
        <f t="shared" si="9"/>
        <v>0.04029008864</v>
      </c>
    </row>
    <row r="148" ht="15.75" hidden="1" customHeight="1">
      <c r="D148" s="62"/>
      <c r="G148" s="64">
        <v>41.0</v>
      </c>
      <c r="H148" s="64">
        <f t="shared" si="8"/>
        <v>0.04049918611</v>
      </c>
      <c r="J148" s="64">
        <f t="shared" si="9"/>
        <v>0.04043671654</v>
      </c>
    </row>
    <row r="149" ht="15.75" hidden="1" customHeight="1">
      <c r="D149" s="62"/>
      <c r="G149" s="64">
        <v>42.0</v>
      </c>
      <c r="H149" s="64">
        <f t="shared" si="8"/>
        <v>0.04040600893</v>
      </c>
      <c r="J149" s="64">
        <f t="shared" si="9"/>
        <v>0.04029008864</v>
      </c>
    </row>
    <row r="150" ht="15.75" hidden="1" customHeight="1">
      <c r="D150" s="62"/>
      <c r="G150" s="64">
        <v>43.0</v>
      </c>
      <c r="H150" s="64">
        <f t="shared" si="8"/>
        <v>0.04044432403</v>
      </c>
      <c r="J150" s="64">
        <f t="shared" si="9"/>
        <v>0.04051863857</v>
      </c>
    </row>
    <row r="151" ht="15.75" hidden="1" customHeight="1">
      <c r="D151" s="62"/>
      <c r="G151" s="64">
        <v>44.0</v>
      </c>
      <c r="H151" s="64">
        <f t="shared" si="8"/>
        <v>0.04051588379</v>
      </c>
      <c r="J151" s="64">
        <f t="shared" si="9"/>
        <v>0.04030632809</v>
      </c>
    </row>
    <row r="152" ht="15.75" hidden="1" customHeight="1">
      <c r="D152" s="62"/>
      <c r="G152" s="64">
        <v>45.0</v>
      </c>
      <c r="H152" s="64">
        <f t="shared" si="8"/>
        <v>0.04065386187</v>
      </c>
      <c r="J152" s="64">
        <f t="shared" si="9"/>
        <v>0.04043671654</v>
      </c>
    </row>
    <row r="153" ht="15.75" hidden="1" customHeight="1">
      <c r="D153" s="62"/>
      <c r="G153" s="64">
        <v>46.0</v>
      </c>
      <c r="H153" s="64">
        <f t="shared" si="8"/>
        <v>0.04059855802</v>
      </c>
      <c r="J153" s="64">
        <f t="shared" si="9"/>
        <v>0.04029008864</v>
      </c>
    </row>
    <row r="154" ht="15.75" hidden="1" customHeight="1">
      <c r="D154" s="62"/>
      <c r="G154" s="64">
        <v>47.0</v>
      </c>
      <c r="H154" s="64">
        <f t="shared" si="8"/>
        <v>0.04035154137</v>
      </c>
      <c r="J154" s="64">
        <f t="shared" si="9"/>
        <v>0.04030632809</v>
      </c>
    </row>
    <row r="155" ht="15.75" hidden="1" customHeight="1">
      <c r="D155" s="62"/>
      <c r="G155" s="64">
        <v>48.0</v>
      </c>
      <c r="H155" s="64">
        <f t="shared" si="8"/>
        <v>0.0404829083</v>
      </c>
      <c r="J155" s="64">
        <f t="shared" si="9"/>
        <v>0.04030632809</v>
      </c>
    </row>
    <row r="156" ht="15.75" hidden="1" customHeight="1">
      <c r="D156" s="62"/>
      <c r="G156" s="64">
        <v>49.0</v>
      </c>
      <c r="H156" s="64">
        <f t="shared" si="8"/>
        <v>0.04065386187</v>
      </c>
      <c r="J156" s="64">
        <f t="shared" si="9"/>
        <v>0.04012841091</v>
      </c>
    </row>
    <row r="157" ht="15.75" hidden="1" customHeight="1">
      <c r="D157" s="62"/>
      <c r="G157" s="64">
        <v>50.0</v>
      </c>
      <c r="H157" s="64">
        <f t="shared" si="8"/>
        <v>0.04044450468</v>
      </c>
      <c r="J157" s="64">
        <f t="shared" si="9"/>
        <v>0.04027386226</v>
      </c>
    </row>
    <row r="158" ht="15.75" hidden="1" customHeight="1">
      <c r="D158" s="62"/>
      <c r="G158" s="64">
        <v>51.0</v>
      </c>
      <c r="H158" s="64">
        <f t="shared" si="8"/>
        <v>0.04046095445</v>
      </c>
      <c r="J158" s="64">
        <f t="shared" si="9"/>
        <v>0.04030632809</v>
      </c>
    </row>
    <row r="159" ht="15.75" hidden="1" customHeight="1">
      <c r="D159" s="62"/>
      <c r="G159" s="64">
        <v>52.0</v>
      </c>
      <c r="H159" s="64">
        <f t="shared" si="8"/>
        <v>0.04024281667</v>
      </c>
      <c r="J159" s="64">
        <f t="shared" si="9"/>
        <v>0.04053506283</v>
      </c>
    </row>
    <row r="160" ht="15.75" hidden="1" customHeight="1">
      <c r="D160" s="62"/>
      <c r="G160" s="64">
        <v>53.0</v>
      </c>
      <c r="H160" s="64">
        <f t="shared" si="8"/>
        <v>0.0409723939</v>
      </c>
      <c r="J160" s="64">
        <f t="shared" si="9"/>
        <v>0.0403551251</v>
      </c>
    </row>
    <row r="161" ht="15.75" hidden="1" customHeight="1">
      <c r="D161" s="62"/>
      <c r="G161" s="64">
        <v>54.0</v>
      </c>
      <c r="H161" s="64">
        <f t="shared" si="8"/>
        <v>0.04043372188</v>
      </c>
      <c r="J161" s="64">
        <f t="shared" si="9"/>
        <v>0.0404040404</v>
      </c>
    </row>
    <row r="162" ht="15.75" hidden="1" customHeight="1">
      <c r="D162" s="62"/>
      <c r="G162" s="64">
        <v>55.0</v>
      </c>
      <c r="H162" s="64">
        <f t="shared" si="8"/>
        <v>0.04055464927</v>
      </c>
      <c r="J162" s="64">
        <f t="shared" si="9"/>
        <v>0.04030632809</v>
      </c>
    </row>
    <row r="163" ht="15.75" hidden="1" customHeight="1">
      <c r="D163" s="62"/>
      <c r="G163" s="64">
        <v>56.0</v>
      </c>
      <c r="H163" s="64">
        <f t="shared" si="8"/>
        <v>0.04056016315</v>
      </c>
      <c r="J163" s="64">
        <f t="shared" si="9"/>
        <v>0.04050222762</v>
      </c>
    </row>
    <row r="164" ht="15.75" customHeight="1">
      <c r="D164" s="62"/>
    </row>
    <row r="165" ht="15.75" customHeight="1">
      <c r="D165" s="62"/>
    </row>
    <row r="166" ht="15.75" customHeight="1">
      <c r="D166" s="62"/>
    </row>
    <row r="167" ht="15.75" customHeight="1">
      <c r="D167" s="62"/>
    </row>
    <row r="168" ht="15.75" customHeight="1">
      <c r="D168" s="62"/>
    </row>
    <row r="169" ht="15.75" customHeight="1">
      <c r="D169" s="62"/>
    </row>
    <row r="170" ht="15.75" customHeight="1">
      <c r="D170" s="62"/>
    </row>
    <row r="171" ht="15.75" customHeight="1">
      <c r="D171" s="62"/>
    </row>
    <row r="172" ht="15.75" customHeight="1">
      <c r="D172" s="62"/>
    </row>
    <row r="173" ht="15.75" customHeight="1">
      <c r="D173" s="62"/>
    </row>
    <row r="174" ht="15.75" customHeight="1">
      <c r="D174" s="62"/>
    </row>
    <row r="175" ht="15.75" customHeight="1">
      <c r="D175" s="62"/>
    </row>
    <row r="176" ht="15.75" customHeight="1">
      <c r="D176" s="62"/>
    </row>
    <row r="177" ht="15.75" customHeight="1">
      <c r="D177" s="62"/>
    </row>
    <row r="178" ht="15.75" customHeight="1">
      <c r="D178" s="62"/>
    </row>
    <row r="179" ht="15.75" customHeight="1">
      <c r="D179" s="62"/>
    </row>
    <row r="180" ht="15.75" customHeight="1">
      <c r="D180" s="62"/>
    </row>
    <row r="181" ht="15.75" customHeight="1">
      <c r="D181" s="62"/>
    </row>
    <row r="182" ht="15.75" customHeight="1">
      <c r="D182" s="62"/>
    </row>
    <row r="183" ht="15.75" customHeight="1">
      <c r="D183" s="62"/>
    </row>
    <row r="184" ht="15.75" customHeight="1">
      <c r="D184" s="62"/>
    </row>
    <row r="185" ht="15.75" customHeight="1">
      <c r="D185" s="62"/>
    </row>
    <row r="186" ht="15.75" customHeight="1">
      <c r="D186" s="62"/>
    </row>
    <row r="187" ht="15.75" customHeight="1">
      <c r="D187" s="62"/>
    </row>
    <row r="188" ht="15.75" customHeight="1">
      <c r="D188" s="62"/>
    </row>
    <row r="189" ht="15.75" customHeight="1">
      <c r="D189" s="62"/>
    </row>
    <row r="190" ht="15.75" customHeight="1">
      <c r="D190" s="62"/>
    </row>
    <row r="191" ht="15.75" customHeight="1">
      <c r="D191" s="62"/>
    </row>
    <row r="192" ht="15.75" customHeight="1">
      <c r="D192" s="62"/>
    </row>
    <row r="193" ht="15.75" customHeight="1">
      <c r="D193" s="62"/>
    </row>
    <row r="194" ht="15.75" customHeight="1">
      <c r="D194" s="62"/>
    </row>
    <row r="195" ht="15.75" customHeight="1">
      <c r="D195" s="62"/>
    </row>
    <row r="196" ht="15.75" customHeight="1">
      <c r="D196" s="62"/>
    </row>
    <row r="197" ht="15.75" customHeight="1">
      <c r="D197" s="62"/>
    </row>
    <row r="198" ht="15.75" customHeight="1">
      <c r="D198" s="62"/>
    </row>
    <row r="199" ht="15.75" customHeight="1">
      <c r="D199" s="62"/>
    </row>
    <row r="200" ht="15.75" customHeight="1">
      <c r="D200" s="62"/>
    </row>
    <row r="201" ht="15.75" customHeight="1">
      <c r="D201" s="62"/>
    </row>
    <row r="202" ht="15.75" customHeight="1">
      <c r="D202" s="62"/>
    </row>
    <row r="203" ht="15.75" customHeight="1">
      <c r="D203" s="62"/>
    </row>
    <row r="204" ht="15.75" customHeight="1">
      <c r="D204" s="62"/>
    </row>
    <row r="205" ht="15.75" customHeight="1">
      <c r="D205" s="62"/>
    </row>
    <row r="206" ht="15.75" customHeight="1">
      <c r="D206" s="62"/>
    </row>
    <row r="207" ht="15.75" customHeight="1">
      <c r="D207" s="62"/>
    </row>
    <row r="208" ht="15.75" customHeight="1">
      <c r="D208" s="62"/>
    </row>
    <row r="209" ht="15.75" customHeight="1">
      <c r="D209" s="62"/>
    </row>
    <row r="210" ht="15.75" customHeight="1">
      <c r="D210" s="62"/>
    </row>
    <row r="211" ht="15.75" customHeight="1">
      <c r="D211" s="62"/>
    </row>
    <row r="212" ht="15.75" customHeight="1">
      <c r="D212" s="62"/>
    </row>
    <row r="213" ht="15.75" customHeight="1">
      <c r="D213" s="62"/>
    </row>
    <row r="214" ht="15.75" customHeight="1">
      <c r="D214" s="62"/>
    </row>
    <row r="215" ht="15.75" customHeight="1">
      <c r="D215" s="62"/>
    </row>
    <row r="216" ht="15.75" customHeight="1">
      <c r="D216" s="62"/>
    </row>
    <row r="217" ht="15.75" customHeight="1">
      <c r="D217" s="62"/>
    </row>
    <row r="218" ht="15.75" customHeight="1">
      <c r="D218" s="62"/>
    </row>
    <row r="219" ht="15.75" customHeight="1">
      <c r="D219" s="62"/>
    </row>
    <row r="220" ht="15.75" customHeight="1">
      <c r="D220" s="62"/>
    </row>
    <row r="221" ht="15.75" customHeight="1">
      <c r="D221" s="62"/>
    </row>
    <row r="222" ht="15.75" customHeight="1">
      <c r="D222" s="62"/>
    </row>
    <row r="223" ht="15.75" customHeight="1">
      <c r="D223" s="62"/>
    </row>
    <row r="224" ht="15.75" customHeight="1">
      <c r="D224" s="62"/>
    </row>
    <row r="225" ht="15.75" customHeight="1">
      <c r="D225" s="62"/>
    </row>
    <row r="226" ht="15.75" customHeight="1">
      <c r="D226" s="62"/>
    </row>
    <row r="227" ht="15.75" customHeight="1">
      <c r="D227" s="62"/>
    </row>
    <row r="228" ht="15.75" customHeight="1">
      <c r="D228" s="62"/>
    </row>
    <row r="229" ht="15.75" customHeight="1">
      <c r="D229" s="62"/>
    </row>
    <row r="230" ht="15.75" customHeight="1">
      <c r="D230" s="62"/>
    </row>
    <row r="231" ht="15.75" customHeight="1">
      <c r="D231" s="62"/>
    </row>
    <row r="232" ht="15.75" customHeight="1">
      <c r="D232" s="62"/>
    </row>
    <row r="233" ht="15.75" customHeight="1">
      <c r="D233" s="62"/>
    </row>
    <row r="234" ht="15.75" customHeight="1">
      <c r="D234" s="62"/>
    </row>
    <row r="235" ht="15.75" customHeight="1">
      <c r="D235" s="62"/>
    </row>
    <row r="236" ht="15.75" customHeight="1">
      <c r="D236" s="62"/>
    </row>
    <row r="237" ht="15.75" customHeight="1">
      <c r="D237" s="62"/>
    </row>
    <row r="238" ht="15.75" customHeight="1">
      <c r="D238" s="62"/>
    </row>
    <row r="239" ht="15.75" customHeight="1">
      <c r="D239" s="62"/>
    </row>
    <row r="240" ht="15.75" customHeight="1">
      <c r="D240" s="62"/>
    </row>
    <row r="241" ht="15.75" customHeight="1">
      <c r="D241" s="62"/>
    </row>
    <row r="242" ht="15.75" customHeight="1">
      <c r="D242" s="62"/>
    </row>
    <row r="243" ht="15.75" customHeight="1">
      <c r="D243" s="62"/>
    </row>
    <row r="244" ht="15.75" customHeight="1">
      <c r="D244" s="62"/>
    </row>
    <row r="245" ht="15.75" customHeight="1">
      <c r="D245" s="62"/>
    </row>
    <row r="246" ht="15.75" customHeight="1">
      <c r="D246" s="62"/>
    </row>
    <row r="247" ht="15.75" customHeight="1">
      <c r="D247" s="62"/>
    </row>
    <row r="248" ht="15.75" customHeight="1">
      <c r="D248" s="62"/>
    </row>
    <row r="249" ht="15.75" customHeight="1">
      <c r="D249" s="62"/>
    </row>
    <row r="250" ht="15.75" customHeight="1">
      <c r="D250" s="62"/>
    </row>
    <row r="251" ht="15.75" customHeight="1">
      <c r="D251" s="62"/>
    </row>
    <row r="252" ht="15.75" customHeight="1">
      <c r="D252" s="62"/>
    </row>
    <row r="253" ht="15.75" customHeight="1">
      <c r="D253" s="62"/>
    </row>
    <row r="254" ht="15.75" customHeight="1">
      <c r="D254" s="62"/>
    </row>
    <row r="255" ht="15.75" customHeight="1">
      <c r="D255" s="62"/>
    </row>
    <row r="256" ht="15.75" customHeight="1">
      <c r="D256" s="62"/>
    </row>
    <row r="257" ht="15.75" customHeight="1">
      <c r="D257" s="62"/>
    </row>
    <row r="258" ht="15.75" customHeight="1">
      <c r="D258" s="62"/>
    </row>
    <row r="259" ht="15.75" customHeight="1">
      <c r="D259" s="62"/>
    </row>
    <row r="260" ht="15.75" customHeight="1">
      <c r="D260" s="62"/>
    </row>
    <row r="261" ht="15.75" customHeight="1">
      <c r="D261" s="62"/>
    </row>
    <row r="262" ht="15.75" customHeight="1">
      <c r="D262" s="62"/>
    </row>
    <row r="263" ht="15.75" customHeight="1">
      <c r="D263" s="62"/>
    </row>
    <row r="264" ht="15.75" customHeight="1">
      <c r="D264" s="62"/>
    </row>
    <row r="265" ht="15.75" customHeight="1">
      <c r="D265" s="62"/>
    </row>
    <row r="266" ht="15.75" customHeight="1">
      <c r="D266" s="62"/>
    </row>
    <row r="267" ht="15.75" customHeight="1">
      <c r="D267" s="62"/>
    </row>
    <row r="268" ht="15.75" customHeight="1">
      <c r="D268" s="62"/>
    </row>
    <row r="269" ht="15.75" customHeight="1">
      <c r="D269" s="62"/>
    </row>
    <row r="270" ht="15.75" customHeight="1">
      <c r="D270" s="62"/>
    </row>
    <row r="271" ht="15.75" customHeight="1">
      <c r="D271" s="62"/>
    </row>
    <row r="272" ht="15.75" customHeight="1">
      <c r="D272" s="62"/>
    </row>
    <row r="273" ht="15.75" customHeight="1">
      <c r="D273" s="62"/>
    </row>
    <row r="274" ht="15.75" customHeight="1">
      <c r="D274" s="62"/>
    </row>
    <row r="275" ht="15.75" customHeight="1">
      <c r="D275" s="62"/>
    </row>
    <row r="276" ht="15.75" customHeight="1">
      <c r="D276" s="62"/>
    </row>
    <row r="277" ht="15.75" customHeight="1">
      <c r="D277" s="62"/>
    </row>
    <row r="278" ht="15.75" customHeight="1">
      <c r="D278" s="62"/>
    </row>
    <row r="279" ht="15.75" customHeight="1">
      <c r="D279" s="62"/>
    </row>
    <row r="280" ht="15.75" customHeight="1">
      <c r="D280" s="62"/>
    </row>
    <row r="281" ht="15.75" customHeight="1">
      <c r="D281" s="62"/>
    </row>
    <row r="282" ht="15.75" customHeight="1">
      <c r="D282" s="62"/>
    </row>
    <row r="283" ht="15.75" customHeight="1">
      <c r="D283" s="62"/>
    </row>
    <row r="284" ht="15.75" customHeight="1">
      <c r="D284" s="62"/>
    </row>
    <row r="285" ht="15.75" customHeight="1">
      <c r="D285" s="62"/>
    </row>
    <row r="286" ht="15.75" customHeight="1">
      <c r="D286" s="62"/>
    </row>
    <row r="287" ht="15.75" customHeight="1">
      <c r="D287" s="62"/>
    </row>
    <row r="288" ht="15.75" customHeight="1">
      <c r="D288" s="62"/>
    </row>
    <row r="289" ht="15.75" customHeight="1">
      <c r="D289" s="62"/>
    </row>
    <row r="290" ht="15.75" customHeight="1">
      <c r="D290" s="62"/>
    </row>
    <row r="291" ht="15.75" customHeight="1">
      <c r="D291" s="62"/>
    </row>
    <row r="292" ht="15.75" customHeight="1">
      <c r="D292" s="62"/>
    </row>
    <row r="293" ht="15.75" customHeight="1">
      <c r="D293" s="62"/>
    </row>
    <row r="294" ht="15.75" customHeight="1">
      <c r="D294" s="62"/>
    </row>
    <row r="295" ht="15.75" customHeight="1">
      <c r="D295" s="62"/>
    </row>
    <row r="296" ht="15.75" customHeight="1">
      <c r="D296" s="62"/>
    </row>
    <row r="297" ht="15.75" customHeight="1">
      <c r="D297" s="62"/>
    </row>
    <row r="298" ht="15.75" customHeight="1">
      <c r="D298" s="62"/>
    </row>
    <row r="299" ht="15.75" customHeight="1">
      <c r="D299" s="62"/>
    </row>
    <row r="300" ht="15.75" customHeight="1">
      <c r="D300" s="62"/>
    </row>
    <row r="301" ht="15.75" customHeight="1">
      <c r="D301" s="62"/>
    </row>
    <row r="302" ht="15.75" customHeight="1">
      <c r="D302" s="62"/>
    </row>
    <row r="303" ht="15.75" customHeight="1">
      <c r="D303" s="62"/>
    </row>
    <row r="304" ht="15.75" customHeight="1">
      <c r="D304" s="62"/>
    </row>
    <row r="305" ht="15.75" customHeight="1">
      <c r="D305" s="62"/>
    </row>
    <row r="306" ht="15.75" customHeight="1">
      <c r="D306" s="62"/>
    </row>
    <row r="307" ht="15.75" customHeight="1">
      <c r="D307" s="62"/>
    </row>
    <row r="308" ht="15.75" customHeight="1">
      <c r="D308" s="62"/>
    </row>
    <row r="309" ht="15.75" customHeight="1">
      <c r="D309" s="62"/>
    </row>
    <row r="310" ht="15.75" customHeight="1">
      <c r="D310" s="62"/>
    </row>
    <row r="311" ht="15.75" customHeight="1">
      <c r="D311" s="62"/>
    </row>
    <row r="312" ht="15.75" customHeight="1">
      <c r="D312" s="62"/>
    </row>
    <row r="313" ht="15.75" customHeight="1">
      <c r="D313" s="62"/>
    </row>
    <row r="314" ht="15.75" customHeight="1">
      <c r="D314" s="62"/>
    </row>
    <row r="315" ht="15.75" customHeight="1">
      <c r="D315" s="62"/>
    </row>
    <row r="316" ht="15.75" customHeight="1">
      <c r="D316" s="62"/>
    </row>
    <row r="317" ht="15.75" customHeight="1">
      <c r="D317" s="62"/>
    </row>
    <row r="318" ht="15.75" customHeight="1">
      <c r="D318" s="62"/>
    </row>
    <row r="319" ht="15.75" customHeight="1">
      <c r="D319" s="62"/>
    </row>
    <row r="320" ht="15.75" customHeight="1">
      <c r="D320" s="62"/>
    </row>
    <row r="321" ht="15.75" customHeight="1">
      <c r="D321" s="62"/>
    </row>
    <row r="322" ht="15.75" customHeight="1">
      <c r="D322" s="62"/>
    </row>
    <row r="323" ht="15.75" customHeight="1">
      <c r="D323" s="62"/>
    </row>
    <row r="324" ht="15.75" customHeight="1">
      <c r="D324" s="62"/>
    </row>
    <row r="325" ht="15.75" customHeight="1">
      <c r="D325" s="62"/>
    </row>
    <row r="326" ht="15.75" customHeight="1">
      <c r="D326" s="62"/>
    </row>
    <row r="327" ht="15.75" customHeight="1">
      <c r="D327" s="62"/>
    </row>
    <row r="328" ht="15.75" customHeight="1">
      <c r="D328" s="62"/>
    </row>
    <row r="329" ht="15.75" customHeight="1">
      <c r="D329" s="62"/>
    </row>
    <row r="330" ht="15.75" customHeight="1">
      <c r="D330" s="62"/>
    </row>
    <row r="331" ht="15.75" customHeight="1">
      <c r="D331" s="62"/>
    </row>
    <row r="332" ht="15.75" customHeight="1">
      <c r="D332" s="62"/>
    </row>
    <row r="333" ht="15.75" customHeight="1">
      <c r="D333" s="62"/>
    </row>
    <row r="334" ht="15.75" customHeight="1">
      <c r="D334" s="62"/>
    </row>
    <row r="335" ht="15.75" customHeight="1">
      <c r="D335" s="62"/>
    </row>
    <row r="336" ht="15.75" customHeight="1">
      <c r="D336" s="62"/>
    </row>
    <row r="337" ht="15.75" customHeight="1">
      <c r="D337" s="62"/>
    </row>
    <row r="338" ht="15.75" customHeight="1">
      <c r="D338" s="62"/>
    </row>
    <row r="339" ht="15.75" customHeight="1">
      <c r="D339" s="62"/>
    </row>
    <row r="340" ht="15.75" customHeight="1">
      <c r="D340" s="62"/>
    </row>
    <row r="341" ht="15.75" customHeight="1">
      <c r="D341" s="62"/>
    </row>
    <row r="342" ht="15.75" customHeight="1">
      <c r="D342" s="62"/>
    </row>
    <row r="343" ht="15.75" customHeight="1">
      <c r="D343" s="62"/>
    </row>
    <row r="344" ht="15.75" customHeight="1">
      <c r="D344" s="62"/>
    </row>
    <row r="345" ht="15.75" customHeight="1">
      <c r="D345" s="62"/>
    </row>
    <row r="346" ht="15.75" customHeight="1">
      <c r="D346" s="62"/>
    </row>
    <row r="347" ht="15.75" customHeight="1">
      <c r="D347" s="62"/>
    </row>
    <row r="348" ht="15.75" customHeight="1">
      <c r="D348" s="62"/>
    </row>
    <row r="349" ht="15.75" customHeight="1">
      <c r="D349" s="62"/>
    </row>
    <row r="350" ht="15.75" customHeight="1">
      <c r="D350" s="62"/>
    </row>
    <row r="351" ht="15.75" customHeight="1">
      <c r="D351" s="62"/>
    </row>
    <row r="352" ht="15.75" customHeight="1">
      <c r="D352" s="62"/>
    </row>
    <row r="353" ht="15.75" customHeight="1">
      <c r="D353" s="62"/>
    </row>
    <row r="354" ht="15.75" customHeight="1">
      <c r="D354" s="62"/>
    </row>
    <row r="355" ht="15.75" customHeight="1">
      <c r="D355" s="62"/>
    </row>
    <row r="356" ht="15.75" customHeight="1">
      <c r="D356" s="62"/>
    </row>
    <row r="357" ht="15.75" customHeight="1">
      <c r="D357" s="62"/>
    </row>
    <row r="358" ht="15.75" customHeight="1">
      <c r="D358" s="62"/>
    </row>
    <row r="359" ht="15.75" customHeight="1">
      <c r="D359" s="62"/>
    </row>
    <row r="360" ht="15.75" customHeight="1">
      <c r="D360" s="62"/>
    </row>
    <row r="361" ht="15.75" customHeight="1">
      <c r="D361" s="62"/>
    </row>
    <row r="362" ht="15.75" customHeight="1">
      <c r="D362" s="62"/>
    </row>
    <row r="363" ht="15.75" customHeight="1">
      <c r="D363" s="62"/>
    </row>
    <row r="364" ht="15.75" customHeight="1">
      <c r="D364" s="62"/>
    </row>
    <row r="365" ht="15.75" customHeight="1">
      <c r="D365" s="62"/>
    </row>
    <row r="366" ht="15.75" customHeight="1">
      <c r="D366" s="62"/>
    </row>
    <row r="367" ht="15.75" customHeight="1">
      <c r="D367" s="62"/>
    </row>
    <row r="368" ht="15.75" customHeight="1">
      <c r="D368" s="62"/>
    </row>
    <row r="369" ht="15.75" customHeight="1">
      <c r="D369" s="62"/>
    </row>
    <row r="370" ht="15.75" customHeight="1">
      <c r="D370" s="62"/>
    </row>
    <row r="371" ht="15.75" customHeight="1">
      <c r="D371" s="62"/>
    </row>
    <row r="372" ht="15.75" customHeight="1">
      <c r="D372" s="62"/>
    </row>
    <row r="373" ht="15.75" customHeight="1">
      <c r="D373" s="62"/>
    </row>
    <row r="374" ht="15.75" customHeight="1">
      <c r="D374" s="62"/>
    </row>
    <row r="375" ht="15.75" customHeight="1">
      <c r="D375" s="62"/>
    </row>
    <row r="376" ht="15.75" customHeight="1">
      <c r="D376" s="62"/>
    </row>
    <row r="377" ht="15.75" customHeight="1">
      <c r="D377" s="62"/>
    </row>
    <row r="378" ht="15.75" customHeight="1">
      <c r="D378" s="62"/>
    </row>
    <row r="379" ht="15.75" customHeight="1">
      <c r="D379" s="62"/>
    </row>
    <row r="380" ht="15.75" customHeight="1">
      <c r="D380" s="62"/>
    </row>
    <row r="381" ht="15.75" customHeight="1">
      <c r="D381" s="62"/>
    </row>
    <row r="382" ht="15.75" customHeight="1">
      <c r="D382" s="62"/>
    </row>
    <row r="383" ht="15.75" customHeight="1">
      <c r="D383" s="62"/>
    </row>
    <row r="384" ht="15.75" customHeight="1">
      <c r="D384" s="62"/>
    </row>
    <row r="385" ht="15.75" customHeight="1">
      <c r="D385" s="62"/>
    </row>
    <row r="386" ht="15.75" customHeight="1">
      <c r="D386" s="62"/>
    </row>
    <row r="387" ht="15.75" customHeight="1">
      <c r="D387" s="62"/>
    </row>
    <row r="388" ht="15.75" customHeight="1">
      <c r="D388" s="62"/>
    </row>
    <row r="389" ht="15.75" customHeight="1">
      <c r="D389" s="62"/>
    </row>
    <row r="390" ht="15.75" customHeight="1">
      <c r="D390" s="62"/>
    </row>
    <row r="391" ht="15.75" customHeight="1">
      <c r="D391" s="62"/>
    </row>
    <row r="392" ht="15.75" customHeight="1">
      <c r="D392" s="62"/>
    </row>
    <row r="393" ht="15.75" customHeight="1">
      <c r="D393" s="62"/>
    </row>
    <row r="394" ht="15.75" customHeight="1">
      <c r="D394" s="62"/>
    </row>
    <row r="395" ht="15.75" customHeight="1">
      <c r="D395" s="62"/>
    </row>
    <row r="396" ht="15.75" customHeight="1">
      <c r="D396" s="62"/>
    </row>
    <row r="397" ht="15.75" customHeight="1">
      <c r="D397" s="62"/>
    </row>
    <row r="398" ht="15.75" customHeight="1">
      <c r="D398" s="62"/>
    </row>
    <row r="399" ht="15.75" customHeight="1">
      <c r="D399" s="62"/>
    </row>
    <row r="400" ht="15.75" customHeight="1">
      <c r="D400" s="62"/>
    </row>
    <row r="401" ht="15.75" customHeight="1">
      <c r="D401" s="62"/>
    </row>
    <row r="402" ht="15.75" customHeight="1">
      <c r="D402" s="62"/>
    </row>
    <row r="403" ht="15.75" customHeight="1">
      <c r="D403" s="62"/>
    </row>
    <row r="404" ht="15.75" customHeight="1">
      <c r="D404" s="62"/>
    </row>
    <row r="405" ht="15.75" customHeight="1">
      <c r="D405" s="62"/>
    </row>
    <row r="406" ht="15.75" customHeight="1">
      <c r="D406" s="62"/>
    </row>
    <row r="407" ht="15.75" customHeight="1">
      <c r="D407" s="62"/>
    </row>
    <row r="408" ht="15.75" customHeight="1">
      <c r="D408" s="62"/>
    </row>
    <row r="409" ht="15.75" customHeight="1">
      <c r="D409" s="62"/>
    </row>
    <row r="410" ht="15.75" customHeight="1">
      <c r="D410" s="62"/>
    </row>
    <row r="411" ht="15.75" customHeight="1">
      <c r="D411" s="62"/>
    </row>
    <row r="412" ht="15.75" customHeight="1">
      <c r="D412" s="62"/>
    </row>
    <row r="413" ht="15.75" customHeight="1">
      <c r="D413" s="62"/>
    </row>
    <row r="414" ht="15.75" customHeight="1">
      <c r="D414" s="62"/>
    </row>
    <row r="415" ht="15.75" customHeight="1">
      <c r="D415" s="62"/>
    </row>
    <row r="416" ht="15.75" customHeight="1">
      <c r="D416" s="62"/>
    </row>
    <row r="417" ht="15.75" customHeight="1">
      <c r="D417" s="62"/>
    </row>
    <row r="418" ht="15.75" customHeight="1">
      <c r="D418" s="62"/>
    </row>
    <row r="419" ht="15.75" customHeight="1">
      <c r="D419" s="62"/>
    </row>
    <row r="420" ht="15.75" customHeight="1">
      <c r="D420" s="62"/>
    </row>
    <row r="421" ht="15.75" customHeight="1">
      <c r="D421" s="62"/>
    </row>
    <row r="422" ht="15.75" customHeight="1">
      <c r="D422" s="62"/>
    </row>
    <row r="423" ht="15.75" customHeight="1">
      <c r="D423" s="62"/>
    </row>
    <row r="424" ht="15.75" customHeight="1">
      <c r="D424" s="62"/>
    </row>
    <row r="425" ht="15.75" customHeight="1">
      <c r="D425" s="62"/>
    </row>
    <row r="426" ht="15.75" customHeight="1">
      <c r="D426" s="62"/>
    </row>
    <row r="427" ht="15.75" customHeight="1">
      <c r="D427" s="62"/>
    </row>
    <row r="428" ht="15.75" customHeight="1">
      <c r="D428" s="62"/>
    </row>
    <row r="429" ht="15.75" customHeight="1">
      <c r="D429" s="62"/>
    </row>
    <row r="430" ht="15.75" customHeight="1">
      <c r="D430" s="62"/>
    </row>
    <row r="431" ht="15.75" customHeight="1">
      <c r="D431" s="62"/>
    </row>
    <row r="432" ht="15.75" customHeight="1">
      <c r="D432" s="62"/>
    </row>
    <row r="433" ht="15.75" customHeight="1">
      <c r="D433" s="62"/>
    </row>
    <row r="434" ht="15.75" customHeight="1">
      <c r="D434" s="62"/>
    </row>
    <row r="435" ht="15.75" customHeight="1">
      <c r="D435" s="62"/>
    </row>
    <row r="436" ht="15.75" customHeight="1">
      <c r="D436" s="62"/>
    </row>
    <row r="437" ht="15.75" customHeight="1">
      <c r="D437" s="62"/>
    </row>
    <row r="438" ht="15.75" customHeight="1">
      <c r="D438" s="62"/>
    </row>
    <row r="439" ht="15.75" customHeight="1">
      <c r="D439" s="62"/>
    </row>
    <row r="440" ht="15.75" customHeight="1">
      <c r="D440" s="62"/>
    </row>
    <row r="441" ht="15.75" customHeight="1">
      <c r="D441" s="62"/>
    </row>
    <row r="442" ht="15.75" customHeight="1">
      <c r="D442" s="62"/>
    </row>
    <row r="443" ht="15.75" customHeight="1">
      <c r="D443" s="62"/>
    </row>
    <row r="444" ht="15.75" customHeight="1">
      <c r="D444" s="62"/>
    </row>
    <row r="445" ht="15.75" customHeight="1">
      <c r="D445" s="62"/>
    </row>
    <row r="446" ht="15.75" customHeight="1">
      <c r="D446" s="62"/>
    </row>
    <row r="447" ht="15.75" customHeight="1">
      <c r="D447" s="62"/>
    </row>
    <row r="448" ht="15.75" customHeight="1">
      <c r="D448" s="62"/>
    </row>
    <row r="449" ht="15.75" customHeight="1">
      <c r="D449" s="62"/>
    </row>
    <row r="450" ht="15.75" customHeight="1">
      <c r="D450" s="62"/>
    </row>
    <row r="451" ht="15.75" customHeight="1">
      <c r="D451" s="62"/>
    </row>
    <row r="452" ht="15.75" customHeight="1">
      <c r="D452" s="62"/>
    </row>
    <row r="453" ht="15.75" customHeight="1">
      <c r="D453" s="62"/>
    </row>
    <row r="454" ht="15.75" customHeight="1">
      <c r="D454" s="62"/>
    </row>
    <row r="455" ht="15.75" customHeight="1">
      <c r="D455" s="62"/>
    </row>
    <row r="456" ht="15.75" customHeight="1">
      <c r="D456" s="62"/>
    </row>
    <row r="457" ht="15.75" customHeight="1">
      <c r="D457" s="62"/>
    </row>
    <row r="458" ht="15.75" customHeight="1">
      <c r="D458" s="62"/>
    </row>
    <row r="459" ht="15.75" customHeight="1">
      <c r="D459" s="62"/>
    </row>
    <row r="460" ht="15.75" customHeight="1">
      <c r="D460" s="62"/>
    </row>
    <row r="461" ht="15.75" customHeight="1">
      <c r="D461" s="62"/>
    </row>
    <row r="462" ht="15.75" customHeight="1">
      <c r="D462" s="62"/>
    </row>
    <row r="463" ht="15.75" customHeight="1">
      <c r="D463" s="62"/>
    </row>
    <row r="464" ht="15.75" customHeight="1">
      <c r="D464" s="62"/>
    </row>
    <row r="465" ht="15.75" customHeight="1">
      <c r="D465" s="62"/>
    </row>
    <row r="466" ht="15.75" customHeight="1">
      <c r="D466" s="62"/>
    </row>
    <row r="467" ht="15.75" customHeight="1">
      <c r="D467" s="62"/>
    </row>
    <row r="468" ht="15.75" customHeight="1">
      <c r="D468" s="62"/>
    </row>
    <row r="469" ht="15.75" customHeight="1">
      <c r="D469" s="62"/>
    </row>
    <row r="470" ht="15.75" customHeight="1">
      <c r="D470" s="62"/>
    </row>
    <row r="471" ht="15.75" customHeight="1">
      <c r="D471" s="62"/>
    </row>
    <row r="472" ht="15.75" customHeight="1">
      <c r="D472" s="62"/>
    </row>
    <row r="473" ht="15.75" customHeight="1">
      <c r="D473" s="62"/>
    </row>
    <row r="474" ht="15.75" customHeight="1">
      <c r="D474" s="62"/>
    </row>
    <row r="475" ht="15.75" customHeight="1">
      <c r="D475" s="62"/>
    </row>
    <row r="476" ht="15.75" customHeight="1">
      <c r="D476" s="62"/>
    </row>
    <row r="477" ht="15.75" customHeight="1">
      <c r="D477" s="62"/>
    </row>
    <row r="478" ht="15.75" customHeight="1">
      <c r="D478" s="62"/>
    </row>
    <row r="479" ht="15.75" customHeight="1">
      <c r="D479" s="62"/>
    </row>
    <row r="480" ht="15.75" customHeight="1">
      <c r="D480" s="62"/>
    </row>
    <row r="481" ht="15.75" customHeight="1">
      <c r="D481" s="62"/>
    </row>
    <row r="482" ht="15.75" customHeight="1">
      <c r="D482" s="62"/>
    </row>
    <row r="483" ht="15.75" customHeight="1">
      <c r="D483" s="62"/>
    </row>
    <row r="484" ht="15.75" customHeight="1">
      <c r="D484" s="62"/>
    </row>
    <row r="485" ht="15.75" customHeight="1">
      <c r="D485" s="62"/>
    </row>
    <row r="486" ht="15.75" customHeight="1">
      <c r="D486" s="62"/>
    </row>
    <row r="487" ht="15.75" customHeight="1">
      <c r="D487" s="62"/>
    </row>
    <row r="488" ht="15.75" customHeight="1">
      <c r="D488" s="62"/>
    </row>
    <row r="489" ht="15.75" customHeight="1">
      <c r="D489" s="62"/>
    </row>
    <row r="490" ht="15.75" customHeight="1">
      <c r="D490" s="62"/>
    </row>
    <row r="491" ht="15.75" customHeight="1">
      <c r="D491" s="62"/>
    </row>
    <row r="492" ht="15.75" customHeight="1">
      <c r="D492" s="62"/>
    </row>
    <row r="493" ht="15.75" customHeight="1">
      <c r="D493" s="62"/>
    </row>
    <row r="494" ht="15.75" customHeight="1">
      <c r="D494" s="62"/>
    </row>
    <row r="495" ht="15.75" customHeight="1">
      <c r="D495" s="62"/>
    </row>
    <row r="496" ht="15.75" customHeight="1">
      <c r="D496" s="62"/>
    </row>
    <row r="497" ht="15.75" customHeight="1">
      <c r="D497" s="62"/>
    </row>
    <row r="498" ht="15.75" customHeight="1">
      <c r="D498" s="62"/>
    </row>
    <row r="499" ht="15.75" customHeight="1">
      <c r="D499" s="62"/>
    </row>
    <row r="500" ht="15.75" customHeight="1">
      <c r="D500" s="62"/>
    </row>
    <row r="501" ht="15.75" customHeight="1">
      <c r="D501" s="62"/>
    </row>
    <row r="502" ht="15.75" customHeight="1">
      <c r="D502" s="62"/>
    </row>
    <row r="503" ht="15.75" customHeight="1">
      <c r="D503" s="62"/>
    </row>
    <row r="504" ht="15.75" customHeight="1">
      <c r="D504" s="62"/>
    </row>
    <row r="505" ht="15.75" customHeight="1">
      <c r="D505" s="62"/>
    </row>
    <row r="506" ht="15.75" customHeight="1">
      <c r="D506" s="62"/>
    </row>
    <row r="507" ht="15.75" customHeight="1">
      <c r="D507" s="62"/>
    </row>
    <row r="508" ht="15.75" customHeight="1">
      <c r="D508" s="62"/>
    </row>
    <row r="509" ht="15.75" customHeight="1">
      <c r="D509" s="62"/>
    </row>
    <row r="510" ht="15.75" customHeight="1">
      <c r="D510" s="62"/>
    </row>
    <row r="511" ht="15.75" customHeight="1">
      <c r="D511" s="62"/>
    </row>
    <row r="512" ht="15.75" customHeight="1">
      <c r="D512" s="62"/>
    </row>
    <row r="513" ht="15.75" customHeight="1">
      <c r="D513" s="62"/>
    </row>
    <row r="514" ht="15.75" customHeight="1">
      <c r="D514" s="62"/>
    </row>
    <row r="515" ht="15.75" customHeight="1">
      <c r="D515" s="62"/>
    </row>
    <row r="516" ht="15.75" customHeight="1">
      <c r="D516" s="62"/>
    </row>
    <row r="517" ht="15.75" customHeight="1">
      <c r="D517" s="62"/>
    </row>
    <row r="518" ht="15.75" customHeight="1">
      <c r="D518" s="62"/>
    </row>
    <row r="519" ht="15.75" customHeight="1">
      <c r="D519" s="62"/>
    </row>
    <row r="520" ht="15.75" customHeight="1">
      <c r="D520" s="62"/>
    </row>
    <row r="521" ht="15.75" customHeight="1">
      <c r="D521" s="62"/>
    </row>
    <row r="522" ht="15.75" customHeight="1">
      <c r="D522" s="62"/>
    </row>
    <row r="523" ht="15.75" customHeight="1">
      <c r="D523" s="62"/>
    </row>
    <row r="524" ht="15.75" customHeight="1">
      <c r="D524" s="62"/>
    </row>
    <row r="525" ht="15.75" customHeight="1">
      <c r="D525" s="62"/>
    </row>
    <row r="526" ht="15.75" customHeight="1">
      <c r="D526" s="62"/>
    </row>
    <row r="527" ht="15.75" customHeight="1">
      <c r="D527" s="62"/>
    </row>
    <row r="528" ht="15.75" customHeight="1">
      <c r="D528" s="62"/>
    </row>
    <row r="529" ht="15.75" customHeight="1">
      <c r="D529" s="62"/>
    </row>
    <row r="530" ht="15.75" customHeight="1">
      <c r="D530" s="62"/>
    </row>
    <row r="531" ht="15.75" customHeight="1">
      <c r="D531" s="62"/>
    </row>
    <row r="532" ht="15.75" customHeight="1">
      <c r="D532" s="62"/>
    </row>
    <row r="533" ht="15.75" customHeight="1">
      <c r="D533" s="62"/>
    </row>
    <row r="534" ht="15.75" customHeight="1">
      <c r="D534" s="62"/>
    </row>
    <row r="535" ht="15.75" customHeight="1">
      <c r="D535" s="62"/>
    </row>
    <row r="536" ht="15.75" customHeight="1">
      <c r="D536" s="62"/>
    </row>
    <row r="537" ht="15.75" customHeight="1">
      <c r="D537" s="62"/>
    </row>
    <row r="538" ht="15.75" customHeight="1">
      <c r="D538" s="62"/>
    </row>
    <row r="539" ht="15.75" customHeight="1">
      <c r="D539" s="62"/>
    </row>
    <row r="540" ht="15.75" customHeight="1">
      <c r="D540" s="62"/>
    </row>
    <row r="541" ht="15.75" customHeight="1">
      <c r="D541" s="62"/>
    </row>
    <row r="542" ht="15.75" customHeight="1">
      <c r="D542" s="62"/>
    </row>
    <row r="543" ht="15.75" customHeight="1">
      <c r="D543" s="62"/>
    </row>
    <row r="544" ht="15.75" customHeight="1">
      <c r="D544" s="62"/>
    </row>
    <row r="545" ht="15.75" customHeight="1">
      <c r="D545" s="62"/>
    </row>
    <row r="546" ht="15.75" customHeight="1">
      <c r="D546" s="62"/>
    </row>
    <row r="547" ht="15.75" customHeight="1">
      <c r="D547" s="62"/>
    </row>
    <row r="548" ht="15.75" customHeight="1">
      <c r="D548" s="62"/>
    </row>
    <row r="549" ht="15.75" customHeight="1">
      <c r="D549" s="62"/>
    </row>
    <row r="550" ht="15.75" customHeight="1">
      <c r="D550" s="62"/>
    </row>
    <row r="551" ht="15.75" customHeight="1">
      <c r="D551" s="62"/>
    </row>
    <row r="552" ht="15.75" customHeight="1">
      <c r="D552" s="62"/>
    </row>
    <row r="553" ht="15.75" customHeight="1">
      <c r="D553" s="62"/>
    </row>
    <row r="554" ht="15.75" customHeight="1">
      <c r="D554" s="62"/>
    </row>
    <row r="555" ht="15.75" customHeight="1">
      <c r="D555" s="62"/>
    </row>
    <row r="556" ht="15.75" customHeight="1">
      <c r="D556" s="62"/>
    </row>
    <row r="557" ht="15.75" customHeight="1">
      <c r="D557" s="62"/>
    </row>
    <row r="558" ht="15.75" customHeight="1">
      <c r="D558" s="62"/>
    </row>
    <row r="559" ht="15.75" customHeight="1">
      <c r="D559" s="62"/>
    </row>
    <row r="560" ht="15.75" customHeight="1">
      <c r="D560" s="62"/>
    </row>
    <row r="561" ht="15.75" customHeight="1">
      <c r="D561" s="62"/>
    </row>
    <row r="562" ht="15.75" customHeight="1">
      <c r="D562" s="62"/>
    </row>
    <row r="563" ht="15.75" customHeight="1">
      <c r="D563" s="62"/>
    </row>
    <row r="564" ht="15.75" customHeight="1">
      <c r="D564" s="62"/>
    </row>
    <row r="565" ht="15.75" customHeight="1">
      <c r="D565" s="62"/>
    </row>
    <row r="566" ht="15.75" customHeight="1">
      <c r="D566" s="62"/>
    </row>
    <row r="567" ht="15.75" customHeight="1">
      <c r="D567" s="62"/>
    </row>
    <row r="568" ht="15.75" customHeight="1">
      <c r="D568" s="62"/>
    </row>
    <row r="569" ht="15.75" customHeight="1">
      <c r="D569" s="62"/>
    </row>
    <row r="570" ht="15.75" customHeight="1">
      <c r="D570" s="62"/>
    </row>
    <row r="571" ht="15.75" customHeight="1">
      <c r="D571" s="62"/>
    </row>
    <row r="572" ht="15.75" customHeight="1">
      <c r="D572" s="62"/>
    </row>
    <row r="573" ht="15.75" customHeight="1">
      <c r="D573" s="62"/>
    </row>
    <row r="574" ht="15.75" customHeight="1">
      <c r="D574" s="62"/>
    </row>
    <row r="575" ht="15.75" customHeight="1">
      <c r="D575" s="62"/>
    </row>
    <row r="576" ht="15.75" customHeight="1">
      <c r="D576" s="62"/>
    </row>
    <row r="577" ht="15.75" customHeight="1">
      <c r="D577" s="62"/>
    </row>
    <row r="578" ht="15.75" customHeight="1">
      <c r="D578" s="62"/>
    </row>
    <row r="579" ht="15.75" customHeight="1">
      <c r="D579" s="62"/>
    </row>
    <row r="580" ht="15.75" customHeight="1">
      <c r="D580" s="62"/>
    </row>
    <row r="581" ht="15.75" customHeight="1">
      <c r="D581" s="62"/>
    </row>
    <row r="582" ht="15.75" customHeight="1">
      <c r="D582" s="62"/>
    </row>
    <row r="583" ht="15.75" customHeight="1">
      <c r="D583" s="62"/>
    </row>
    <row r="584" ht="15.75" customHeight="1">
      <c r="D584" s="62"/>
    </row>
    <row r="585" ht="15.75" customHeight="1">
      <c r="D585" s="62"/>
    </row>
    <row r="586" ht="15.75" customHeight="1">
      <c r="D586" s="62"/>
    </row>
    <row r="587" ht="15.75" customHeight="1">
      <c r="D587" s="62"/>
    </row>
    <row r="588" ht="15.75" customHeight="1">
      <c r="D588" s="62"/>
    </row>
    <row r="589" ht="15.75" customHeight="1">
      <c r="D589" s="62"/>
    </row>
    <row r="590" ht="15.75" customHeight="1">
      <c r="D590" s="62"/>
    </row>
    <row r="591" ht="15.75" customHeight="1">
      <c r="D591" s="62"/>
    </row>
    <row r="592" ht="15.75" customHeight="1">
      <c r="D592" s="62"/>
    </row>
    <row r="593" ht="15.75" customHeight="1">
      <c r="D593" s="62"/>
    </row>
    <row r="594" ht="15.75" customHeight="1">
      <c r="D594" s="62"/>
    </row>
    <row r="595" ht="15.75" customHeight="1">
      <c r="D595" s="62"/>
    </row>
    <row r="596" ht="15.75" customHeight="1">
      <c r="D596" s="62"/>
    </row>
    <row r="597" ht="15.75" customHeight="1">
      <c r="D597" s="62"/>
    </row>
    <row r="598" ht="15.75" customHeight="1">
      <c r="D598" s="62"/>
    </row>
    <row r="599" ht="15.75" customHeight="1">
      <c r="D599" s="62"/>
    </row>
    <row r="600" ht="15.75" customHeight="1">
      <c r="D600" s="62"/>
    </row>
    <row r="601" ht="15.75" customHeight="1">
      <c r="D601" s="62"/>
    </row>
    <row r="602" ht="15.75" customHeight="1">
      <c r="D602" s="62"/>
    </row>
    <row r="603" ht="15.75" customHeight="1">
      <c r="D603" s="62"/>
    </row>
    <row r="604" ht="15.75" customHeight="1">
      <c r="D604" s="62"/>
    </row>
    <row r="605" ht="15.75" customHeight="1">
      <c r="D605" s="62"/>
    </row>
    <row r="606" ht="15.75" customHeight="1">
      <c r="D606" s="62"/>
    </row>
    <row r="607" ht="15.75" customHeight="1">
      <c r="D607" s="62"/>
    </row>
    <row r="608" ht="15.75" customHeight="1">
      <c r="D608" s="62"/>
    </row>
    <row r="609" ht="15.75" customHeight="1">
      <c r="D609" s="62"/>
    </row>
    <row r="610" ht="15.75" customHeight="1">
      <c r="D610" s="62"/>
    </row>
    <row r="611" ht="15.75" customHeight="1">
      <c r="D611" s="62"/>
    </row>
    <row r="612" ht="15.75" customHeight="1">
      <c r="D612" s="62"/>
    </row>
    <row r="613" ht="15.75" customHeight="1">
      <c r="D613" s="62"/>
    </row>
    <row r="614" ht="15.75" customHeight="1">
      <c r="D614" s="62"/>
    </row>
    <row r="615" ht="15.75" customHeight="1">
      <c r="D615" s="62"/>
    </row>
    <row r="616" ht="15.75" customHeight="1">
      <c r="D616" s="62"/>
    </row>
    <row r="617" ht="15.75" customHeight="1">
      <c r="D617" s="62"/>
    </row>
    <row r="618" ht="15.75" customHeight="1">
      <c r="D618" s="62"/>
    </row>
    <row r="619" ht="15.75" customHeight="1">
      <c r="D619" s="62"/>
    </row>
    <row r="620" ht="15.75" customHeight="1">
      <c r="D620" s="62"/>
    </row>
    <row r="621" ht="15.75" customHeight="1">
      <c r="D621" s="62"/>
    </row>
    <row r="622" ht="15.75" customHeight="1">
      <c r="D622" s="62"/>
    </row>
    <row r="623" ht="15.75" customHeight="1">
      <c r="D623" s="62"/>
    </row>
    <row r="624" ht="15.75" customHeight="1">
      <c r="D624" s="62"/>
    </row>
    <row r="625" ht="15.75" customHeight="1">
      <c r="D625" s="62"/>
    </row>
    <row r="626" ht="15.75" customHeight="1">
      <c r="D626" s="62"/>
    </row>
    <row r="627" ht="15.75" customHeight="1">
      <c r="D627" s="62"/>
    </row>
    <row r="628" ht="15.75" customHeight="1">
      <c r="D628" s="62"/>
    </row>
    <row r="629" ht="15.75" customHeight="1">
      <c r="D629" s="62"/>
    </row>
    <row r="630" ht="15.75" customHeight="1">
      <c r="D630" s="62"/>
    </row>
    <row r="631" ht="15.75" customHeight="1">
      <c r="D631" s="62"/>
    </row>
    <row r="632" ht="15.75" customHeight="1">
      <c r="D632" s="62"/>
    </row>
    <row r="633" ht="15.75" customHeight="1">
      <c r="D633" s="62"/>
    </row>
    <row r="634" ht="15.75" customHeight="1">
      <c r="D634" s="62"/>
    </row>
    <row r="635" ht="15.75" customHeight="1">
      <c r="D635" s="62"/>
    </row>
    <row r="636" ht="15.75" customHeight="1">
      <c r="D636" s="62"/>
    </row>
    <row r="637" ht="15.75" customHeight="1">
      <c r="D637" s="62"/>
    </row>
    <row r="638" ht="15.75" customHeight="1">
      <c r="D638" s="62"/>
    </row>
    <row r="639" ht="15.75" customHeight="1">
      <c r="D639" s="62"/>
    </row>
    <row r="640" ht="15.75" customHeight="1">
      <c r="D640" s="62"/>
    </row>
    <row r="641" ht="15.75" customHeight="1">
      <c r="D641" s="62"/>
    </row>
    <row r="642" ht="15.75" customHeight="1">
      <c r="D642" s="62"/>
    </row>
    <row r="643" ht="15.75" customHeight="1">
      <c r="D643" s="62"/>
    </row>
    <row r="644" ht="15.75" customHeight="1">
      <c r="D644" s="62"/>
    </row>
    <row r="645" ht="15.75" customHeight="1">
      <c r="D645" s="62"/>
    </row>
    <row r="646" ht="15.75" customHeight="1">
      <c r="D646" s="62"/>
    </row>
    <row r="647" ht="15.75" customHeight="1">
      <c r="D647" s="62"/>
    </row>
    <row r="648" ht="15.75" customHeight="1">
      <c r="D648" s="62"/>
    </row>
    <row r="649" ht="15.75" customHeight="1">
      <c r="D649" s="62"/>
    </row>
    <row r="650" ht="15.75" customHeight="1">
      <c r="D650" s="62"/>
    </row>
    <row r="651" ht="15.75" customHeight="1">
      <c r="D651" s="62"/>
    </row>
    <row r="652" ht="15.75" customHeight="1">
      <c r="D652" s="62"/>
    </row>
    <row r="653" ht="15.75" customHeight="1">
      <c r="D653" s="62"/>
    </row>
    <row r="654" ht="15.75" customHeight="1">
      <c r="D654" s="62"/>
    </row>
    <row r="655" ht="15.75" customHeight="1">
      <c r="D655" s="62"/>
    </row>
    <row r="656" ht="15.75" customHeight="1">
      <c r="D656" s="62"/>
    </row>
    <row r="657" ht="15.75" customHeight="1">
      <c r="D657" s="62"/>
    </row>
    <row r="658" ht="15.75" customHeight="1">
      <c r="D658" s="62"/>
    </row>
    <row r="659" ht="15.75" customHeight="1">
      <c r="D659" s="62"/>
    </row>
    <row r="660" ht="15.75" customHeight="1">
      <c r="D660" s="62"/>
    </row>
    <row r="661" ht="15.75" customHeight="1">
      <c r="D661" s="62"/>
    </row>
    <row r="662" ht="15.75" customHeight="1">
      <c r="D662" s="62"/>
    </row>
    <row r="663" ht="15.75" customHeight="1">
      <c r="D663" s="62"/>
    </row>
    <row r="664" ht="15.75" customHeight="1">
      <c r="D664" s="62"/>
    </row>
    <row r="665" ht="15.75" customHeight="1">
      <c r="D665" s="62"/>
    </row>
    <row r="666" ht="15.75" customHeight="1">
      <c r="D666" s="62"/>
    </row>
    <row r="667" ht="15.75" customHeight="1">
      <c r="D667" s="62"/>
    </row>
    <row r="668" ht="15.75" customHeight="1">
      <c r="D668" s="62"/>
    </row>
    <row r="669" ht="15.75" customHeight="1">
      <c r="D669" s="62"/>
    </row>
    <row r="670" ht="15.75" customHeight="1">
      <c r="D670" s="62"/>
    </row>
    <row r="671" ht="15.75" customHeight="1">
      <c r="D671" s="62"/>
    </row>
    <row r="672" ht="15.75" customHeight="1">
      <c r="D672" s="62"/>
    </row>
    <row r="673" ht="15.75" customHeight="1">
      <c r="D673" s="62"/>
    </row>
    <row r="674" ht="15.75" customHeight="1">
      <c r="D674" s="62"/>
    </row>
    <row r="675" ht="15.75" customHeight="1">
      <c r="D675" s="62"/>
    </row>
    <row r="676" ht="15.75" customHeight="1">
      <c r="D676" s="62"/>
    </row>
    <row r="677" ht="15.75" customHeight="1">
      <c r="D677" s="62"/>
    </row>
    <row r="678" ht="15.75" customHeight="1">
      <c r="D678" s="62"/>
    </row>
    <row r="679" ht="15.75" customHeight="1">
      <c r="D679" s="62"/>
    </row>
    <row r="680" ht="15.75" customHeight="1">
      <c r="D680" s="62"/>
    </row>
    <row r="681" ht="15.75" customHeight="1">
      <c r="D681" s="62"/>
    </row>
    <row r="682" ht="15.75" customHeight="1">
      <c r="D682" s="62"/>
    </row>
    <row r="683" ht="15.75" customHeight="1">
      <c r="D683" s="62"/>
    </row>
    <row r="684" ht="15.75" customHeight="1">
      <c r="D684" s="62"/>
    </row>
    <row r="685" ht="15.75" customHeight="1">
      <c r="D685" s="62"/>
    </row>
    <row r="686" ht="15.75" customHeight="1">
      <c r="D686" s="62"/>
    </row>
    <row r="687" ht="15.75" customHeight="1">
      <c r="D687" s="62"/>
    </row>
    <row r="688" ht="15.75" customHeight="1">
      <c r="D688" s="62"/>
    </row>
    <row r="689" ht="15.75" customHeight="1">
      <c r="D689" s="62"/>
    </row>
    <row r="690" ht="15.75" customHeight="1">
      <c r="D690" s="62"/>
    </row>
    <row r="691" ht="15.75" customHeight="1">
      <c r="D691" s="62"/>
    </row>
    <row r="692" ht="15.75" customHeight="1">
      <c r="D692" s="62"/>
    </row>
    <row r="693" ht="15.75" customHeight="1">
      <c r="D693" s="62"/>
    </row>
    <row r="694" ht="15.75" customHeight="1">
      <c r="D694" s="62"/>
    </row>
    <row r="695" ht="15.75" customHeight="1">
      <c r="D695" s="62"/>
    </row>
    <row r="696" ht="15.75" customHeight="1">
      <c r="D696" s="62"/>
    </row>
    <row r="697" ht="15.75" customHeight="1">
      <c r="D697" s="62"/>
    </row>
    <row r="698" ht="15.75" customHeight="1">
      <c r="D698" s="62"/>
    </row>
    <row r="699" ht="15.75" customHeight="1">
      <c r="D699" s="62"/>
    </row>
    <row r="700" ht="15.75" customHeight="1">
      <c r="D700" s="62"/>
    </row>
    <row r="701" ht="15.75" customHeight="1">
      <c r="D701" s="62"/>
    </row>
    <row r="702" ht="15.75" customHeight="1">
      <c r="D702" s="62"/>
    </row>
    <row r="703" ht="15.75" customHeight="1">
      <c r="D703" s="62"/>
    </row>
    <row r="704" ht="15.75" customHeight="1">
      <c r="D704" s="62"/>
    </row>
    <row r="705" ht="15.75" customHeight="1">
      <c r="D705" s="62"/>
    </row>
    <row r="706" ht="15.75" customHeight="1">
      <c r="D706" s="62"/>
    </row>
    <row r="707" ht="15.75" customHeight="1">
      <c r="D707" s="62"/>
    </row>
    <row r="708" ht="15.75" customHeight="1">
      <c r="D708" s="62"/>
    </row>
    <row r="709" ht="15.75" customHeight="1">
      <c r="D709" s="62"/>
    </row>
    <row r="710" ht="15.75" customHeight="1">
      <c r="D710" s="62"/>
    </row>
    <row r="711" ht="15.75" customHeight="1">
      <c r="D711" s="62"/>
    </row>
    <row r="712" ht="15.75" customHeight="1">
      <c r="D712" s="62"/>
    </row>
    <row r="713" ht="15.75" customHeight="1">
      <c r="D713" s="62"/>
    </row>
    <row r="714" ht="15.75" customHeight="1">
      <c r="D714" s="62"/>
    </row>
    <row r="715" ht="15.75" customHeight="1">
      <c r="D715" s="62"/>
    </row>
    <row r="716" ht="15.75" customHeight="1">
      <c r="D716" s="62"/>
    </row>
    <row r="717" ht="15.75" customHeight="1">
      <c r="D717" s="62"/>
    </row>
    <row r="718" ht="15.75" customHeight="1">
      <c r="D718" s="62"/>
    </row>
    <row r="719" ht="15.75" customHeight="1">
      <c r="D719" s="62"/>
    </row>
    <row r="720" ht="15.75" customHeight="1">
      <c r="D720" s="62"/>
    </row>
    <row r="721" ht="15.75" customHeight="1">
      <c r="D721" s="62"/>
    </row>
    <row r="722" ht="15.75" customHeight="1">
      <c r="D722" s="62"/>
    </row>
    <row r="723" ht="15.75" customHeight="1">
      <c r="D723" s="62"/>
    </row>
    <row r="724" ht="15.75" customHeight="1">
      <c r="D724" s="62"/>
    </row>
    <row r="725" ht="15.75" customHeight="1">
      <c r="D725" s="62"/>
    </row>
    <row r="726" ht="15.75" customHeight="1">
      <c r="D726" s="62"/>
    </row>
    <row r="727" ht="15.75" customHeight="1">
      <c r="D727" s="62"/>
    </row>
    <row r="728" ht="15.75" customHeight="1">
      <c r="D728" s="62"/>
    </row>
    <row r="729" ht="15.75" customHeight="1">
      <c r="D729" s="62"/>
    </row>
    <row r="730" ht="15.75" customHeight="1">
      <c r="D730" s="62"/>
    </row>
    <row r="731" ht="15.75" customHeight="1">
      <c r="D731" s="62"/>
    </row>
    <row r="732" ht="15.75" customHeight="1">
      <c r="D732" s="62"/>
    </row>
    <row r="733" ht="15.75" customHeight="1">
      <c r="D733" s="62"/>
    </row>
    <row r="734" ht="15.75" customHeight="1">
      <c r="D734" s="62"/>
    </row>
    <row r="735" ht="15.75" customHeight="1">
      <c r="D735" s="62"/>
    </row>
    <row r="736" ht="15.75" customHeight="1">
      <c r="D736" s="62"/>
    </row>
    <row r="737" ht="15.75" customHeight="1">
      <c r="D737" s="62"/>
    </row>
    <row r="738" ht="15.75" customHeight="1">
      <c r="D738" s="62"/>
    </row>
    <row r="739" ht="15.75" customHeight="1">
      <c r="D739" s="62"/>
    </row>
    <row r="740" ht="15.75" customHeight="1">
      <c r="D740" s="62"/>
    </row>
    <row r="741" ht="15.75" customHeight="1">
      <c r="D741" s="62"/>
    </row>
    <row r="742" ht="15.75" customHeight="1">
      <c r="D742" s="62"/>
    </row>
    <row r="743" ht="15.75" customHeight="1">
      <c r="D743" s="62"/>
    </row>
    <row r="744" ht="15.75" customHeight="1">
      <c r="D744" s="62"/>
    </row>
    <row r="745" ht="15.75" customHeight="1">
      <c r="D745" s="62"/>
    </row>
    <row r="746" ht="15.75" customHeight="1">
      <c r="D746" s="62"/>
    </row>
    <row r="747" ht="15.75" customHeight="1">
      <c r="D747" s="62"/>
    </row>
    <row r="748" ht="15.75" customHeight="1">
      <c r="D748" s="62"/>
    </row>
    <row r="749" ht="15.75" customHeight="1">
      <c r="D749" s="62"/>
    </row>
    <row r="750" ht="15.75" customHeight="1">
      <c r="D750" s="62"/>
    </row>
    <row r="751" ht="15.75" customHeight="1">
      <c r="D751" s="62"/>
    </row>
    <row r="752" ht="15.75" customHeight="1">
      <c r="D752" s="62"/>
    </row>
    <row r="753" ht="15.75" customHeight="1">
      <c r="D753" s="62"/>
    </row>
    <row r="754" ht="15.75" customHeight="1">
      <c r="D754" s="62"/>
    </row>
    <row r="755" ht="15.75" customHeight="1">
      <c r="D755" s="62"/>
    </row>
    <row r="756" ht="15.75" customHeight="1">
      <c r="D756" s="62"/>
    </row>
    <row r="757" ht="15.75" customHeight="1">
      <c r="D757" s="62"/>
    </row>
    <row r="758" ht="15.75" customHeight="1">
      <c r="D758" s="62"/>
    </row>
    <row r="759" ht="15.75" customHeight="1">
      <c r="D759" s="62"/>
    </row>
    <row r="760" ht="15.75" customHeight="1">
      <c r="D760" s="62"/>
    </row>
    <row r="761" ht="15.75" customHeight="1">
      <c r="D761" s="62"/>
    </row>
    <row r="762" ht="15.75" customHeight="1">
      <c r="D762" s="62"/>
    </row>
    <row r="763" ht="15.75" customHeight="1">
      <c r="D763" s="62"/>
    </row>
    <row r="764" ht="15.75" customHeight="1">
      <c r="D764" s="62"/>
    </row>
    <row r="765" ht="15.75" customHeight="1">
      <c r="D765" s="62"/>
    </row>
    <row r="766" ht="15.75" customHeight="1">
      <c r="D766" s="62"/>
    </row>
    <row r="767" ht="15.75" customHeight="1">
      <c r="D767" s="62"/>
    </row>
    <row r="768" ht="15.75" customHeight="1">
      <c r="D768" s="62"/>
    </row>
    <row r="769" ht="15.75" customHeight="1">
      <c r="D769" s="62"/>
    </row>
    <row r="770" ht="15.75" customHeight="1">
      <c r="D770" s="62"/>
    </row>
    <row r="771" ht="15.75" customHeight="1">
      <c r="D771" s="62"/>
    </row>
    <row r="772" ht="15.75" customHeight="1">
      <c r="D772" s="62"/>
    </row>
    <row r="773" ht="15.75" customHeight="1">
      <c r="D773" s="62"/>
    </row>
    <row r="774" ht="15.75" customHeight="1">
      <c r="D774" s="62"/>
    </row>
    <row r="775" ht="15.75" customHeight="1">
      <c r="D775" s="62"/>
    </row>
    <row r="776" ht="15.75" customHeight="1">
      <c r="D776" s="62"/>
    </row>
    <row r="777" ht="15.75" customHeight="1">
      <c r="D777" s="62"/>
    </row>
    <row r="778" ht="15.75" customHeight="1">
      <c r="D778" s="62"/>
    </row>
    <row r="779" ht="15.75" customHeight="1">
      <c r="D779" s="62"/>
    </row>
    <row r="780" ht="15.75" customHeight="1">
      <c r="D780" s="62"/>
    </row>
    <row r="781" ht="15.75" customHeight="1">
      <c r="D781" s="62"/>
    </row>
    <row r="782" ht="15.75" customHeight="1">
      <c r="D782" s="62"/>
    </row>
    <row r="783" ht="15.75" customHeight="1">
      <c r="D783" s="62"/>
    </row>
    <row r="784" ht="15.75" customHeight="1">
      <c r="D784" s="62"/>
    </row>
    <row r="785" ht="15.75" customHeight="1">
      <c r="D785" s="62"/>
    </row>
    <row r="786" ht="15.75" customHeight="1">
      <c r="D786" s="62"/>
    </row>
    <row r="787" ht="15.75" customHeight="1">
      <c r="D787" s="62"/>
    </row>
    <row r="788" ht="15.75" customHeight="1">
      <c r="D788" s="62"/>
    </row>
    <row r="789" ht="15.75" customHeight="1">
      <c r="D789" s="62"/>
    </row>
    <row r="790" ht="15.75" customHeight="1">
      <c r="D790" s="62"/>
    </row>
    <row r="791" ht="15.75" customHeight="1">
      <c r="D791" s="62"/>
    </row>
    <row r="792" ht="15.75" customHeight="1">
      <c r="D792" s="62"/>
    </row>
    <row r="793" ht="15.75" customHeight="1">
      <c r="D793" s="62"/>
    </row>
    <row r="794" ht="15.75" customHeight="1">
      <c r="D794" s="62"/>
    </row>
    <row r="795" ht="15.75" customHeight="1">
      <c r="D795" s="62"/>
    </row>
    <row r="796" ht="15.75" customHeight="1">
      <c r="D796" s="62"/>
    </row>
    <row r="797" ht="15.75" customHeight="1">
      <c r="D797" s="62"/>
    </row>
    <row r="798" ht="15.75" customHeight="1">
      <c r="D798" s="62"/>
    </row>
    <row r="799" ht="15.75" customHeight="1">
      <c r="D799" s="62"/>
    </row>
    <row r="800" ht="15.75" customHeight="1">
      <c r="D800" s="62"/>
    </row>
    <row r="801" ht="15.75" customHeight="1">
      <c r="D801" s="62"/>
    </row>
    <row r="802" ht="15.75" customHeight="1">
      <c r="D802" s="62"/>
    </row>
    <row r="803" ht="15.75" customHeight="1">
      <c r="D803" s="62"/>
    </row>
    <row r="804" ht="15.75" customHeight="1">
      <c r="D804" s="62"/>
    </row>
    <row r="805" ht="15.75" customHeight="1">
      <c r="D805" s="62"/>
    </row>
    <row r="806" ht="15.75" customHeight="1">
      <c r="D806" s="62"/>
    </row>
    <row r="807" ht="15.75" customHeight="1">
      <c r="D807" s="62"/>
    </row>
    <row r="808" ht="15.75" customHeight="1">
      <c r="D808" s="62"/>
    </row>
    <row r="809" ht="15.75" customHeight="1">
      <c r="D809" s="62"/>
    </row>
    <row r="810" ht="15.75" customHeight="1">
      <c r="D810" s="62"/>
    </row>
    <row r="811" ht="15.75" customHeight="1">
      <c r="D811" s="62"/>
    </row>
    <row r="812" ht="15.75" customHeight="1">
      <c r="D812" s="62"/>
    </row>
    <row r="813" ht="15.75" customHeight="1">
      <c r="D813" s="62"/>
    </row>
    <row r="814" ht="15.75" customHeight="1">
      <c r="D814" s="62"/>
    </row>
    <row r="815" ht="15.75" customHeight="1">
      <c r="D815" s="62"/>
    </row>
    <row r="816" ht="15.75" customHeight="1">
      <c r="D816" s="62"/>
    </row>
    <row r="817" ht="15.75" customHeight="1">
      <c r="D817" s="62"/>
    </row>
    <row r="818" ht="15.75" customHeight="1">
      <c r="D818" s="62"/>
    </row>
    <row r="819" ht="15.75" customHeight="1">
      <c r="D819" s="62"/>
    </row>
    <row r="820" ht="15.75" customHeight="1">
      <c r="D820" s="62"/>
    </row>
    <row r="821" ht="15.75" customHeight="1">
      <c r="D821" s="62"/>
    </row>
    <row r="822" ht="15.75" customHeight="1">
      <c r="D822" s="62"/>
    </row>
    <row r="823" ht="15.75" customHeight="1">
      <c r="D823" s="62"/>
    </row>
    <row r="824" ht="15.75" customHeight="1">
      <c r="D824" s="62"/>
    </row>
    <row r="825" ht="15.75" customHeight="1">
      <c r="D825" s="62"/>
    </row>
    <row r="826" ht="15.75" customHeight="1">
      <c r="D826" s="62"/>
    </row>
    <row r="827" ht="15.75" customHeight="1">
      <c r="D827" s="62"/>
    </row>
    <row r="828" ht="15.75" customHeight="1">
      <c r="D828" s="62"/>
    </row>
    <row r="829" ht="15.75" customHeight="1">
      <c r="D829" s="62"/>
    </row>
    <row r="830" ht="15.75" customHeight="1">
      <c r="D830" s="62"/>
    </row>
    <row r="831" ht="15.75" customHeight="1">
      <c r="D831" s="62"/>
    </row>
    <row r="832" ht="15.75" customHeight="1">
      <c r="D832" s="62"/>
    </row>
    <row r="833" ht="15.75" customHeight="1">
      <c r="D833" s="62"/>
    </row>
    <row r="834" ht="15.75" customHeight="1">
      <c r="D834" s="62"/>
    </row>
    <row r="835" ht="15.75" customHeight="1">
      <c r="D835" s="62"/>
    </row>
    <row r="836" ht="15.75" customHeight="1">
      <c r="D836" s="62"/>
    </row>
    <row r="837" ht="15.75" customHeight="1">
      <c r="D837" s="62"/>
    </row>
    <row r="838" ht="15.75" customHeight="1">
      <c r="D838" s="62"/>
    </row>
    <row r="839" ht="15.75" customHeight="1">
      <c r="D839" s="62"/>
    </row>
    <row r="840" ht="15.75" customHeight="1">
      <c r="D840" s="62"/>
    </row>
    <row r="841" ht="15.75" customHeight="1">
      <c r="D841" s="62"/>
    </row>
    <row r="842" ht="15.75" customHeight="1">
      <c r="D842" s="62"/>
    </row>
    <row r="843" ht="15.75" customHeight="1">
      <c r="D843" s="62"/>
    </row>
    <row r="844" ht="15.75" customHeight="1">
      <c r="D844" s="62"/>
    </row>
    <row r="845" ht="15.75" customHeight="1">
      <c r="D845" s="62"/>
    </row>
    <row r="846" ht="15.75" customHeight="1">
      <c r="D846" s="62"/>
    </row>
    <row r="847" ht="15.75" customHeight="1">
      <c r="D847" s="62"/>
    </row>
    <row r="848" ht="15.75" customHeight="1">
      <c r="D848" s="62"/>
    </row>
    <row r="849" ht="15.75" customHeight="1">
      <c r="D849" s="62"/>
    </row>
    <row r="850" ht="15.75" customHeight="1">
      <c r="D850" s="62"/>
    </row>
    <row r="851" ht="15.75" customHeight="1">
      <c r="D851" s="62"/>
    </row>
    <row r="852" ht="15.75" customHeight="1">
      <c r="D852" s="62"/>
    </row>
    <row r="853" ht="15.75" customHeight="1">
      <c r="D853" s="62"/>
    </row>
    <row r="854" ht="15.75" customHeight="1">
      <c r="D854" s="62"/>
    </row>
    <row r="855" ht="15.75" customHeight="1">
      <c r="D855" s="62"/>
    </row>
    <row r="856" ht="15.75" customHeight="1">
      <c r="D856" s="62"/>
    </row>
    <row r="857" ht="15.75" customHeight="1">
      <c r="D857" s="62"/>
    </row>
    <row r="858" ht="15.75" customHeight="1">
      <c r="D858" s="62"/>
    </row>
    <row r="859" ht="15.75" customHeight="1">
      <c r="D859" s="62"/>
    </row>
    <row r="860" ht="15.75" customHeight="1">
      <c r="D860" s="62"/>
    </row>
    <row r="861" ht="15.75" customHeight="1">
      <c r="D861" s="62"/>
    </row>
    <row r="862" ht="15.75" customHeight="1">
      <c r="D862" s="62"/>
    </row>
    <row r="863" ht="15.75" customHeight="1">
      <c r="D863" s="62"/>
    </row>
    <row r="864" ht="15.75" customHeight="1">
      <c r="D864" s="62"/>
    </row>
    <row r="865" ht="15.75" customHeight="1">
      <c r="D865" s="62"/>
    </row>
    <row r="866" ht="15.75" customHeight="1">
      <c r="D866" s="62"/>
    </row>
    <row r="867" ht="15.75" customHeight="1">
      <c r="D867" s="62"/>
    </row>
    <row r="868" ht="15.75" customHeight="1">
      <c r="D868" s="62"/>
    </row>
    <row r="869" ht="15.75" customHeight="1">
      <c r="D869" s="62"/>
    </row>
    <row r="870" ht="15.75" customHeight="1">
      <c r="D870" s="62"/>
    </row>
    <row r="871" ht="15.75" customHeight="1">
      <c r="D871" s="62"/>
    </row>
    <row r="872" ht="15.75" customHeight="1">
      <c r="D872" s="62"/>
    </row>
    <row r="873" ht="15.75" customHeight="1">
      <c r="D873" s="62"/>
    </row>
    <row r="874" ht="15.75" customHeight="1">
      <c r="D874" s="62"/>
    </row>
    <row r="875" ht="15.75" customHeight="1">
      <c r="D875" s="62"/>
    </row>
    <row r="876" ht="15.75" customHeight="1">
      <c r="D876" s="62"/>
    </row>
    <row r="877" ht="15.75" customHeight="1">
      <c r="D877" s="62"/>
    </row>
    <row r="878" ht="15.75" customHeight="1">
      <c r="D878" s="62"/>
    </row>
    <row r="879" ht="15.75" customHeight="1">
      <c r="D879" s="62"/>
    </row>
    <row r="880" ht="15.75" customHeight="1">
      <c r="D880" s="62"/>
    </row>
    <row r="881" ht="15.75" customHeight="1">
      <c r="D881" s="62"/>
    </row>
    <row r="882" ht="15.75" customHeight="1">
      <c r="D882" s="62"/>
    </row>
    <row r="883" ht="15.75" customHeight="1">
      <c r="D883" s="62"/>
    </row>
    <row r="884" ht="15.75" customHeight="1">
      <c r="D884" s="62"/>
    </row>
    <row r="885" ht="15.75" customHeight="1">
      <c r="D885" s="62"/>
    </row>
    <row r="886" ht="15.75" customHeight="1">
      <c r="D886" s="62"/>
    </row>
    <row r="887" ht="15.75" customHeight="1">
      <c r="D887" s="62"/>
    </row>
    <row r="888" ht="15.75" customHeight="1">
      <c r="D888" s="62"/>
    </row>
    <row r="889" ht="15.75" customHeight="1">
      <c r="D889" s="62"/>
    </row>
    <row r="890" ht="15.75" customHeight="1">
      <c r="D890" s="62"/>
    </row>
    <row r="891" ht="15.75" customHeight="1">
      <c r="D891" s="62"/>
    </row>
    <row r="892" ht="15.75" customHeight="1">
      <c r="D892" s="62"/>
    </row>
    <row r="893" ht="15.75" customHeight="1">
      <c r="D893" s="62"/>
    </row>
    <row r="894" ht="15.75" customHeight="1">
      <c r="D894" s="62"/>
    </row>
    <row r="895" ht="15.75" customHeight="1">
      <c r="D895" s="62"/>
    </row>
    <row r="896" ht="15.75" customHeight="1">
      <c r="D896" s="62"/>
    </row>
    <row r="897" ht="15.75" customHeight="1">
      <c r="D897" s="62"/>
    </row>
    <row r="898" ht="15.75" customHeight="1">
      <c r="D898" s="62"/>
    </row>
    <row r="899" ht="15.75" customHeight="1">
      <c r="D899" s="62"/>
    </row>
    <row r="900" ht="15.75" customHeight="1">
      <c r="D900" s="62"/>
    </row>
    <row r="901" ht="15.75" customHeight="1">
      <c r="D901" s="62"/>
    </row>
    <row r="902" ht="15.75" customHeight="1">
      <c r="D902" s="62"/>
    </row>
    <row r="903" ht="15.75" customHeight="1">
      <c r="D903" s="62"/>
    </row>
    <row r="904" ht="15.75" customHeight="1">
      <c r="D904" s="62"/>
    </row>
    <row r="905" ht="15.75" customHeight="1">
      <c r="D905" s="62"/>
    </row>
    <row r="906" ht="15.75" customHeight="1">
      <c r="D906" s="62"/>
    </row>
    <row r="907" ht="15.75" customHeight="1">
      <c r="D907" s="62"/>
    </row>
    <row r="908" ht="15.75" customHeight="1">
      <c r="D908" s="62"/>
    </row>
    <row r="909" ht="15.75" customHeight="1">
      <c r="D909" s="62"/>
    </row>
    <row r="910" ht="15.75" customHeight="1">
      <c r="D910" s="62"/>
    </row>
    <row r="911" ht="15.75" customHeight="1">
      <c r="D911" s="62"/>
    </row>
    <row r="912" ht="15.75" customHeight="1">
      <c r="D912" s="62"/>
    </row>
    <row r="913" ht="15.75" customHeight="1">
      <c r="D913" s="62"/>
    </row>
    <row r="914" ht="15.75" customHeight="1">
      <c r="D914" s="62"/>
    </row>
    <row r="915" ht="15.75" customHeight="1">
      <c r="D915" s="62"/>
    </row>
    <row r="916" ht="15.75" customHeight="1">
      <c r="D916" s="62"/>
    </row>
    <row r="917" ht="15.75" customHeight="1">
      <c r="D917" s="62"/>
    </row>
    <row r="918" ht="15.75" customHeight="1">
      <c r="D918" s="62"/>
    </row>
    <row r="919" ht="15.75" customHeight="1">
      <c r="D919" s="62"/>
    </row>
    <row r="920" ht="15.75" customHeight="1">
      <c r="D920" s="62"/>
    </row>
    <row r="921" ht="15.75" customHeight="1">
      <c r="D921" s="62"/>
    </row>
    <row r="922" ht="15.75" customHeight="1">
      <c r="D922" s="62"/>
    </row>
    <row r="923" ht="15.75" customHeight="1">
      <c r="D923" s="62"/>
    </row>
    <row r="924" ht="15.75" customHeight="1">
      <c r="D924" s="62"/>
    </row>
    <row r="925" ht="15.75" customHeight="1">
      <c r="D925" s="62"/>
    </row>
    <row r="926" ht="15.75" customHeight="1">
      <c r="D926" s="62"/>
    </row>
    <row r="927" ht="15.75" customHeight="1">
      <c r="D927" s="62"/>
    </row>
    <row r="928" ht="15.75" customHeight="1">
      <c r="D928" s="62"/>
    </row>
    <row r="929" ht="15.75" customHeight="1">
      <c r="D929" s="62"/>
    </row>
    <row r="930" ht="15.75" customHeight="1">
      <c r="D930" s="62"/>
    </row>
    <row r="931" ht="15.75" customHeight="1">
      <c r="D931" s="62"/>
    </row>
    <row r="932" ht="15.75" customHeight="1">
      <c r="D932" s="62"/>
    </row>
    <row r="933" ht="15.75" customHeight="1">
      <c r="D933" s="62"/>
    </row>
    <row r="934" ht="15.75" customHeight="1">
      <c r="D934" s="62"/>
    </row>
    <row r="935" ht="15.75" customHeight="1">
      <c r="D935" s="62"/>
    </row>
    <row r="936" ht="15.75" customHeight="1">
      <c r="D936" s="62"/>
    </row>
    <row r="937" ht="15.75" customHeight="1">
      <c r="D937" s="62"/>
    </row>
    <row r="938" ht="15.75" customHeight="1">
      <c r="D938" s="62"/>
    </row>
    <row r="939" ht="15.75" customHeight="1">
      <c r="D939" s="62"/>
    </row>
    <row r="940" ht="15.75" customHeight="1">
      <c r="D940" s="62"/>
    </row>
    <row r="941" ht="15.75" customHeight="1">
      <c r="D941" s="62"/>
    </row>
    <row r="942" ht="15.75" customHeight="1">
      <c r="D942" s="62"/>
    </row>
    <row r="943" ht="15.75" customHeight="1">
      <c r="D943" s="62"/>
    </row>
    <row r="944" ht="15.75" customHeight="1">
      <c r="D944" s="62"/>
    </row>
    <row r="945" ht="15.75" customHeight="1">
      <c r="D945" s="62"/>
    </row>
    <row r="946" ht="15.75" customHeight="1">
      <c r="D946" s="62"/>
    </row>
    <row r="947" ht="15.75" customHeight="1">
      <c r="D947" s="62"/>
    </row>
    <row r="948" ht="15.75" customHeight="1">
      <c r="D948" s="62"/>
    </row>
    <row r="949" ht="15.75" customHeight="1">
      <c r="D949" s="62"/>
    </row>
    <row r="950" ht="15.75" customHeight="1">
      <c r="D950" s="62"/>
    </row>
    <row r="951" ht="15.75" customHeight="1">
      <c r="D951" s="62"/>
    </row>
    <row r="952" ht="15.75" customHeight="1">
      <c r="D952" s="62"/>
    </row>
    <row r="953" ht="15.75" customHeight="1">
      <c r="D953" s="62"/>
    </row>
    <row r="954" ht="15.75" customHeight="1">
      <c r="D954" s="62"/>
    </row>
    <row r="955" ht="15.75" customHeight="1">
      <c r="D955" s="62"/>
    </row>
    <row r="956" ht="15.75" customHeight="1">
      <c r="D956" s="62"/>
    </row>
    <row r="957" ht="15.75" customHeight="1">
      <c r="D957" s="62"/>
    </row>
    <row r="958" ht="15.75" customHeight="1">
      <c r="D958" s="62"/>
    </row>
    <row r="959" ht="15.75" customHeight="1">
      <c r="D959" s="62"/>
    </row>
    <row r="960" ht="15.75" customHeight="1">
      <c r="D960" s="62"/>
    </row>
    <row r="961" ht="15.75" customHeight="1">
      <c r="D961" s="62"/>
    </row>
    <row r="962" ht="15.75" customHeight="1">
      <c r="D962" s="62"/>
    </row>
    <row r="963" ht="15.75" customHeight="1">
      <c r="D963" s="62"/>
    </row>
    <row r="964" ht="15.75" customHeight="1">
      <c r="D964" s="62"/>
    </row>
    <row r="965" ht="15.75" customHeight="1">
      <c r="D965" s="62"/>
    </row>
    <row r="966" ht="15.75" customHeight="1">
      <c r="D966" s="62"/>
    </row>
    <row r="967" ht="15.75" customHeight="1">
      <c r="D967" s="62"/>
    </row>
    <row r="968" ht="15.75" customHeight="1">
      <c r="D968" s="62"/>
    </row>
    <row r="969" ht="15.75" customHeight="1">
      <c r="D969" s="62"/>
    </row>
    <row r="970" ht="15.75" customHeight="1">
      <c r="D970" s="62"/>
    </row>
    <row r="971" ht="15.75" customHeight="1">
      <c r="D971" s="62"/>
    </row>
    <row r="972" ht="15.75" customHeight="1">
      <c r="D972" s="62"/>
    </row>
    <row r="973" ht="15.75" customHeight="1">
      <c r="D973" s="62"/>
    </row>
    <row r="974" ht="15.75" customHeight="1">
      <c r="D974" s="62"/>
    </row>
    <row r="975" ht="15.75" customHeight="1">
      <c r="D975" s="62"/>
    </row>
    <row r="976" ht="15.75" customHeight="1">
      <c r="D976" s="62"/>
    </row>
    <row r="977" ht="15.75" customHeight="1">
      <c r="D977" s="62"/>
    </row>
    <row r="978" ht="15.75" customHeight="1">
      <c r="D978" s="62"/>
    </row>
    <row r="979" ht="15.75" customHeight="1">
      <c r="D979" s="62"/>
    </row>
    <row r="980" ht="15.75" customHeight="1">
      <c r="D980" s="62"/>
    </row>
    <row r="981" ht="15.75" customHeight="1">
      <c r="D981" s="62"/>
    </row>
    <row r="982" ht="15.75" customHeight="1">
      <c r="D982" s="62"/>
    </row>
    <row r="983" ht="15.75" customHeight="1">
      <c r="D983" s="62"/>
    </row>
    <row r="984" ht="15.75" customHeight="1">
      <c r="D984" s="62"/>
    </row>
    <row r="985" ht="15.75" customHeight="1">
      <c r="D985" s="62"/>
    </row>
    <row r="986" ht="15.75" customHeight="1">
      <c r="D986" s="62"/>
    </row>
    <row r="987" ht="15.75" customHeight="1">
      <c r="D987" s="62"/>
    </row>
    <row r="988" ht="15.75" customHeight="1">
      <c r="D988" s="62"/>
    </row>
    <row r="989" ht="15.75" customHeight="1">
      <c r="D989" s="62"/>
    </row>
    <row r="990" ht="15.75" customHeight="1">
      <c r="D990" s="62"/>
    </row>
    <row r="991" ht="15.75" customHeight="1">
      <c r="D991" s="62"/>
    </row>
    <row r="992" ht="15.75" customHeight="1">
      <c r="D992" s="62"/>
    </row>
    <row r="993" ht="15.75" customHeight="1">
      <c r="D993" s="62"/>
    </row>
    <row r="994" ht="15.75" customHeight="1">
      <c r="D994" s="62"/>
    </row>
    <row r="995" ht="15.75" customHeight="1">
      <c r="D995" s="62"/>
    </row>
    <row r="996" ht="15.75" customHeight="1">
      <c r="D996" s="62"/>
    </row>
    <row r="997" ht="15.75" customHeight="1">
      <c r="D997" s="62"/>
    </row>
    <row r="998" ht="15.75" customHeight="1">
      <c r="D998" s="62"/>
    </row>
    <row r="999" ht="15.75" customHeight="1">
      <c r="D999" s="62"/>
    </row>
    <row r="1000" ht="15.75" customHeight="1">
      <c r="D1000" s="62"/>
    </row>
  </sheetData>
  <mergeCells count="146">
    <mergeCell ref="H21:I21"/>
    <mergeCell ref="J21:L21"/>
    <mergeCell ref="C19:I19"/>
    <mergeCell ref="J19:L19"/>
    <mergeCell ref="A20:I20"/>
    <mergeCell ref="J20:L20"/>
    <mergeCell ref="D21:E21"/>
    <mergeCell ref="F21:G21"/>
    <mergeCell ref="A22:L22"/>
    <mergeCell ref="F25:H25"/>
    <mergeCell ref="I25:L25"/>
    <mergeCell ref="A21:C21"/>
    <mergeCell ref="A23:E24"/>
    <mergeCell ref="F23:H23"/>
    <mergeCell ref="I23:L23"/>
    <mergeCell ref="F24:H24"/>
    <mergeCell ref="I24:L24"/>
    <mergeCell ref="A25:E25"/>
    <mergeCell ref="F28:H28"/>
    <mergeCell ref="I28:L28"/>
    <mergeCell ref="A26:E26"/>
    <mergeCell ref="F26:H26"/>
    <mergeCell ref="I26:L26"/>
    <mergeCell ref="A27:E27"/>
    <mergeCell ref="F27:H27"/>
    <mergeCell ref="I27:L27"/>
    <mergeCell ref="A28:E28"/>
    <mergeCell ref="E43:L43"/>
    <mergeCell ref="F44:H44"/>
    <mergeCell ref="A29:E29"/>
    <mergeCell ref="F29:H29"/>
    <mergeCell ref="I29:L29"/>
    <mergeCell ref="A30:E30"/>
    <mergeCell ref="F30:H30"/>
    <mergeCell ref="I30:L30"/>
    <mergeCell ref="E42:L42"/>
    <mergeCell ref="A42:D42"/>
    <mergeCell ref="A43:D43"/>
    <mergeCell ref="D44:D48"/>
    <mergeCell ref="E44:E48"/>
    <mergeCell ref="A45:A48"/>
    <mergeCell ref="B45:B48"/>
    <mergeCell ref="C45:C48"/>
    <mergeCell ref="A44:C44"/>
    <mergeCell ref="F45:H45"/>
    <mergeCell ref="F46:I46"/>
    <mergeCell ref="F47:I47"/>
    <mergeCell ref="K47:L47"/>
    <mergeCell ref="F48:G48"/>
    <mergeCell ref="H48:I48"/>
    <mergeCell ref="J55:K55"/>
    <mergeCell ref="J56:K56"/>
    <mergeCell ref="J57:K57"/>
    <mergeCell ref="J58:K58"/>
    <mergeCell ref="J59:K59"/>
    <mergeCell ref="J60:K60"/>
    <mergeCell ref="J61:K61"/>
    <mergeCell ref="J62:K62"/>
    <mergeCell ref="J63:K63"/>
    <mergeCell ref="J64:K64"/>
    <mergeCell ref="J65:K65"/>
    <mergeCell ref="J66:K66"/>
    <mergeCell ref="J67:K67"/>
    <mergeCell ref="J68:K68"/>
    <mergeCell ref="J69:K69"/>
    <mergeCell ref="J70:K70"/>
    <mergeCell ref="J71:K71"/>
    <mergeCell ref="J72:K72"/>
    <mergeCell ref="J73:K73"/>
    <mergeCell ref="J74:K74"/>
    <mergeCell ref="J75:K75"/>
    <mergeCell ref="J76:K76"/>
    <mergeCell ref="J77:K77"/>
    <mergeCell ref="J78:K78"/>
    <mergeCell ref="J79:K79"/>
    <mergeCell ref="J80:K80"/>
    <mergeCell ref="J81:K81"/>
    <mergeCell ref="J82:K82"/>
    <mergeCell ref="J83:K83"/>
    <mergeCell ref="J84:K84"/>
    <mergeCell ref="J85:K85"/>
    <mergeCell ref="J86:K86"/>
    <mergeCell ref="J87:K87"/>
    <mergeCell ref="J88:K88"/>
    <mergeCell ref="J89:K89"/>
    <mergeCell ref="J90:K90"/>
    <mergeCell ref="J91:K91"/>
    <mergeCell ref="J92:K92"/>
    <mergeCell ref="J93:K93"/>
    <mergeCell ref="J94:K94"/>
    <mergeCell ref="J95:K95"/>
    <mergeCell ref="J96:K96"/>
    <mergeCell ref="J104:K104"/>
    <mergeCell ref="C107:D107"/>
    <mergeCell ref="E107:F107"/>
    <mergeCell ref="J97:K97"/>
    <mergeCell ref="J98:K98"/>
    <mergeCell ref="J99:K99"/>
    <mergeCell ref="J100:K100"/>
    <mergeCell ref="J101:K101"/>
    <mergeCell ref="J102:K102"/>
    <mergeCell ref="J103:K103"/>
    <mergeCell ref="H6:I6"/>
    <mergeCell ref="J6:L6"/>
    <mergeCell ref="E1:I1"/>
    <mergeCell ref="E2:I2"/>
    <mergeCell ref="E3:I3"/>
    <mergeCell ref="E4:I4"/>
    <mergeCell ref="E5:I5"/>
    <mergeCell ref="A6:C6"/>
    <mergeCell ref="E6:F6"/>
    <mergeCell ref="A7:C7"/>
    <mergeCell ref="D7:G7"/>
    <mergeCell ref="H7:I7"/>
    <mergeCell ref="J7:L7"/>
    <mergeCell ref="A8:C8"/>
    <mergeCell ref="H8:I8"/>
    <mergeCell ref="J8:L8"/>
    <mergeCell ref="D8:G8"/>
    <mergeCell ref="A9:I9"/>
    <mergeCell ref="J9:L9"/>
    <mergeCell ref="B10:I10"/>
    <mergeCell ref="J10:L10"/>
    <mergeCell ref="B11:I11"/>
    <mergeCell ref="J11:L11"/>
    <mergeCell ref="B12:I12"/>
    <mergeCell ref="J12:L12"/>
    <mergeCell ref="B13:I13"/>
    <mergeCell ref="J13:L13"/>
    <mergeCell ref="B14:I14"/>
    <mergeCell ref="J14:L14"/>
    <mergeCell ref="J15:L15"/>
    <mergeCell ref="B15:I15"/>
    <mergeCell ref="B16:I16"/>
    <mergeCell ref="J16:L16"/>
    <mergeCell ref="B17:I17"/>
    <mergeCell ref="J17:L17"/>
    <mergeCell ref="C18:I18"/>
    <mergeCell ref="J18:L18"/>
    <mergeCell ref="J48:L48"/>
    <mergeCell ref="J49:K49"/>
    <mergeCell ref="J50:K50"/>
    <mergeCell ref="J51:K51"/>
    <mergeCell ref="J52:K52"/>
    <mergeCell ref="J53:K53"/>
    <mergeCell ref="J54:K54"/>
  </mergeCells>
  <conditionalFormatting sqref="A49:H104">
    <cfRule type="expression" dxfId="2" priority="1">
      <formula>$N49&lt;0</formula>
    </cfRule>
  </conditionalFormatting>
  <conditionalFormatting sqref="A49:L104">
    <cfRule type="expression" dxfId="0" priority="2">
      <formula>$H49=""</formula>
    </cfRule>
  </conditionalFormatting>
  <conditionalFormatting sqref="F49:G104">
    <cfRule type="expression" dxfId="1" priority="3">
      <formula>$N49&lt;0</formula>
    </cfRule>
  </conditionalFormatting>
  <conditionalFormatting sqref="I49:L104">
    <cfRule type="expression" dxfId="1" priority="4">
      <formula>$N49&lt;0</formula>
    </cfRule>
  </conditionalFormatting>
  <printOptions/>
  <pageMargins bottom="0.39375" footer="0.0" header="0.0" left="0.7875" right="0.39375" top="0.39375"/>
  <pageSetup fitToHeight="0" paperSize="9" orientation="portrait"/>
  <headerFooter>
    <oddFooter>&amp;C_x000D_#0000FF Classificação: Interna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9.71"/>
    <col customWidth="1" min="3" max="3" width="8.71"/>
    <col customWidth="1" min="4" max="5" width="10.71"/>
    <col customWidth="1" min="6" max="6" width="11.43"/>
    <col customWidth="1" min="7" max="9" width="10.0"/>
    <col customWidth="1" min="10" max="12" width="11.43"/>
    <col customWidth="1" min="13" max="13" width="11.71"/>
    <col customWidth="1" min="14" max="14" width="9.43"/>
    <col customWidth="1" min="15" max="15" width="11.57"/>
    <col customWidth="1" min="16" max="17" width="9.14"/>
    <col customWidth="1" hidden="1" min="18" max="20" width="9.14"/>
    <col customWidth="1" hidden="1" min="21" max="21" width="12.71"/>
    <col customWidth="1" hidden="1" min="22" max="23" width="9.14"/>
    <col customWidth="1" hidden="1" min="24" max="24" width="11.57"/>
    <col customWidth="1" hidden="1" min="25" max="26" width="9.14"/>
    <col customWidth="1" hidden="1" min="27" max="27" width="11.0"/>
    <col customWidth="1" hidden="1" min="28" max="29" width="9.14"/>
  </cols>
  <sheetData>
    <row r="1">
      <c r="D1" s="62"/>
    </row>
    <row r="2">
      <c r="A2" s="217"/>
      <c r="B2" s="217"/>
      <c r="C2" s="217"/>
      <c r="D2" s="62"/>
      <c r="E2" s="217"/>
      <c r="F2" s="217"/>
      <c r="G2" s="217"/>
      <c r="H2" s="217"/>
      <c r="I2" s="217"/>
      <c r="J2" s="217"/>
      <c r="K2" s="218" t="s">
        <v>178</v>
      </c>
      <c r="P2" s="219"/>
      <c r="Q2" s="218"/>
      <c r="U2" s="220" t="s">
        <v>179</v>
      </c>
    </row>
    <row r="3">
      <c r="A3" s="217"/>
      <c r="B3" s="217"/>
      <c r="C3" s="217"/>
      <c r="D3" s="62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</row>
    <row r="4">
      <c r="A4" s="217"/>
      <c r="B4" s="217"/>
      <c r="C4" s="217"/>
      <c r="D4" s="62"/>
      <c r="E4" s="217"/>
      <c r="F4" s="217"/>
      <c r="G4" s="217"/>
      <c r="H4" s="217"/>
      <c r="I4" s="217"/>
      <c r="J4" s="217"/>
      <c r="K4" s="218" t="s">
        <v>180</v>
      </c>
      <c r="L4" s="218" t="s">
        <v>181</v>
      </c>
      <c r="M4" s="218" t="s">
        <v>182</v>
      </c>
      <c r="N4" s="221" t="s">
        <v>138</v>
      </c>
      <c r="O4" s="118"/>
      <c r="P4" s="222"/>
      <c r="Q4" s="222"/>
      <c r="U4" s="220" t="s">
        <v>183</v>
      </c>
      <c r="Y4" s="220" t="s">
        <v>184</v>
      </c>
      <c r="AB4" s="220" t="s">
        <v>180</v>
      </c>
    </row>
    <row r="5">
      <c r="A5" s="217"/>
      <c r="B5" s="217"/>
      <c r="C5" s="217"/>
      <c r="D5" s="62"/>
      <c r="E5" s="217"/>
      <c r="F5" s="217"/>
      <c r="G5" s="217"/>
      <c r="H5" s="217"/>
      <c r="I5" s="217"/>
      <c r="J5" s="217"/>
      <c r="K5" s="223"/>
      <c r="L5" s="224" t="s">
        <v>185</v>
      </c>
      <c r="M5" s="224" t="s">
        <v>186</v>
      </c>
      <c r="N5" s="225" t="s">
        <v>149</v>
      </c>
      <c r="O5" s="226">
        <f>'C321 Rack 1-A'!C120</f>
        <v>1.544766751</v>
      </c>
      <c r="P5" s="217"/>
      <c r="Q5" s="227"/>
      <c r="R5" s="64" t="s">
        <v>187</v>
      </c>
      <c r="S5" s="185">
        <f t="shared" ref="S5:S12" si="1">1/(2*PI()*60*O5*0.000001)</f>
        <v>1717.14104</v>
      </c>
      <c r="U5" s="64" t="s">
        <v>188</v>
      </c>
      <c r="V5" s="64" t="s">
        <v>189</v>
      </c>
      <c r="W5" s="185">
        <f>S5*S6/(S5+S6)</f>
        <v>859.5367346</v>
      </c>
      <c r="X5" s="185"/>
      <c r="Y5" s="185" t="s">
        <v>190</v>
      </c>
      <c r="Z5" s="185">
        <f>W5*W7/(W5+W7)</f>
        <v>429.8129903</v>
      </c>
      <c r="AB5" s="64" t="s">
        <v>191</v>
      </c>
      <c r="AC5" s="185">
        <f>Z5+Z9</f>
        <v>805.8515311</v>
      </c>
    </row>
    <row r="6" ht="15.0" customHeight="1">
      <c r="A6" s="217"/>
      <c r="B6" s="217"/>
      <c r="C6" s="217"/>
      <c r="D6" s="62"/>
      <c r="E6" s="217"/>
      <c r="F6" s="217"/>
      <c r="G6" s="217"/>
      <c r="H6" s="217"/>
      <c r="I6" s="217"/>
      <c r="J6" s="217"/>
      <c r="K6" s="228"/>
      <c r="L6" s="229">
        <f>M6+M8</f>
        <v>6.17148026</v>
      </c>
      <c r="M6" s="230">
        <f>O5+O6</f>
        <v>3.086060523</v>
      </c>
      <c r="N6" s="225" t="s">
        <v>150</v>
      </c>
      <c r="O6" s="226">
        <f>'C321 Rack 1-A'!C121</f>
        <v>1.541293772</v>
      </c>
      <c r="P6" s="217"/>
      <c r="Q6" s="227"/>
      <c r="R6" s="64" t="s">
        <v>192</v>
      </c>
      <c r="S6" s="185">
        <f t="shared" si="1"/>
        <v>1721.010253</v>
      </c>
      <c r="W6" s="185"/>
      <c r="X6" s="185"/>
    </row>
    <row r="7">
      <c r="A7" s="217"/>
      <c r="B7" s="217"/>
      <c r="C7" s="217"/>
      <c r="D7" s="62"/>
      <c r="E7" s="217"/>
      <c r="F7" s="217"/>
      <c r="G7" s="217"/>
      <c r="H7" s="217"/>
      <c r="I7" s="217"/>
      <c r="J7" s="217"/>
      <c r="K7" s="228"/>
      <c r="L7" s="228"/>
      <c r="M7" s="224" t="s">
        <v>193</v>
      </c>
      <c r="N7" s="225" t="s">
        <v>152</v>
      </c>
      <c r="O7" s="226">
        <f>'C321 Rack 1-A'!C122</f>
        <v>1.543809829</v>
      </c>
      <c r="P7" s="217"/>
      <c r="Q7" s="227"/>
      <c r="R7" s="64" t="s">
        <v>194</v>
      </c>
      <c r="S7" s="185">
        <f t="shared" si="1"/>
        <v>1718.205401</v>
      </c>
      <c r="U7" s="64" t="s">
        <v>195</v>
      </c>
      <c r="V7" s="64" t="s">
        <v>196</v>
      </c>
      <c r="W7" s="185">
        <f>S7*S8/(S7+S8)</f>
        <v>859.715245</v>
      </c>
      <c r="AB7" s="64" t="s">
        <v>197</v>
      </c>
      <c r="AC7" s="185">
        <f>(M26*1000/SQRT(3))/AC5</f>
        <v>358.2237217</v>
      </c>
    </row>
    <row r="8" ht="15.0" customHeight="1">
      <c r="A8" s="217"/>
      <c r="B8" s="217"/>
      <c r="C8" s="217"/>
      <c r="D8" s="62"/>
      <c r="E8" s="217"/>
      <c r="F8" s="217"/>
      <c r="G8" s="217"/>
      <c r="H8" s="217"/>
      <c r="I8" s="217"/>
      <c r="J8" s="217"/>
      <c r="K8" s="231" t="s">
        <v>137</v>
      </c>
      <c r="L8" s="232"/>
      <c r="M8" s="230">
        <f>O7+O8</f>
        <v>3.085419737</v>
      </c>
      <c r="N8" s="225" t="s">
        <v>151</v>
      </c>
      <c r="O8" s="226">
        <f>'C321 Rack 1-A'!C123</f>
        <v>1.541609908</v>
      </c>
      <c r="P8" s="217"/>
      <c r="Q8" s="227"/>
      <c r="R8" s="64" t="s">
        <v>198</v>
      </c>
      <c r="S8" s="185">
        <f t="shared" si="1"/>
        <v>1720.657328</v>
      </c>
    </row>
    <row r="9">
      <c r="A9" s="217"/>
      <c r="B9" s="217"/>
      <c r="C9" s="217"/>
      <c r="D9" s="62"/>
      <c r="E9" s="217"/>
      <c r="F9" s="217"/>
      <c r="G9" s="217"/>
      <c r="H9" s="217"/>
      <c r="I9" s="217"/>
      <c r="J9" s="217"/>
      <c r="K9" s="229">
        <f>1/(1/(M6+M8)+1/(M10+M12))</f>
        <v>3.29165148</v>
      </c>
      <c r="L9" s="224" t="s">
        <v>199</v>
      </c>
      <c r="M9" s="224" t="s">
        <v>200</v>
      </c>
      <c r="N9" s="225" t="s">
        <v>170</v>
      </c>
      <c r="O9" s="226">
        <f>'C321 Rack 2-A'!C112</f>
        <v>1.765159462</v>
      </c>
      <c r="P9" s="217"/>
      <c r="Q9" s="227"/>
      <c r="R9" s="64" t="s">
        <v>201</v>
      </c>
      <c r="S9" s="185">
        <f t="shared" si="1"/>
        <v>1502.74377</v>
      </c>
      <c r="U9" s="64" t="s">
        <v>202</v>
      </c>
      <c r="V9" s="64" t="s">
        <v>189</v>
      </c>
      <c r="W9" s="185">
        <f>S9*S10/(S9+S10)</f>
        <v>751.9968524</v>
      </c>
      <c r="Y9" s="185" t="s">
        <v>203</v>
      </c>
      <c r="Z9" s="185">
        <f>W9*W11/(W9+W11)</f>
        <v>376.0385408</v>
      </c>
    </row>
    <row r="10" ht="15.0" customHeight="1">
      <c r="A10" s="217"/>
      <c r="B10" s="217"/>
      <c r="C10" s="217"/>
      <c r="D10" s="62"/>
      <c r="E10" s="217"/>
      <c r="F10" s="217"/>
      <c r="G10" s="217"/>
      <c r="H10" s="217"/>
      <c r="I10" s="217"/>
      <c r="J10" s="217"/>
      <c r="K10" s="231"/>
      <c r="L10" s="229">
        <f>M10+M12</f>
        <v>7.054017334</v>
      </c>
      <c r="M10" s="230">
        <f>O9+O10</f>
        <v>3.527384957</v>
      </c>
      <c r="N10" s="225" t="s">
        <v>171</v>
      </c>
      <c r="O10" s="226">
        <f>'C321 Rack 2-A'!C113</f>
        <v>1.762225495</v>
      </c>
      <c r="P10" s="217"/>
      <c r="Q10" s="227"/>
      <c r="R10" s="64" t="s">
        <v>204</v>
      </c>
      <c r="S10" s="185">
        <f t="shared" si="1"/>
        <v>1505.245721</v>
      </c>
      <c r="W10" s="185"/>
    </row>
    <row r="11">
      <c r="A11" s="217"/>
      <c r="B11" s="217"/>
      <c r="C11" s="217"/>
      <c r="D11" s="62"/>
      <c r="E11" s="217"/>
      <c r="F11" s="217"/>
      <c r="G11" s="217"/>
      <c r="H11" s="217"/>
      <c r="I11" s="217"/>
      <c r="J11" s="217"/>
      <c r="K11" s="228"/>
      <c r="L11" s="228"/>
      <c r="M11" s="224" t="s">
        <v>205</v>
      </c>
      <c r="N11" s="225" t="s">
        <v>173</v>
      </c>
      <c r="O11" s="226">
        <f>'C321 Rack 2-A'!C114</f>
        <v>1.766486524</v>
      </c>
      <c r="P11" s="217"/>
      <c r="Q11" s="227"/>
      <c r="R11" s="64" t="s">
        <v>206</v>
      </c>
      <c r="S11" s="185">
        <f t="shared" si="1"/>
        <v>1501.614843</v>
      </c>
      <c r="U11" s="64" t="s">
        <v>207</v>
      </c>
      <c r="V11" s="64" t="s">
        <v>196</v>
      </c>
      <c r="W11" s="185">
        <f>S11*S12/(S11+S12)</f>
        <v>752.1573279</v>
      </c>
    </row>
    <row r="12">
      <c r="A12" s="217"/>
      <c r="B12" s="217"/>
      <c r="C12" s="217"/>
      <c r="D12" s="62"/>
      <c r="E12" s="217"/>
      <c r="F12" s="217"/>
      <c r="G12" s="217"/>
      <c r="H12" s="217"/>
      <c r="I12" s="217"/>
      <c r="J12" s="217"/>
      <c r="K12" s="232"/>
      <c r="L12" s="232"/>
      <c r="M12" s="230">
        <f>O11+O12</f>
        <v>3.526632377</v>
      </c>
      <c r="N12" s="225" t="s">
        <v>172</v>
      </c>
      <c r="O12" s="226">
        <f>'C321 Rack 2-A'!C115</f>
        <v>1.760145853</v>
      </c>
      <c r="P12" s="217"/>
      <c r="Q12" s="227"/>
      <c r="R12" s="64" t="s">
        <v>208</v>
      </c>
      <c r="S12" s="185">
        <f t="shared" si="1"/>
        <v>1507.024194</v>
      </c>
    </row>
    <row r="13">
      <c r="A13" s="217"/>
      <c r="B13" s="217"/>
      <c r="C13" s="217"/>
      <c r="D13" s="62"/>
      <c r="E13" s="217"/>
      <c r="F13" s="217"/>
      <c r="G13" s="217"/>
      <c r="H13" s="217"/>
      <c r="I13" s="217"/>
      <c r="J13" s="217"/>
      <c r="K13" s="217"/>
      <c r="L13" s="217"/>
      <c r="M13" s="217"/>
      <c r="N13" s="217"/>
      <c r="O13" s="217"/>
      <c r="P13" s="217"/>
      <c r="Q13" s="217"/>
    </row>
    <row r="14">
      <c r="A14" s="217"/>
      <c r="B14" s="217"/>
      <c r="C14" s="217"/>
      <c r="D14" s="62"/>
      <c r="E14" s="217"/>
      <c r="F14" s="217"/>
      <c r="G14" s="217"/>
      <c r="H14" s="217"/>
      <c r="I14" s="217"/>
      <c r="J14" s="217"/>
      <c r="K14" s="217"/>
      <c r="L14" s="233" t="s">
        <v>209</v>
      </c>
      <c r="M14" s="234"/>
      <c r="N14" s="233" t="s">
        <v>210</v>
      </c>
      <c r="O14" s="234"/>
      <c r="P14" s="217"/>
      <c r="Q14" s="217"/>
    </row>
    <row r="15">
      <c r="A15" s="217"/>
      <c r="B15" s="217"/>
      <c r="C15" s="217"/>
      <c r="D15" s="62"/>
      <c r="E15" s="217"/>
      <c r="F15" s="217"/>
      <c r="G15" s="217"/>
      <c r="H15" s="217"/>
      <c r="I15" s="217"/>
      <c r="J15" s="217"/>
      <c r="K15" s="217"/>
      <c r="L15" s="234" t="s">
        <v>211</v>
      </c>
      <c r="M15" s="235">
        <f>AC7*Z5</f>
        <v>153969.209</v>
      </c>
      <c r="N15" s="234" t="s">
        <v>212</v>
      </c>
      <c r="O15" s="235">
        <f>AC7*Z9</f>
        <v>134705.9256</v>
      </c>
      <c r="P15" s="217"/>
      <c r="Q15" s="217"/>
      <c r="S15" s="64" t="s">
        <v>213</v>
      </c>
      <c r="T15" s="64">
        <f>3.24</f>
        <v>3.24</v>
      </c>
    </row>
    <row r="16">
      <c r="A16" s="217"/>
      <c r="B16" s="217"/>
      <c r="C16" s="217"/>
      <c r="D16" s="62"/>
      <c r="E16" s="217"/>
      <c r="F16" s="217"/>
      <c r="G16" s="217"/>
      <c r="H16" s="217"/>
      <c r="I16" s="217"/>
      <c r="J16" s="217"/>
      <c r="K16" s="217"/>
      <c r="L16" s="234" t="s">
        <v>214</v>
      </c>
      <c r="M16" s="236">
        <f>M15/W5</f>
        <v>179.1304581</v>
      </c>
      <c r="N16" s="234" t="s">
        <v>215</v>
      </c>
      <c r="O16" s="236">
        <f>O15/W9</f>
        <v>179.13097</v>
      </c>
      <c r="P16" s="217"/>
      <c r="Q16" s="217"/>
      <c r="T16" s="64">
        <f>3.24*(1+5%)</f>
        <v>3.402</v>
      </c>
    </row>
    <row r="17">
      <c r="A17" s="217"/>
      <c r="B17" s="217"/>
      <c r="C17" s="217"/>
      <c r="D17" s="62"/>
      <c r="E17" s="217"/>
      <c r="F17" s="217"/>
      <c r="G17" s="217"/>
      <c r="H17" s="217"/>
      <c r="I17" s="217"/>
      <c r="J17" s="217"/>
      <c r="K17" s="217"/>
      <c r="L17" s="234" t="s">
        <v>216</v>
      </c>
      <c r="M17" s="236">
        <f>M15/W7</f>
        <v>179.0932636</v>
      </c>
      <c r="N17" s="234" t="s">
        <v>217</v>
      </c>
      <c r="O17" s="236">
        <f>O15/W11</f>
        <v>179.0927517</v>
      </c>
      <c r="P17" s="217"/>
      <c r="Q17" s="217"/>
    </row>
    <row r="18">
      <c r="A18" s="217"/>
      <c r="B18" s="217"/>
      <c r="C18" s="217"/>
      <c r="D18" s="62"/>
      <c r="E18" s="217"/>
      <c r="F18" s="217"/>
      <c r="G18" s="217"/>
      <c r="H18" s="217"/>
      <c r="I18" s="217"/>
      <c r="J18" s="217"/>
      <c r="K18" s="217"/>
      <c r="L18" s="234"/>
      <c r="M18" s="237"/>
      <c r="N18" s="234"/>
      <c r="O18" s="237"/>
      <c r="P18" s="217"/>
      <c r="Q18" s="217"/>
    </row>
    <row r="19">
      <c r="A19" s="217"/>
      <c r="B19" s="217"/>
      <c r="C19" s="217"/>
      <c r="D19" s="62"/>
      <c r="E19" s="217"/>
      <c r="F19" s="217"/>
      <c r="G19" s="217"/>
      <c r="H19" s="217"/>
      <c r="I19" s="217"/>
      <c r="J19" s="217"/>
      <c r="K19" s="217"/>
      <c r="L19" s="234"/>
      <c r="M19" s="238"/>
      <c r="N19" s="234"/>
      <c r="O19" s="238"/>
      <c r="P19" s="217"/>
      <c r="Q19" s="217"/>
    </row>
    <row r="20">
      <c r="A20" s="217"/>
      <c r="B20" s="217"/>
      <c r="C20" s="217"/>
      <c r="D20" s="62"/>
      <c r="E20" s="217"/>
      <c r="F20" s="217"/>
      <c r="G20" s="217"/>
      <c r="H20" s="217"/>
      <c r="I20" s="217"/>
      <c r="J20" s="217"/>
      <c r="K20" s="217"/>
      <c r="L20" s="234"/>
      <c r="M20" s="238"/>
      <c r="N20" s="234"/>
      <c r="O20" s="238"/>
      <c r="P20" s="217"/>
      <c r="Q20" s="217"/>
    </row>
    <row r="21" ht="15.75" customHeight="1">
      <c r="A21" s="217"/>
      <c r="B21" s="217"/>
      <c r="C21" s="217"/>
      <c r="D21" s="62"/>
      <c r="E21" s="217"/>
      <c r="F21" s="217"/>
      <c r="G21" s="217"/>
      <c r="H21" s="217"/>
      <c r="I21" s="217"/>
      <c r="J21" s="217"/>
      <c r="K21" s="217"/>
      <c r="L21" s="233" t="s">
        <v>218</v>
      </c>
      <c r="M21" s="234"/>
      <c r="N21" s="233" t="s">
        <v>219</v>
      </c>
      <c r="O21" s="234"/>
      <c r="P21" s="217"/>
      <c r="Q21" s="217"/>
    </row>
    <row r="22" ht="15.75" customHeight="1">
      <c r="A22" s="217"/>
      <c r="B22" s="217"/>
      <c r="C22" s="217"/>
      <c r="D22" s="62"/>
      <c r="E22" s="217"/>
      <c r="F22" s="217"/>
      <c r="G22" s="217"/>
      <c r="H22" s="217"/>
      <c r="I22" s="217"/>
      <c r="J22" s="217"/>
      <c r="K22" s="217"/>
      <c r="L22" s="234" t="s">
        <v>211</v>
      </c>
      <c r="M22" s="239">
        <f>AC7*Z5</f>
        <v>153969.209</v>
      </c>
      <c r="N22" s="234" t="s">
        <v>212</v>
      </c>
      <c r="O22" s="239">
        <f>AC7*Z9</f>
        <v>134705.9256</v>
      </c>
      <c r="P22" s="217"/>
      <c r="Q22" s="217"/>
    </row>
    <row r="23" ht="15.75" customHeight="1">
      <c r="A23" s="217"/>
      <c r="B23" s="217"/>
      <c r="C23" s="217"/>
      <c r="D23" s="62"/>
      <c r="E23" s="217"/>
      <c r="F23" s="217"/>
      <c r="G23" s="217"/>
      <c r="H23" s="217"/>
      <c r="I23" s="217"/>
      <c r="J23" s="217"/>
      <c r="K23" s="217"/>
      <c r="L23" s="234" t="s">
        <v>216</v>
      </c>
      <c r="M23" s="240">
        <f>M15/W7</f>
        <v>179.0932636</v>
      </c>
      <c r="N23" s="234" t="s">
        <v>217</v>
      </c>
      <c r="O23" s="240">
        <f>O15/W11</f>
        <v>179.0927517</v>
      </c>
      <c r="P23" s="217"/>
      <c r="Q23" s="217"/>
    </row>
    <row r="24" ht="15.75" customHeight="1">
      <c r="A24" s="217"/>
      <c r="B24" s="217"/>
      <c r="C24" s="217"/>
      <c r="D24" s="62"/>
      <c r="E24" s="217"/>
      <c r="F24" s="217"/>
      <c r="G24" s="217"/>
      <c r="H24" s="217"/>
      <c r="I24" s="217"/>
      <c r="J24" s="217"/>
      <c r="K24" s="217"/>
      <c r="L24" s="234" t="s">
        <v>214</v>
      </c>
      <c r="M24" s="240">
        <f>M15/W5</f>
        <v>179.1304581</v>
      </c>
      <c r="N24" s="234" t="s">
        <v>215</v>
      </c>
      <c r="O24" s="240">
        <f>O15/W9</f>
        <v>179.13097</v>
      </c>
      <c r="P24" s="217"/>
      <c r="Q24" s="217"/>
    </row>
    <row r="25" ht="15.75" customHeight="1">
      <c r="A25" s="217"/>
      <c r="B25" s="217"/>
      <c r="C25" s="217"/>
      <c r="D25" s="222" t="s">
        <v>220</v>
      </c>
      <c r="E25" s="241">
        <f>IF(SUM(COUNTBLANK('C321 Rack 1-A'!H49:H112),COUNTBLANK('C321 Rack 2-A'!H49:H104))&gt;0,"",ABS(M24-O24))</f>
        <v>0.0005118798693</v>
      </c>
      <c r="F25" s="217"/>
      <c r="G25" s="217"/>
      <c r="H25" s="217"/>
      <c r="I25" s="217"/>
      <c r="J25" s="217"/>
      <c r="K25" s="217"/>
      <c r="L25" s="217"/>
      <c r="M25" s="217"/>
      <c r="N25" s="217"/>
      <c r="O25" s="217"/>
      <c r="P25" s="217"/>
      <c r="Q25" s="217"/>
    </row>
    <row r="26" ht="15.75" customHeight="1">
      <c r="A26" s="217"/>
      <c r="B26" s="217"/>
      <c r="C26" s="217"/>
      <c r="D26" s="62"/>
      <c r="E26" s="217"/>
      <c r="F26" s="217"/>
      <c r="G26" s="217"/>
      <c r="H26" s="217"/>
      <c r="I26" s="217"/>
      <c r="J26" s="217"/>
      <c r="K26" s="217"/>
      <c r="L26" s="222" t="s">
        <v>221</v>
      </c>
      <c r="M26" s="242">
        <v>500.0</v>
      </c>
      <c r="N26" s="243" t="s">
        <v>222</v>
      </c>
      <c r="O26" s="244"/>
      <c r="P26" s="217"/>
      <c r="Q26" s="217"/>
    </row>
    <row r="27" ht="15.75" customHeight="1">
      <c r="A27" s="217"/>
      <c r="B27" s="217"/>
      <c r="C27" s="217"/>
      <c r="D27" s="222"/>
      <c r="E27" s="244"/>
      <c r="F27" s="217"/>
      <c r="G27" s="217"/>
      <c r="H27" s="217"/>
      <c r="I27" s="217"/>
      <c r="J27" s="217"/>
      <c r="K27" s="217"/>
      <c r="L27" s="217"/>
      <c r="M27" s="217"/>
      <c r="N27" s="217"/>
      <c r="O27" s="217"/>
      <c r="P27" s="217"/>
      <c r="Q27" s="217"/>
    </row>
    <row r="28" ht="15.75" customHeight="1">
      <c r="A28" s="217"/>
      <c r="B28" s="217"/>
      <c r="C28" s="217"/>
      <c r="D28" s="62"/>
      <c r="E28" s="217"/>
      <c r="F28" s="217"/>
      <c r="G28" s="217"/>
      <c r="H28" s="217"/>
      <c r="I28" s="217"/>
      <c r="J28" s="217"/>
      <c r="K28" s="217"/>
      <c r="L28" s="217"/>
      <c r="M28" s="217"/>
      <c r="N28" s="217"/>
      <c r="O28" s="217"/>
      <c r="P28" s="217"/>
      <c r="Q28" s="217"/>
    </row>
    <row r="29" ht="15.75" customHeight="1">
      <c r="A29" s="217"/>
      <c r="B29" s="217"/>
      <c r="C29" s="217"/>
      <c r="E29" s="217"/>
      <c r="F29" s="217"/>
      <c r="G29" s="217"/>
      <c r="H29" s="217"/>
      <c r="I29" s="217"/>
      <c r="J29" s="217"/>
      <c r="K29" s="217"/>
      <c r="L29" s="217"/>
      <c r="M29" s="217"/>
      <c r="N29" s="217"/>
      <c r="O29" s="217"/>
      <c r="P29" s="217"/>
      <c r="Q29" s="217"/>
    </row>
    <row r="30" ht="15.75" customHeight="1">
      <c r="A30" s="217"/>
      <c r="B30" s="217"/>
      <c r="C30" s="217"/>
      <c r="D30" s="62"/>
      <c r="E30" s="217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7"/>
      <c r="Q30" s="217"/>
    </row>
    <row r="31" ht="15.75" customHeight="1">
      <c r="A31" s="217"/>
      <c r="B31" s="217"/>
      <c r="C31" s="217"/>
      <c r="D31" s="62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</row>
    <row r="32" ht="15.75" customHeight="1">
      <c r="A32" s="217"/>
      <c r="B32" s="217"/>
      <c r="C32" s="217"/>
      <c r="D32" s="62"/>
      <c r="E32" s="217"/>
      <c r="F32" s="217"/>
      <c r="G32" s="217"/>
      <c r="H32" s="217"/>
      <c r="I32" s="217"/>
      <c r="J32" s="217"/>
      <c r="K32" s="217"/>
      <c r="L32" s="217"/>
      <c r="M32" s="217"/>
      <c r="N32" s="217"/>
      <c r="O32" s="217"/>
      <c r="P32" s="217"/>
      <c r="Q32" s="217"/>
    </row>
    <row r="33" ht="15.75" customHeight="1">
      <c r="D33" s="62"/>
      <c r="H33" s="62"/>
    </row>
    <row r="34" ht="15.75" customHeight="1">
      <c r="D34" s="62"/>
    </row>
    <row r="35" ht="15.75" customHeight="1">
      <c r="D35" s="62"/>
    </row>
    <row r="36" ht="15.75" customHeight="1">
      <c r="D36" s="62"/>
    </row>
    <row r="37" ht="15.75" customHeight="1">
      <c r="D37" s="62"/>
    </row>
    <row r="38" ht="15.75" customHeight="1">
      <c r="D38" s="62"/>
    </row>
    <row r="39" ht="15.75" customHeight="1">
      <c r="D39" s="62"/>
    </row>
    <row r="40" ht="15.75" customHeight="1">
      <c r="D40" s="62"/>
    </row>
    <row r="41" ht="15.75" customHeight="1">
      <c r="D41" s="62"/>
    </row>
    <row r="42" ht="15.75" customHeight="1">
      <c r="D42" s="62"/>
    </row>
    <row r="43" ht="15.75" customHeight="1">
      <c r="D43" s="62"/>
    </row>
    <row r="44" ht="15.75" customHeight="1">
      <c r="D44" s="62"/>
    </row>
    <row r="45" ht="15.75" customHeight="1">
      <c r="D45" s="62"/>
    </row>
    <row r="46" ht="15.75" customHeight="1">
      <c r="D46" s="62"/>
    </row>
    <row r="47" ht="15.75" customHeight="1">
      <c r="D47" s="62"/>
    </row>
    <row r="48" ht="15.75" customHeight="1">
      <c r="D48" s="62"/>
    </row>
    <row r="49" ht="15.75" customHeight="1">
      <c r="D49" s="62"/>
    </row>
    <row r="50" ht="15.75" customHeight="1">
      <c r="D50" s="62"/>
    </row>
    <row r="51" ht="15.75" customHeight="1">
      <c r="D51" s="62"/>
    </row>
    <row r="52" ht="15.75" customHeight="1">
      <c r="D52" s="62"/>
    </row>
    <row r="53" ht="15.75" customHeight="1">
      <c r="D53" s="62"/>
    </row>
    <row r="54" ht="15.75" customHeight="1">
      <c r="D54" s="62"/>
    </row>
    <row r="55" ht="15.75" customHeight="1">
      <c r="D55" s="62"/>
    </row>
    <row r="56" ht="15.75" customHeight="1">
      <c r="D56" s="62"/>
    </row>
    <row r="57" ht="15.75" customHeight="1">
      <c r="D57" s="62"/>
    </row>
    <row r="58" ht="15.75" customHeight="1">
      <c r="D58" s="62"/>
    </row>
    <row r="59" ht="15.75" customHeight="1">
      <c r="D59" s="62"/>
    </row>
    <row r="60" ht="15.75" customHeight="1">
      <c r="D60" s="62"/>
    </row>
    <row r="61" ht="15.75" customHeight="1">
      <c r="D61" s="62"/>
    </row>
    <row r="62" ht="15.75" customHeight="1">
      <c r="D62" s="62"/>
    </row>
    <row r="63" ht="15.75" customHeight="1">
      <c r="D63" s="62"/>
    </row>
    <row r="64" ht="15.75" customHeight="1">
      <c r="D64" s="62"/>
    </row>
    <row r="65" ht="15.75" customHeight="1">
      <c r="D65" s="62"/>
    </row>
    <row r="66" ht="15.75" customHeight="1">
      <c r="D66" s="62"/>
    </row>
    <row r="67" ht="15.75" customHeight="1">
      <c r="D67" s="62"/>
    </row>
    <row r="68" ht="15.75" customHeight="1">
      <c r="D68" s="62"/>
    </row>
    <row r="69" ht="15.75" customHeight="1">
      <c r="D69" s="62"/>
    </row>
    <row r="70" ht="15.75" customHeight="1">
      <c r="D70" s="62"/>
    </row>
    <row r="71" ht="15.75" customHeight="1">
      <c r="D71" s="62"/>
    </row>
    <row r="72" ht="15.75" customHeight="1">
      <c r="D72" s="62"/>
    </row>
    <row r="73" ht="15.75" customHeight="1">
      <c r="D73" s="62"/>
    </row>
    <row r="74" ht="15.75" customHeight="1">
      <c r="D74" s="62"/>
    </row>
    <row r="75" ht="15.75" customHeight="1">
      <c r="D75" s="62"/>
    </row>
    <row r="76" ht="15.75" customHeight="1">
      <c r="D76" s="62"/>
    </row>
    <row r="77" ht="15.75" customHeight="1">
      <c r="D77" s="62"/>
    </row>
    <row r="78" ht="15.75" customHeight="1">
      <c r="D78" s="62"/>
    </row>
    <row r="79" ht="15.75" customHeight="1">
      <c r="D79" s="62"/>
    </row>
    <row r="80" ht="15.75" customHeight="1">
      <c r="D80" s="62"/>
    </row>
    <row r="81" ht="15.75" customHeight="1">
      <c r="D81" s="62"/>
    </row>
    <row r="82" ht="15.75" customHeight="1">
      <c r="D82" s="62"/>
    </row>
    <row r="83" ht="15.75" customHeight="1">
      <c r="D83" s="62"/>
    </row>
    <row r="84" ht="15.75" customHeight="1">
      <c r="D84" s="62"/>
    </row>
    <row r="85" ht="15.75" customHeight="1">
      <c r="D85" s="62"/>
    </row>
    <row r="86" ht="15.75" customHeight="1">
      <c r="D86" s="62"/>
    </row>
    <row r="87" ht="15.75" customHeight="1">
      <c r="D87" s="62"/>
    </row>
    <row r="88" ht="15.75" customHeight="1">
      <c r="D88" s="62"/>
    </row>
    <row r="89" ht="15.75" customHeight="1">
      <c r="D89" s="62"/>
    </row>
    <row r="90" ht="15.75" customHeight="1">
      <c r="D90" s="62"/>
    </row>
    <row r="91" ht="15.75" customHeight="1">
      <c r="D91" s="62"/>
    </row>
    <row r="92" ht="15.75" customHeight="1">
      <c r="D92" s="62"/>
    </row>
    <row r="93" ht="15.75" customHeight="1">
      <c r="D93" s="62"/>
    </row>
    <row r="94" ht="15.75" customHeight="1">
      <c r="D94" s="62"/>
    </row>
    <row r="95" ht="15.75" customHeight="1">
      <c r="D95" s="62"/>
    </row>
    <row r="96" ht="15.75" customHeight="1">
      <c r="D96" s="62"/>
    </row>
    <row r="97" ht="15.75" customHeight="1">
      <c r="D97" s="62"/>
    </row>
    <row r="98" ht="15.75" customHeight="1">
      <c r="D98" s="62"/>
    </row>
    <row r="99" ht="15.75" customHeight="1">
      <c r="D99" s="62"/>
    </row>
    <row r="100" ht="15.75" customHeight="1">
      <c r="D100" s="62"/>
    </row>
    <row r="101" ht="15.75" customHeight="1">
      <c r="D101" s="62"/>
    </row>
    <row r="102" ht="15.75" customHeight="1">
      <c r="D102" s="62"/>
    </row>
    <row r="103" ht="15.75" customHeight="1">
      <c r="D103" s="62"/>
    </row>
    <row r="104" ht="15.75" customHeight="1">
      <c r="D104" s="62"/>
    </row>
    <row r="105" ht="15.75" customHeight="1">
      <c r="D105" s="62"/>
    </row>
    <row r="106" ht="15.75" customHeight="1">
      <c r="D106" s="62"/>
    </row>
    <row r="107" ht="15.75" customHeight="1">
      <c r="D107" s="62"/>
    </row>
    <row r="108" ht="15.75" customHeight="1">
      <c r="D108" s="62"/>
    </row>
    <row r="109" ht="15.75" customHeight="1">
      <c r="D109" s="62"/>
    </row>
    <row r="110" ht="15.75" customHeight="1">
      <c r="D110" s="62"/>
    </row>
    <row r="111" ht="15.75" customHeight="1">
      <c r="D111" s="62"/>
    </row>
    <row r="112" ht="15.75" customHeight="1">
      <c r="D112" s="62"/>
    </row>
    <row r="113" ht="15.75" customHeight="1">
      <c r="D113" s="62"/>
    </row>
    <row r="114" ht="15.75" customHeight="1">
      <c r="D114" s="62"/>
    </row>
    <row r="115" ht="15.75" customHeight="1">
      <c r="D115" s="62"/>
    </row>
    <row r="116" ht="15.75" customHeight="1">
      <c r="D116" s="62"/>
    </row>
    <row r="117" ht="15.75" customHeight="1">
      <c r="D117" s="62"/>
    </row>
    <row r="118" ht="15.75" customHeight="1">
      <c r="D118" s="62"/>
    </row>
    <row r="119" ht="15.75" customHeight="1">
      <c r="D119" s="62"/>
    </row>
    <row r="120" ht="15.75" customHeight="1">
      <c r="D120" s="62"/>
    </row>
    <row r="121" ht="15.75" customHeight="1">
      <c r="D121" s="62"/>
    </row>
    <row r="122" ht="15.75" customHeight="1">
      <c r="D122" s="62"/>
    </row>
    <row r="123" ht="15.75" customHeight="1">
      <c r="D123" s="62"/>
    </row>
    <row r="124" ht="15.75" customHeight="1">
      <c r="D124" s="62"/>
    </row>
    <row r="125" ht="15.75" customHeight="1">
      <c r="D125" s="62"/>
    </row>
    <row r="126" ht="15.75" customHeight="1">
      <c r="D126" s="62"/>
    </row>
    <row r="127" ht="15.75" customHeight="1">
      <c r="D127" s="62"/>
    </row>
    <row r="128" ht="15.75" customHeight="1">
      <c r="D128" s="62"/>
    </row>
    <row r="129" ht="15.75" customHeight="1">
      <c r="D129" s="62"/>
    </row>
    <row r="130" ht="15.75" customHeight="1">
      <c r="D130" s="62"/>
    </row>
    <row r="131" ht="15.75" customHeight="1">
      <c r="D131" s="62"/>
    </row>
    <row r="132" ht="15.75" customHeight="1">
      <c r="D132" s="62"/>
    </row>
    <row r="133" ht="15.75" customHeight="1">
      <c r="D133" s="62"/>
    </row>
    <row r="134" ht="15.75" customHeight="1">
      <c r="D134" s="62"/>
    </row>
    <row r="135" ht="15.75" customHeight="1">
      <c r="D135" s="62"/>
    </row>
    <row r="136" ht="15.75" customHeight="1">
      <c r="D136" s="62"/>
    </row>
    <row r="137" ht="15.75" customHeight="1">
      <c r="D137" s="62"/>
    </row>
    <row r="138" ht="15.75" customHeight="1">
      <c r="D138" s="62"/>
    </row>
    <row r="139" ht="15.75" customHeight="1">
      <c r="D139" s="62"/>
    </row>
    <row r="140" ht="15.75" customHeight="1">
      <c r="D140" s="62"/>
    </row>
    <row r="141" ht="15.75" customHeight="1">
      <c r="D141" s="62"/>
    </row>
    <row r="142" ht="15.75" customHeight="1">
      <c r="D142" s="62"/>
    </row>
    <row r="143" ht="15.75" customHeight="1">
      <c r="D143" s="62"/>
    </row>
    <row r="144" ht="15.75" customHeight="1">
      <c r="D144" s="62"/>
    </row>
    <row r="145" ht="15.75" customHeight="1">
      <c r="D145" s="62"/>
    </row>
    <row r="146" ht="15.75" customHeight="1">
      <c r="D146" s="62"/>
    </row>
    <row r="147" ht="15.75" customHeight="1">
      <c r="D147" s="62"/>
    </row>
    <row r="148" ht="15.75" customHeight="1">
      <c r="D148" s="62"/>
    </row>
    <row r="149" ht="15.75" customHeight="1">
      <c r="D149" s="62"/>
    </row>
    <row r="150" ht="15.75" customHeight="1">
      <c r="D150" s="62"/>
    </row>
    <row r="151" ht="15.75" customHeight="1">
      <c r="D151" s="62"/>
    </row>
    <row r="152" ht="15.75" customHeight="1">
      <c r="D152" s="62"/>
    </row>
    <row r="153" ht="15.75" customHeight="1">
      <c r="D153" s="62"/>
    </row>
    <row r="154" ht="15.75" customHeight="1">
      <c r="D154" s="62"/>
    </row>
    <row r="155" ht="15.75" customHeight="1">
      <c r="D155" s="62"/>
    </row>
    <row r="156" ht="15.75" customHeight="1">
      <c r="D156" s="62"/>
    </row>
    <row r="157" ht="15.75" customHeight="1">
      <c r="D157" s="62"/>
    </row>
    <row r="158" ht="15.75" customHeight="1">
      <c r="D158" s="62"/>
    </row>
    <row r="159" ht="15.75" customHeight="1">
      <c r="D159" s="62"/>
    </row>
    <row r="160" ht="15.75" customHeight="1">
      <c r="D160" s="62"/>
    </row>
    <row r="161" ht="15.75" customHeight="1">
      <c r="D161" s="62"/>
    </row>
    <row r="162" ht="15.75" customHeight="1">
      <c r="D162" s="62"/>
    </row>
    <row r="163" ht="15.75" customHeight="1">
      <c r="D163" s="62"/>
    </row>
    <row r="164" ht="15.75" customHeight="1">
      <c r="D164" s="62"/>
    </row>
    <row r="165" ht="15.75" customHeight="1">
      <c r="D165" s="62"/>
    </row>
    <row r="166" ht="15.75" customHeight="1">
      <c r="D166" s="62"/>
    </row>
    <row r="167" ht="15.75" customHeight="1">
      <c r="D167" s="62"/>
    </row>
    <row r="168" ht="15.75" customHeight="1">
      <c r="D168" s="62"/>
    </row>
    <row r="169" ht="15.75" customHeight="1">
      <c r="D169" s="62"/>
    </row>
    <row r="170" ht="15.75" customHeight="1">
      <c r="D170" s="62"/>
    </row>
    <row r="171" ht="15.75" customHeight="1">
      <c r="D171" s="62"/>
    </row>
    <row r="172" ht="15.75" customHeight="1">
      <c r="D172" s="62"/>
    </row>
    <row r="173" ht="15.75" customHeight="1">
      <c r="D173" s="62"/>
    </row>
    <row r="174" ht="15.75" customHeight="1">
      <c r="D174" s="62"/>
    </row>
    <row r="175" ht="15.75" customHeight="1">
      <c r="D175" s="62"/>
    </row>
    <row r="176" ht="15.75" customHeight="1">
      <c r="D176" s="62"/>
    </row>
    <row r="177" ht="15.75" customHeight="1">
      <c r="D177" s="62"/>
    </row>
    <row r="178" ht="15.75" customHeight="1">
      <c r="D178" s="62"/>
    </row>
    <row r="179" ht="15.75" customHeight="1">
      <c r="D179" s="62"/>
    </row>
    <row r="180" ht="15.75" customHeight="1">
      <c r="D180" s="62"/>
    </row>
    <row r="181" ht="15.75" customHeight="1">
      <c r="D181" s="62"/>
    </row>
    <row r="182" ht="15.75" customHeight="1">
      <c r="D182" s="62"/>
    </row>
    <row r="183" ht="15.75" customHeight="1">
      <c r="D183" s="62"/>
    </row>
    <row r="184" ht="15.75" customHeight="1">
      <c r="D184" s="62"/>
    </row>
    <row r="185" ht="15.75" customHeight="1">
      <c r="D185" s="62"/>
    </row>
    <row r="186" ht="15.75" customHeight="1">
      <c r="D186" s="62"/>
    </row>
    <row r="187" ht="15.75" customHeight="1">
      <c r="D187" s="62"/>
    </row>
    <row r="188" ht="15.75" customHeight="1">
      <c r="D188" s="62"/>
    </row>
    <row r="189" ht="15.75" customHeight="1">
      <c r="D189" s="62"/>
    </row>
    <row r="190" ht="15.75" customHeight="1">
      <c r="D190" s="62"/>
    </row>
    <row r="191" ht="15.75" customHeight="1">
      <c r="D191" s="62"/>
    </row>
    <row r="192" ht="15.75" customHeight="1">
      <c r="D192" s="62"/>
    </row>
    <row r="193" ht="15.75" customHeight="1">
      <c r="D193" s="62"/>
    </row>
    <row r="194" ht="15.75" customHeight="1">
      <c r="D194" s="62"/>
    </row>
    <row r="195" ht="15.75" customHeight="1">
      <c r="D195" s="62"/>
    </row>
    <row r="196" ht="15.75" customHeight="1">
      <c r="D196" s="62"/>
    </row>
    <row r="197" ht="15.75" customHeight="1">
      <c r="D197" s="62"/>
    </row>
    <row r="198" ht="15.75" customHeight="1">
      <c r="D198" s="62"/>
    </row>
    <row r="199" ht="15.75" customHeight="1">
      <c r="D199" s="62"/>
    </row>
    <row r="200" ht="15.75" customHeight="1">
      <c r="D200" s="62"/>
    </row>
    <row r="201" ht="15.75" customHeight="1">
      <c r="D201" s="62"/>
    </row>
    <row r="202" ht="15.75" customHeight="1">
      <c r="D202" s="62"/>
    </row>
    <row r="203" ht="15.75" customHeight="1">
      <c r="D203" s="62"/>
    </row>
    <row r="204" ht="15.75" customHeight="1">
      <c r="D204" s="62"/>
    </row>
    <row r="205" ht="15.75" customHeight="1">
      <c r="D205" s="62"/>
    </row>
    <row r="206" ht="15.75" customHeight="1">
      <c r="D206" s="62"/>
    </row>
    <row r="207" ht="15.75" customHeight="1">
      <c r="D207" s="62"/>
    </row>
    <row r="208" ht="15.75" customHeight="1">
      <c r="D208" s="62"/>
    </row>
    <row r="209" ht="15.75" customHeight="1">
      <c r="D209" s="62"/>
    </row>
    <row r="210" ht="15.75" customHeight="1">
      <c r="D210" s="62"/>
    </row>
    <row r="211" ht="15.75" customHeight="1">
      <c r="D211" s="62"/>
    </row>
    <row r="212" ht="15.75" customHeight="1">
      <c r="D212" s="62"/>
    </row>
    <row r="213" ht="15.75" customHeight="1">
      <c r="D213" s="62"/>
    </row>
    <row r="214" ht="15.75" customHeight="1">
      <c r="D214" s="62"/>
    </row>
    <row r="215" ht="15.75" customHeight="1">
      <c r="D215" s="62"/>
    </row>
    <row r="216" ht="15.75" customHeight="1">
      <c r="D216" s="62"/>
    </row>
    <row r="217" ht="15.75" customHeight="1">
      <c r="D217" s="62"/>
    </row>
    <row r="218" ht="15.75" customHeight="1">
      <c r="D218" s="62"/>
    </row>
    <row r="219" ht="15.75" customHeight="1">
      <c r="D219" s="62"/>
    </row>
    <row r="220" ht="15.75" customHeight="1">
      <c r="D220" s="62"/>
    </row>
    <row r="221" ht="15.75" customHeight="1">
      <c r="D221" s="62"/>
    </row>
    <row r="222" ht="15.75" customHeight="1">
      <c r="D222" s="62"/>
    </row>
    <row r="223" ht="15.75" customHeight="1">
      <c r="D223" s="62"/>
    </row>
    <row r="224" ht="15.75" customHeight="1">
      <c r="D224" s="62"/>
    </row>
    <row r="225" ht="15.75" customHeight="1">
      <c r="D225" s="62"/>
    </row>
    <row r="226" ht="15.75" customHeight="1">
      <c r="D226" s="62"/>
    </row>
    <row r="227" ht="15.75" customHeight="1">
      <c r="D227" s="62"/>
    </row>
    <row r="228" ht="15.75" customHeight="1">
      <c r="D228" s="62"/>
    </row>
    <row r="229" ht="15.75" customHeight="1">
      <c r="D229" s="62"/>
    </row>
    <row r="230" ht="15.75" customHeight="1">
      <c r="D230" s="62"/>
    </row>
    <row r="231" ht="15.75" customHeight="1">
      <c r="D231" s="62"/>
    </row>
    <row r="232" ht="15.75" customHeight="1">
      <c r="D232" s="62"/>
    </row>
    <row r="233" ht="15.75" customHeight="1">
      <c r="D233" s="62"/>
    </row>
    <row r="234" ht="15.75" customHeight="1">
      <c r="D234" s="62"/>
    </row>
    <row r="235" ht="15.75" customHeight="1">
      <c r="D235" s="62"/>
    </row>
    <row r="236" ht="15.75" customHeight="1">
      <c r="D236" s="62"/>
    </row>
    <row r="237" ht="15.75" customHeight="1">
      <c r="D237" s="62"/>
    </row>
    <row r="238" ht="15.75" customHeight="1">
      <c r="D238" s="62"/>
    </row>
    <row r="239" ht="15.75" customHeight="1">
      <c r="D239" s="62"/>
    </row>
    <row r="240" ht="15.75" customHeight="1">
      <c r="D240" s="62"/>
    </row>
    <row r="241" ht="15.75" customHeight="1">
      <c r="D241" s="62"/>
    </row>
    <row r="242" ht="15.75" customHeight="1">
      <c r="D242" s="62"/>
    </row>
    <row r="243" ht="15.75" customHeight="1">
      <c r="D243" s="62"/>
    </row>
    <row r="244" ht="15.75" customHeight="1">
      <c r="D244" s="62"/>
    </row>
    <row r="245" ht="15.75" customHeight="1">
      <c r="D245" s="62"/>
    </row>
    <row r="246" ht="15.75" customHeight="1">
      <c r="D246" s="62"/>
    </row>
    <row r="247" ht="15.75" customHeight="1">
      <c r="D247" s="62"/>
    </row>
    <row r="248" ht="15.75" customHeight="1">
      <c r="D248" s="62"/>
    </row>
    <row r="249" ht="15.75" customHeight="1">
      <c r="D249" s="62"/>
    </row>
    <row r="250" ht="15.75" customHeight="1">
      <c r="D250" s="62"/>
    </row>
    <row r="251" ht="15.75" customHeight="1">
      <c r="D251" s="62"/>
    </row>
    <row r="252" ht="15.75" customHeight="1">
      <c r="D252" s="62"/>
    </row>
    <row r="253" ht="15.75" customHeight="1">
      <c r="D253" s="62"/>
    </row>
    <row r="254" ht="15.75" customHeight="1">
      <c r="D254" s="62"/>
    </row>
    <row r="255" ht="15.75" customHeight="1">
      <c r="D255" s="62"/>
    </row>
    <row r="256" ht="15.75" customHeight="1">
      <c r="D256" s="62"/>
    </row>
    <row r="257" ht="15.75" customHeight="1">
      <c r="D257" s="62"/>
    </row>
    <row r="258" ht="15.75" customHeight="1">
      <c r="D258" s="62"/>
    </row>
    <row r="259" ht="15.75" customHeight="1">
      <c r="D259" s="62"/>
    </row>
    <row r="260" ht="15.75" customHeight="1">
      <c r="D260" s="62"/>
    </row>
    <row r="261" ht="15.75" customHeight="1">
      <c r="D261" s="62"/>
    </row>
    <row r="262" ht="15.75" customHeight="1">
      <c r="D262" s="62"/>
    </row>
    <row r="263" ht="15.75" customHeight="1">
      <c r="D263" s="62"/>
    </row>
    <row r="264" ht="15.75" customHeight="1">
      <c r="D264" s="62"/>
    </row>
    <row r="265" ht="15.75" customHeight="1">
      <c r="D265" s="62"/>
    </row>
    <row r="266" ht="15.75" customHeight="1">
      <c r="D266" s="62"/>
    </row>
    <row r="267" ht="15.75" customHeight="1">
      <c r="D267" s="62"/>
    </row>
    <row r="268" ht="15.75" customHeight="1">
      <c r="D268" s="62"/>
    </row>
    <row r="269" ht="15.75" customHeight="1">
      <c r="D269" s="62"/>
    </row>
    <row r="270" ht="15.75" customHeight="1">
      <c r="D270" s="62"/>
    </row>
    <row r="271" ht="15.75" customHeight="1">
      <c r="D271" s="62"/>
    </row>
    <row r="272" ht="15.75" customHeight="1">
      <c r="D272" s="62"/>
    </row>
    <row r="273" ht="15.75" customHeight="1">
      <c r="D273" s="62"/>
    </row>
    <row r="274" ht="15.75" customHeight="1">
      <c r="D274" s="62"/>
    </row>
    <row r="275" ht="15.75" customHeight="1">
      <c r="D275" s="62"/>
    </row>
    <row r="276" ht="15.75" customHeight="1">
      <c r="D276" s="62"/>
    </row>
    <row r="277" ht="15.75" customHeight="1">
      <c r="D277" s="62"/>
    </row>
    <row r="278" ht="15.75" customHeight="1">
      <c r="D278" s="62"/>
    </row>
    <row r="279" ht="15.75" customHeight="1">
      <c r="D279" s="62"/>
    </row>
    <row r="280" ht="15.75" customHeight="1">
      <c r="D280" s="62"/>
    </row>
    <row r="281" ht="15.75" customHeight="1">
      <c r="D281" s="62"/>
    </row>
    <row r="282" ht="15.75" customHeight="1">
      <c r="D282" s="62"/>
    </row>
    <row r="283" ht="15.75" customHeight="1">
      <c r="D283" s="62"/>
    </row>
    <row r="284" ht="15.75" customHeight="1">
      <c r="D284" s="62"/>
    </row>
    <row r="285" ht="15.75" customHeight="1">
      <c r="D285" s="62"/>
    </row>
    <row r="286" ht="15.75" customHeight="1">
      <c r="D286" s="62"/>
    </row>
    <row r="287" ht="15.75" customHeight="1">
      <c r="D287" s="62"/>
    </row>
    <row r="288" ht="15.75" customHeight="1">
      <c r="D288" s="62"/>
    </row>
    <row r="289" ht="15.75" customHeight="1">
      <c r="D289" s="62"/>
    </row>
    <row r="290" ht="15.75" customHeight="1">
      <c r="D290" s="62"/>
    </row>
    <row r="291" ht="15.75" customHeight="1">
      <c r="D291" s="62"/>
    </row>
    <row r="292" ht="15.75" customHeight="1">
      <c r="D292" s="62"/>
    </row>
    <row r="293" ht="15.75" customHeight="1">
      <c r="D293" s="62"/>
    </row>
    <row r="294" ht="15.75" customHeight="1">
      <c r="D294" s="62"/>
    </row>
    <row r="295" ht="15.75" customHeight="1">
      <c r="D295" s="62"/>
    </row>
    <row r="296" ht="15.75" customHeight="1">
      <c r="D296" s="62"/>
    </row>
    <row r="297" ht="15.75" customHeight="1">
      <c r="D297" s="62"/>
    </row>
    <row r="298" ht="15.75" customHeight="1">
      <c r="D298" s="62"/>
    </row>
    <row r="299" ht="15.75" customHeight="1">
      <c r="D299" s="62"/>
    </row>
    <row r="300" ht="15.75" customHeight="1">
      <c r="D300" s="62"/>
    </row>
    <row r="301" ht="15.75" customHeight="1">
      <c r="D301" s="62"/>
    </row>
    <row r="302" ht="15.75" customHeight="1">
      <c r="D302" s="62"/>
    </row>
    <row r="303" ht="15.75" customHeight="1">
      <c r="D303" s="62"/>
    </row>
    <row r="304" ht="15.75" customHeight="1">
      <c r="D304" s="62"/>
    </row>
    <row r="305" ht="15.75" customHeight="1">
      <c r="D305" s="62"/>
    </row>
    <row r="306" ht="15.75" customHeight="1">
      <c r="D306" s="62"/>
    </row>
    <row r="307" ht="15.75" customHeight="1">
      <c r="D307" s="62"/>
    </row>
    <row r="308" ht="15.75" customHeight="1">
      <c r="D308" s="62"/>
    </row>
    <row r="309" ht="15.75" customHeight="1">
      <c r="D309" s="62"/>
    </row>
    <row r="310" ht="15.75" customHeight="1">
      <c r="D310" s="62"/>
    </row>
    <row r="311" ht="15.75" customHeight="1">
      <c r="D311" s="62"/>
    </row>
    <row r="312" ht="15.75" customHeight="1">
      <c r="D312" s="62"/>
    </row>
    <row r="313" ht="15.75" customHeight="1">
      <c r="D313" s="62"/>
    </row>
    <row r="314" ht="15.75" customHeight="1">
      <c r="D314" s="62"/>
    </row>
    <row r="315" ht="15.75" customHeight="1">
      <c r="D315" s="62"/>
    </row>
    <row r="316" ht="15.75" customHeight="1">
      <c r="D316" s="62"/>
    </row>
    <row r="317" ht="15.75" customHeight="1">
      <c r="D317" s="62"/>
    </row>
    <row r="318" ht="15.75" customHeight="1">
      <c r="D318" s="62"/>
    </row>
    <row r="319" ht="15.75" customHeight="1">
      <c r="D319" s="62"/>
    </row>
    <row r="320" ht="15.75" customHeight="1">
      <c r="D320" s="62"/>
    </row>
    <row r="321" ht="15.75" customHeight="1">
      <c r="D321" s="62"/>
    </row>
    <row r="322" ht="15.75" customHeight="1">
      <c r="D322" s="62"/>
    </row>
    <row r="323" ht="15.75" customHeight="1">
      <c r="D323" s="62"/>
    </row>
    <row r="324" ht="15.75" customHeight="1">
      <c r="D324" s="62"/>
    </row>
    <row r="325" ht="15.75" customHeight="1">
      <c r="D325" s="62"/>
    </row>
    <row r="326" ht="15.75" customHeight="1">
      <c r="D326" s="62"/>
    </row>
    <row r="327" ht="15.75" customHeight="1">
      <c r="D327" s="62"/>
    </row>
    <row r="328" ht="15.75" customHeight="1">
      <c r="D328" s="62"/>
    </row>
    <row r="329" ht="15.75" customHeight="1">
      <c r="D329" s="62"/>
    </row>
    <row r="330" ht="15.75" customHeight="1">
      <c r="D330" s="62"/>
    </row>
    <row r="331" ht="15.75" customHeight="1">
      <c r="D331" s="62"/>
    </row>
    <row r="332" ht="15.75" customHeight="1">
      <c r="D332" s="62"/>
    </row>
    <row r="333" ht="15.75" customHeight="1">
      <c r="D333" s="62"/>
    </row>
    <row r="334" ht="15.75" customHeight="1">
      <c r="D334" s="62"/>
    </row>
    <row r="335" ht="15.75" customHeight="1">
      <c r="D335" s="62"/>
    </row>
    <row r="336" ht="15.75" customHeight="1">
      <c r="D336" s="62"/>
    </row>
    <row r="337" ht="15.75" customHeight="1">
      <c r="D337" s="62"/>
    </row>
    <row r="338" ht="15.75" customHeight="1">
      <c r="D338" s="62"/>
    </row>
    <row r="339" ht="15.75" customHeight="1">
      <c r="D339" s="62"/>
    </row>
    <row r="340" ht="15.75" customHeight="1">
      <c r="D340" s="62"/>
    </row>
    <row r="341" ht="15.75" customHeight="1">
      <c r="D341" s="62"/>
    </row>
    <row r="342" ht="15.75" customHeight="1">
      <c r="D342" s="62"/>
    </row>
    <row r="343" ht="15.75" customHeight="1">
      <c r="D343" s="62"/>
    </row>
    <row r="344" ht="15.75" customHeight="1">
      <c r="D344" s="62"/>
    </row>
    <row r="345" ht="15.75" customHeight="1">
      <c r="D345" s="62"/>
    </row>
    <row r="346" ht="15.75" customHeight="1">
      <c r="D346" s="62"/>
    </row>
    <row r="347" ht="15.75" customHeight="1">
      <c r="D347" s="62"/>
    </row>
    <row r="348" ht="15.75" customHeight="1">
      <c r="D348" s="62"/>
    </row>
    <row r="349" ht="15.75" customHeight="1">
      <c r="D349" s="62"/>
    </row>
    <row r="350" ht="15.75" customHeight="1">
      <c r="D350" s="62"/>
    </row>
    <row r="351" ht="15.75" customHeight="1">
      <c r="D351" s="62"/>
    </row>
    <row r="352" ht="15.75" customHeight="1">
      <c r="D352" s="62"/>
    </row>
    <row r="353" ht="15.75" customHeight="1">
      <c r="D353" s="62"/>
    </row>
    <row r="354" ht="15.75" customHeight="1">
      <c r="D354" s="62"/>
    </row>
    <row r="355" ht="15.75" customHeight="1">
      <c r="D355" s="62"/>
    </row>
    <row r="356" ht="15.75" customHeight="1">
      <c r="D356" s="62"/>
    </row>
    <row r="357" ht="15.75" customHeight="1">
      <c r="D357" s="62"/>
    </row>
    <row r="358" ht="15.75" customHeight="1">
      <c r="D358" s="62"/>
    </row>
    <row r="359" ht="15.75" customHeight="1">
      <c r="D359" s="62"/>
    </row>
    <row r="360" ht="15.75" customHeight="1">
      <c r="D360" s="62"/>
    </row>
    <row r="361" ht="15.75" customHeight="1">
      <c r="D361" s="62"/>
    </row>
    <row r="362" ht="15.75" customHeight="1">
      <c r="D362" s="62"/>
    </row>
    <row r="363" ht="15.75" customHeight="1">
      <c r="D363" s="62"/>
    </row>
    <row r="364" ht="15.75" customHeight="1">
      <c r="D364" s="62"/>
    </row>
    <row r="365" ht="15.75" customHeight="1">
      <c r="D365" s="62"/>
    </row>
    <row r="366" ht="15.75" customHeight="1">
      <c r="D366" s="62"/>
    </row>
    <row r="367" ht="15.75" customHeight="1">
      <c r="D367" s="62"/>
    </row>
    <row r="368" ht="15.75" customHeight="1">
      <c r="D368" s="62"/>
    </row>
    <row r="369" ht="15.75" customHeight="1">
      <c r="D369" s="62"/>
    </row>
    <row r="370" ht="15.75" customHeight="1">
      <c r="D370" s="62"/>
    </row>
    <row r="371" ht="15.75" customHeight="1">
      <c r="D371" s="62"/>
    </row>
    <row r="372" ht="15.75" customHeight="1">
      <c r="D372" s="62"/>
    </row>
    <row r="373" ht="15.75" customHeight="1">
      <c r="D373" s="62"/>
    </row>
    <row r="374" ht="15.75" customHeight="1">
      <c r="D374" s="62"/>
    </row>
    <row r="375" ht="15.75" customHeight="1">
      <c r="D375" s="62"/>
    </row>
    <row r="376" ht="15.75" customHeight="1">
      <c r="D376" s="62"/>
    </row>
    <row r="377" ht="15.75" customHeight="1">
      <c r="D377" s="62"/>
    </row>
    <row r="378" ht="15.75" customHeight="1">
      <c r="D378" s="62"/>
    </row>
    <row r="379" ht="15.75" customHeight="1">
      <c r="D379" s="62"/>
    </row>
    <row r="380" ht="15.75" customHeight="1">
      <c r="D380" s="62"/>
    </row>
    <row r="381" ht="15.75" customHeight="1">
      <c r="D381" s="62"/>
    </row>
    <row r="382" ht="15.75" customHeight="1">
      <c r="D382" s="62"/>
    </row>
    <row r="383" ht="15.75" customHeight="1">
      <c r="D383" s="62"/>
    </row>
    <row r="384" ht="15.75" customHeight="1">
      <c r="D384" s="62"/>
    </row>
    <row r="385" ht="15.75" customHeight="1">
      <c r="D385" s="62"/>
    </row>
    <row r="386" ht="15.75" customHeight="1">
      <c r="D386" s="62"/>
    </row>
    <row r="387" ht="15.75" customHeight="1">
      <c r="D387" s="62"/>
    </row>
    <row r="388" ht="15.75" customHeight="1">
      <c r="D388" s="62"/>
    </row>
    <row r="389" ht="15.75" customHeight="1">
      <c r="D389" s="62"/>
    </row>
    <row r="390" ht="15.75" customHeight="1">
      <c r="D390" s="62"/>
    </row>
    <row r="391" ht="15.75" customHeight="1">
      <c r="D391" s="62"/>
    </row>
    <row r="392" ht="15.75" customHeight="1">
      <c r="D392" s="62"/>
    </row>
    <row r="393" ht="15.75" customHeight="1">
      <c r="D393" s="62"/>
    </row>
    <row r="394" ht="15.75" customHeight="1">
      <c r="D394" s="62"/>
    </row>
    <row r="395" ht="15.75" customHeight="1">
      <c r="D395" s="62"/>
    </row>
    <row r="396" ht="15.75" customHeight="1">
      <c r="D396" s="62"/>
    </row>
    <row r="397" ht="15.75" customHeight="1">
      <c r="D397" s="62"/>
    </row>
    <row r="398" ht="15.75" customHeight="1">
      <c r="D398" s="62"/>
    </row>
    <row r="399" ht="15.75" customHeight="1">
      <c r="D399" s="62"/>
    </row>
    <row r="400" ht="15.75" customHeight="1">
      <c r="D400" s="62"/>
    </row>
    <row r="401" ht="15.75" customHeight="1">
      <c r="D401" s="62"/>
    </row>
    <row r="402" ht="15.75" customHeight="1">
      <c r="D402" s="62"/>
    </row>
    <row r="403" ht="15.75" customHeight="1">
      <c r="D403" s="62"/>
    </row>
    <row r="404" ht="15.75" customHeight="1">
      <c r="D404" s="62"/>
    </row>
    <row r="405" ht="15.75" customHeight="1">
      <c r="D405" s="62"/>
    </row>
    <row r="406" ht="15.75" customHeight="1">
      <c r="D406" s="62"/>
    </row>
    <row r="407" ht="15.75" customHeight="1">
      <c r="D407" s="62"/>
    </row>
    <row r="408" ht="15.75" customHeight="1">
      <c r="D408" s="62"/>
    </row>
    <row r="409" ht="15.75" customHeight="1">
      <c r="D409" s="62"/>
    </row>
    <row r="410" ht="15.75" customHeight="1">
      <c r="D410" s="62"/>
    </row>
    <row r="411" ht="15.75" customHeight="1">
      <c r="D411" s="62"/>
    </row>
    <row r="412" ht="15.75" customHeight="1">
      <c r="D412" s="62"/>
    </row>
    <row r="413" ht="15.75" customHeight="1">
      <c r="D413" s="62"/>
    </row>
    <row r="414" ht="15.75" customHeight="1">
      <c r="D414" s="62"/>
    </row>
    <row r="415" ht="15.75" customHeight="1">
      <c r="D415" s="62"/>
    </row>
    <row r="416" ht="15.75" customHeight="1">
      <c r="D416" s="62"/>
    </row>
    <row r="417" ht="15.75" customHeight="1">
      <c r="D417" s="62"/>
    </row>
    <row r="418" ht="15.75" customHeight="1">
      <c r="D418" s="62"/>
    </row>
    <row r="419" ht="15.75" customHeight="1">
      <c r="D419" s="62"/>
    </row>
    <row r="420" ht="15.75" customHeight="1">
      <c r="D420" s="62"/>
    </row>
    <row r="421" ht="15.75" customHeight="1">
      <c r="D421" s="62"/>
    </row>
    <row r="422" ht="15.75" customHeight="1">
      <c r="D422" s="62"/>
    </row>
    <row r="423" ht="15.75" customHeight="1">
      <c r="D423" s="62"/>
    </row>
    <row r="424" ht="15.75" customHeight="1">
      <c r="D424" s="62"/>
    </row>
    <row r="425" ht="15.75" customHeight="1">
      <c r="D425" s="62"/>
    </row>
    <row r="426" ht="15.75" customHeight="1">
      <c r="D426" s="62"/>
    </row>
    <row r="427" ht="15.75" customHeight="1">
      <c r="D427" s="62"/>
    </row>
    <row r="428" ht="15.75" customHeight="1">
      <c r="D428" s="62"/>
    </row>
    <row r="429" ht="15.75" customHeight="1">
      <c r="D429" s="62"/>
    </row>
    <row r="430" ht="15.75" customHeight="1">
      <c r="D430" s="62"/>
    </row>
    <row r="431" ht="15.75" customHeight="1">
      <c r="D431" s="62"/>
    </row>
    <row r="432" ht="15.75" customHeight="1">
      <c r="D432" s="62"/>
    </row>
    <row r="433" ht="15.75" customHeight="1">
      <c r="D433" s="62"/>
    </row>
    <row r="434" ht="15.75" customHeight="1">
      <c r="D434" s="62"/>
    </row>
    <row r="435" ht="15.75" customHeight="1">
      <c r="D435" s="62"/>
    </row>
    <row r="436" ht="15.75" customHeight="1">
      <c r="D436" s="62"/>
    </row>
    <row r="437" ht="15.75" customHeight="1">
      <c r="D437" s="62"/>
    </row>
    <row r="438" ht="15.75" customHeight="1">
      <c r="D438" s="62"/>
    </row>
    <row r="439" ht="15.75" customHeight="1">
      <c r="D439" s="62"/>
    </row>
    <row r="440" ht="15.75" customHeight="1">
      <c r="D440" s="62"/>
    </row>
    <row r="441" ht="15.75" customHeight="1">
      <c r="D441" s="62"/>
    </row>
    <row r="442" ht="15.75" customHeight="1">
      <c r="D442" s="62"/>
    </row>
    <row r="443" ht="15.75" customHeight="1">
      <c r="D443" s="62"/>
    </row>
    <row r="444" ht="15.75" customHeight="1">
      <c r="D444" s="62"/>
    </row>
    <row r="445" ht="15.75" customHeight="1">
      <c r="D445" s="62"/>
    </row>
    <row r="446" ht="15.75" customHeight="1">
      <c r="D446" s="62"/>
    </row>
    <row r="447" ht="15.75" customHeight="1">
      <c r="D447" s="62"/>
    </row>
    <row r="448" ht="15.75" customHeight="1">
      <c r="D448" s="62"/>
    </row>
    <row r="449" ht="15.75" customHeight="1">
      <c r="D449" s="62"/>
    </row>
    <row r="450" ht="15.75" customHeight="1">
      <c r="D450" s="62"/>
    </row>
    <row r="451" ht="15.75" customHeight="1">
      <c r="D451" s="62"/>
    </row>
    <row r="452" ht="15.75" customHeight="1">
      <c r="D452" s="62"/>
    </row>
    <row r="453" ht="15.75" customHeight="1">
      <c r="D453" s="62"/>
    </row>
    <row r="454" ht="15.75" customHeight="1">
      <c r="D454" s="62"/>
    </row>
    <row r="455" ht="15.75" customHeight="1">
      <c r="D455" s="62"/>
    </row>
    <row r="456" ht="15.75" customHeight="1">
      <c r="D456" s="62"/>
    </row>
    <row r="457" ht="15.75" customHeight="1">
      <c r="D457" s="62"/>
    </row>
    <row r="458" ht="15.75" customHeight="1">
      <c r="D458" s="62"/>
    </row>
    <row r="459" ht="15.75" customHeight="1">
      <c r="D459" s="62"/>
    </row>
    <row r="460" ht="15.75" customHeight="1">
      <c r="D460" s="62"/>
    </row>
    <row r="461" ht="15.75" customHeight="1">
      <c r="D461" s="62"/>
    </row>
    <row r="462" ht="15.75" customHeight="1">
      <c r="D462" s="62"/>
    </row>
    <row r="463" ht="15.75" customHeight="1">
      <c r="D463" s="62"/>
    </row>
    <row r="464" ht="15.75" customHeight="1">
      <c r="D464" s="62"/>
    </row>
    <row r="465" ht="15.75" customHeight="1">
      <c r="D465" s="62"/>
    </row>
    <row r="466" ht="15.75" customHeight="1">
      <c r="D466" s="62"/>
    </row>
    <row r="467" ht="15.75" customHeight="1">
      <c r="D467" s="62"/>
    </row>
    <row r="468" ht="15.75" customHeight="1">
      <c r="D468" s="62"/>
    </row>
    <row r="469" ht="15.75" customHeight="1">
      <c r="D469" s="62"/>
    </row>
    <row r="470" ht="15.75" customHeight="1">
      <c r="D470" s="62"/>
    </row>
    <row r="471" ht="15.75" customHeight="1">
      <c r="D471" s="62"/>
    </row>
    <row r="472" ht="15.75" customHeight="1">
      <c r="D472" s="62"/>
    </row>
    <row r="473" ht="15.75" customHeight="1">
      <c r="D473" s="62"/>
    </row>
    <row r="474" ht="15.75" customHeight="1">
      <c r="D474" s="62"/>
    </row>
    <row r="475" ht="15.75" customHeight="1">
      <c r="D475" s="62"/>
    </row>
    <row r="476" ht="15.75" customHeight="1">
      <c r="D476" s="62"/>
    </row>
    <row r="477" ht="15.75" customHeight="1">
      <c r="D477" s="62"/>
    </row>
    <row r="478" ht="15.75" customHeight="1">
      <c r="D478" s="62"/>
    </row>
    <row r="479" ht="15.75" customHeight="1">
      <c r="D479" s="62"/>
    </row>
    <row r="480" ht="15.75" customHeight="1">
      <c r="D480" s="62"/>
    </row>
    <row r="481" ht="15.75" customHeight="1">
      <c r="D481" s="62"/>
    </row>
    <row r="482" ht="15.75" customHeight="1">
      <c r="D482" s="62"/>
    </row>
    <row r="483" ht="15.75" customHeight="1">
      <c r="D483" s="62"/>
    </row>
    <row r="484" ht="15.75" customHeight="1">
      <c r="D484" s="62"/>
    </row>
    <row r="485" ht="15.75" customHeight="1">
      <c r="D485" s="62"/>
    </row>
    <row r="486" ht="15.75" customHeight="1">
      <c r="D486" s="62"/>
    </row>
    <row r="487" ht="15.75" customHeight="1">
      <c r="D487" s="62"/>
    </row>
    <row r="488" ht="15.75" customHeight="1">
      <c r="D488" s="62"/>
    </row>
    <row r="489" ht="15.75" customHeight="1">
      <c r="D489" s="62"/>
    </row>
    <row r="490" ht="15.75" customHeight="1">
      <c r="D490" s="62"/>
    </row>
    <row r="491" ht="15.75" customHeight="1">
      <c r="D491" s="62"/>
    </row>
    <row r="492" ht="15.75" customHeight="1">
      <c r="D492" s="62"/>
    </row>
    <row r="493" ht="15.75" customHeight="1">
      <c r="D493" s="62"/>
    </row>
    <row r="494" ht="15.75" customHeight="1">
      <c r="D494" s="62"/>
    </row>
    <row r="495" ht="15.75" customHeight="1">
      <c r="D495" s="62"/>
    </row>
    <row r="496" ht="15.75" customHeight="1">
      <c r="D496" s="62"/>
    </row>
    <row r="497" ht="15.75" customHeight="1">
      <c r="D497" s="62"/>
    </row>
    <row r="498" ht="15.75" customHeight="1">
      <c r="D498" s="62"/>
    </row>
    <row r="499" ht="15.75" customHeight="1">
      <c r="D499" s="62"/>
    </row>
    <row r="500" ht="15.75" customHeight="1">
      <c r="D500" s="62"/>
    </row>
    <row r="501" ht="15.75" customHeight="1">
      <c r="D501" s="62"/>
    </row>
    <row r="502" ht="15.75" customHeight="1">
      <c r="D502" s="62"/>
    </row>
    <row r="503" ht="15.75" customHeight="1">
      <c r="D503" s="62"/>
    </row>
    <row r="504" ht="15.75" customHeight="1">
      <c r="D504" s="62"/>
    </row>
    <row r="505" ht="15.75" customHeight="1">
      <c r="D505" s="62"/>
    </row>
    <row r="506" ht="15.75" customHeight="1">
      <c r="D506" s="62"/>
    </row>
    <row r="507" ht="15.75" customHeight="1">
      <c r="D507" s="62"/>
    </row>
    <row r="508" ht="15.75" customHeight="1">
      <c r="D508" s="62"/>
    </row>
    <row r="509" ht="15.75" customHeight="1">
      <c r="D509" s="62"/>
    </row>
    <row r="510" ht="15.75" customHeight="1">
      <c r="D510" s="62"/>
    </row>
    <row r="511" ht="15.75" customHeight="1">
      <c r="D511" s="62"/>
    </row>
    <row r="512" ht="15.75" customHeight="1">
      <c r="D512" s="62"/>
    </row>
    <row r="513" ht="15.75" customHeight="1">
      <c r="D513" s="62"/>
    </row>
    <row r="514" ht="15.75" customHeight="1">
      <c r="D514" s="62"/>
    </row>
    <row r="515" ht="15.75" customHeight="1">
      <c r="D515" s="62"/>
    </row>
    <row r="516" ht="15.75" customHeight="1">
      <c r="D516" s="62"/>
    </row>
    <row r="517" ht="15.75" customHeight="1">
      <c r="D517" s="62"/>
    </row>
    <row r="518" ht="15.75" customHeight="1">
      <c r="D518" s="62"/>
    </row>
    <row r="519" ht="15.75" customHeight="1">
      <c r="D519" s="62"/>
    </row>
    <row r="520" ht="15.75" customHeight="1">
      <c r="D520" s="62"/>
    </row>
    <row r="521" ht="15.75" customHeight="1">
      <c r="D521" s="62"/>
    </row>
    <row r="522" ht="15.75" customHeight="1">
      <c r="D522" s="62"/>
    </row>
    <row r="523" ht="15.75" customHeight="1">
      <c r="D523" s="62"/>
    </row>
    <row r="524" ht="15.75" customHeight="1">
      <c r="D524" s="62"/>
    </row>
    <row r="525" ht="15.75" customHeight="1">
      <c r="D525" s="62"/>
    </row>
    <row r="526" ht="15.75" customHeight="1">
      <c r="D526" s="62"/>
    </row>
    <row r="527" ht="15.75" customHeight="1">
      <c r="D527" s="62"/>
    </row>
    <row r="528" ht="15.75" customHeight="1">
      <c r="D528" s="62"/>
    </row>
    <row r="529" ht="15.75" customHeight="1">
      <c r="D529" s="62"/>
    </row>
    <row r="530" ht="15.75" customHeight="1">
      <c r="D530" s="62"/>
    </row>
    <row r="531" ht="15.75" customHeight="1">
      <c r="D531" s="62"/>
    </row>
    <row r="532" ht="15.75" customHeight="1">
      <c r="D532" s="62"/>
    </row>
    <row r="533" ht="15.75" customHeight="1">
      <c r="D533" s="62"/>
    </row>
    <row r="534" ht="15.75" customHeight="1">
      <c r="D534" s="62"/>
    </row>
    <row r="535" ht="15.75" customHeight="1">
      <c r="D535" s="62"/>
    </row>
    <row r="536" ht="15.75" customHeight="1">
      <c r="D536" s="62"/>
    </row>
    <row r="537" ht="15.75" customHeight="1">
      <c r="D537" s="62"/>
    </row>
    <row r="538" ht="15.75" customHeight="1">
      <c r="D538" s="62"/>
    </row>
    <row r="539" ht="15.75" customHeight="1">
      <c r="D539" s="62"/>
    </row>
    <row r="540" ht="15.75" customHeight="1">
      <c r="D540" s="62"/>
    </row>
    <row r="541" ht="15.75" customHeight="1">
      <c r="D541" s="62"/>
    </row>
    <row r="542" ht="15.75" customHeight="1">
      <c r="D542" s="62"/>
    </row>
    <row r="543" ht="15.75" customHeight="1">
      <c r="D543" s="62"/>
    </row>
    <row r="544" ht="15.75" customHeight="1">
      <c r="D544" s="62"/>
    </row>
    <row r="545" ht="15.75" customHeight="1">
      <c r="D545" s="62"/>
    </row>
    <row r="546" ht="15.75" customHeight="1">
      <c r="D546" s="62"/>
    </row>
    <row r="547" ht="15.75" customHeight="1">
      <c r="D547" s="62"/>
    </row>
    <row r="548" ht="15.75" customHeight="1">
      <c r="D548" s="62"/>
    </row>
    <row r="549" ht="15.75" customHeight="1">
      <c r="D549" s="62"/>
    </row>
    <row r="550" ht="15.75" customHeight="1">
      <c r="D550" s="62"/>
    </row>
    <row r="551" ht="15.75" customHeight="1">
      <c r="D551" s="62"/>
    </row>
    <row r="552" ht="15.75" customHeight="1">
      <c r="D552" s="62"/>
    </row>
    <row r="553" ht="15.75" customHeight="1">
      <c r="D553" s="62"/>
    </row>
    <row r="554" ht="15.75" customHeight="1">
      <c r="D554" s="62"/>
    </row>
    <row r="555" ht="15.75" customHeight="1">
      <c r="D555" s="62"/>
    </row>
    <row r="556" ht="15.75" customHeight="1">
      <c r="D556" s="62"/>
    </row>
    <row r="557" ht="15.75" customHeight="1">
      <c r="D557" s="62"/>
    </row>
    <row r="558" ht="15.75" customHeight="1">
      <c r="D558" s="62"/>
    </row>
    <row r="559" ht="15.75" customHeight="1">
      <c r="D559" s="62"/>
    </row>
    <row r="560" ht="15.75" customHeight="1">
      <c r="D560" s="62"/>
    </row>
    <row r="561" ht="15.75" customHeight="1">
      <c r="D561" s="62"/>
    </row>
    <row r="562" ht="15.75" customHeight="1">
      <c r="D562" s="62"/>
    </row>
    <row r="563" ht="15.75" customHeight="1">
      <c r="D563" s="62"/>
    </row>
    <row r="564" ht="15.75" customHeight="1">
      <c r="D564" s="62"/>
    </row>
    <row r="565" ht="15.75" customHeight="1">
      <c r="D565" s="62"/>
    </row>
    <row r="566" ht="15.75" customHeight="1">
      <c r="D566" s="62"/>
    </row>
    <row r="567" ht="15.75" customHeight="1">
      <c r="D567" s="62"/>
    </row>
    <row r="568" ht="15.75" customHeight="1">
      <c r="D568" s="62"/>
    </row>
    <row r="569" ht="15.75" customHeight="1">
      <c r="D569" s="62"/>
    </row>
    <row r="570" ht="15.75" customHeight="1">
      <c r="D570" s="62"/>
    </row>
    <row r="571" ht="15.75" customHeight="1">
      <c r="D571" s="62"/>
    </row>
    <row r="572" ht="15.75" customHeight="1">
      <c r="D572" s="62"/>
    </row>
    <row r="573" ht="15.75" customHeight="1">
      <c r="D573" s="62"/>
    </row>
    <row r="574" ht="15.75" customHeight="1">
      <c r="D574" s="62"/>
    </row>
    <row r="575" ht="15.75" customHeight="1">
      <c r="D575" s="62"/>
    </row>
    <row r="576" ht="15.75" customHeight="1">
      <c r="D576" s="62"/>
    </row>
    <row r="577" ht="15.75" customHeight="1">
      <c r="D577" s="62"/>
    </row>
    <row r="578" ht="15.75" customHeight="1">
      <c r="D578" s="62"/>
    </row>
    <row r="579" ht="15.75" customHeight="1">
      <c r="D579" s="62"/>
    </row>
    <row r="580" ht="15.75" customHeight="1">
      <c r="D580" s="62"/>
    </row>
    <row r="581" ht="15.75" customHeight="1">
      <c r="D581" s="62"/>
    </row>
    <row r="582" ht="15.75" customHeight="1">
      <c r="D582" s="62"/>
    </row>
    <row r="583" ht="15.75" customHeight="1">
      <c r="D583" s="62"/>
    </row>
    <row r="584" ht="15.75" customHeight="1">
      <c r="D584" s="62"/>
    </row>
    <row r="585" ht="15.75" customHeight="1">
      <c r="D585" s="62"/>
    </row>
    <row r="586" ht="15.75" customHeight="1">
      <c r="D586" s="62"/>
    </row>
    <row r="587" ht="15.75" customHeight="1">
      <c r="D587" s="62"/>
    </row>
    <row r="588" ht="15.75" customHeight="1">
      <c r="D588" s="62"/>
    </row>
    <row r="589" ht="15.75" customHeight="1">
      <c r="D589" s="62"/>
    </row>
    <row r="590" ht="15.75" customHeight="1">
      <c r="D590" s="62"/>
    </row>
    <row r="591" ht="15.75" customHeight="1">
      <c r="D591" s="62"/>
    </row>
    <row r="592" ht="15.75" customHeight="1">
      <c r="D592" s="62"/>
    </row>
    <row r="593" ht="15.75" customHeight="1">
      <c r="D593" s="62"/>
    </row>
    <row r="594" ht="15.75" customHeight="1">
      <c r="D594" s="62"/>
    </row>
    <row r="595" ht="15.75" customHeight="1">
      <c r="D595" s="62"/>
    </row>
    <row r="596" ht="15.75" customHeight="1">
      <c r="D596" s="62"/>
    </row>
    <row r="597" ht="15.75" customHeight="1">
      <c r="D597" s="62"/>
    </row>
    <row r="598" ht="15.75" customHeight="1">
      <c r="D598" s="62"/>
    </row>
    <row r="599" ht="15.75" customHeight="1">
      <c r="D599" s="62"/>
    </row>
    <row r="600" ht="15.75" customHeight="1">
      <c r="D600" s="62"/>
    </row>
    <row r="601" ht="15.75" customHeight="1">
      <c r="D601" s="62"/>
    </row>
    <row r="602" ht="15.75" customHeight="1">
      <c r="D602" s="62"/>
    </row>
    <row r="603" ht="15.75" customHeight="1">
      <c r="D603" s="62"/>
    </row>
    <row r="604" ht="15.75" customHeight="1">
      <c r="D604" s="62"/>
    </row>
    <row r="605" ht="15.75" customHeight="1">
      <c r="D605" s="62"/>
    </row>
    <row r="606" ht="15.75" customHeight="1">
      <c r="D606" s="62"/>
    </row>
    <row r="607" ht="15.75" customHeight="1">
      <c r="D607" s="62"/>
    </row>
    <row r="608" ht="15.75" customHeight="1">
      <c r="D608" s="62"/>
    </row>
    <row r="609" ht="15.75" customHeight="1">
      <c r="D609" s="62"/>
    </row>
    <row r="610" ht="15.75" customHeight="1">
      <c r="D610" s="62"/>
    </row>
    <row r="611" ht="15.75" customHeight="1">
      <c r="D611" s="62"/>
    </row>
    <row r="612" ht="15.75" customHeight="1">
      <c r="D612" s="62"/>
    </row>
    <row r="613" ht="15.75" customHeight="1">
      <c r="D613" s="62"/>
    </row>
    <row r="614" ht="15.75" customHeight="1">
      <c r="D614" s="62"/>
    </row>
    <row r="615" ht="15.75" customHeight="1">
      <c r="D615" s="62"/>
    </row>
    <row r="616" ht="15.75" customHeight="1">
      <c r="D616" s="62"/>
    </row>
    <row r="617" ht="15.75" customHeight="1">
      <c r="D617" s="62"/>
    </row>
    <row r="618" ht="15.75" customHeight="1">
      <c r="D618" s="62"/>
    </row>
    <row r="619" ht="15.75" customHeight="1">
      <c r="D619" s="62"/>
    </row>
    <row r="620" ht="15.75" customHeight="1">
      <c r="D620" s="62"/>
    </row>
    <row r="621" ht="15.75" customHeight="1">
      <c r="D621" s="62"/>
    </row>
    <row r="622" ht="15.75" customHeight="1">
      <c r="D622" s="62"/>
    </row>
    <row r="623" ht="15.75" customHeight="1">
      <c r="D623" s="62"/>
    </row>
    <row r="624" ht="15.75" customHeight="1">
      <c r="D624" s="62"/>
    </row>
    <row r="625" ht="15.75" customHeight="1">
      <c r="D625" s="62"/>
    </row>
    <row r="626" ht="15.75" customHeight="1">
      <c r="D626" s="62"/>
    </row>
    <row r="627" ht="15.75" customHeight="1">
      <c r="D627" s="62"/>
    </row>
    <row r="628" ht="15.75" customHeight="1">
      <c r="D628" s="62"/>
    </row>
    <row r="629" ht="15.75" customHeight="1">
      <c r="D629" s="62"/>
    </row>
    <row r="630" ht="15.75" customHeight="1">
      <c r="D630" s="62"/>
    </row>
    <row r="631" ht="15.75" customHeight="1">
      <c r="D631" s="62"/>
    </row>
    <row r="632" ht="15.75" customHeight="1">
      <c r="D632" s="62"/>
    </row>
    <row r="633" ht="15.75" customHeight="1">
      <c r="D633" s="62"/>
    </row>
    <row r="634" ht="15.75" customHeight="1">
      <c r="D634" s="62"/>
    </row>
    <row r="635" ht="15.75" customHeight="1">
      <c r="D635" s="62"/>
    </row>
    <row r="636" ht="15.75" customHeight="1">
      <c r="D636" s="62"/>
    </row>
    <row r="637" ht="15.75" customHeight="1">
      <c r="D637" s="62"/>
    </row>
    <row r="638" ht="15.75" customHeight="1">
      <c r="D638" s="62"/>
    </row>
    <row r="639" ht="15.75" customHeight="1">
      <c r="D639" s="62"/>
    </row>
    <row r="640" ht="15.75" customHeight="1">
      <c r="D640" s="62"/>
    </row>
    <row r="641" ht="15.75" customHeight="1">
      <c r="D641" s="62"/>
    </row>
    <row r="642" ht="15.75" customHeight="1">
      <c r="D642" s="62"/>
    </row>
    <row r="643" ht="15.75" customHeight="1">
      <c r="D643" s="62"/>
    </row>
    <row r="644" ht="15.75" customHeight="1">
      <c r="D644" s="62"/>
    </row>
    <row r="645" ht="15.75" customHeight="1">
      <c r="D645" s="62"/>
    </row>
    <row r="646" ht="15.75" customHeight="1">
      <c r="D646" s="62"/>
    </row>
    <row r="647" ht="15.75" customHeight="1">
      <c r="D647" s="62"/>
    </row>
    <row r="648" ht="15.75" customHeight="1">
      <c r="D648" s="62"/>
    </row>
    <row r="649" ht="15.75" customHeight="1">
      <c r="D649" s="62"/>
    </row>
    <row r="650" ht="15.75" customHeight="1">
      <c r="D650" s="62"/>
    </row>
    <row r="651" ht="15.75" customHeight="1">
      <c r="D651" s="62"/>
    </row>
    <row r="652" ht="15.75" customHeight="1">
      <c r="D652" s="62"/>
    </row>
    <row r="653" ht="15.75" customHeight="1">
      <c r="D653" s="62"/>
    </row>
    <row r="654" ht="15.75" customHeight="1">
      <c r="D654" s="62"/>
    </row>
    <row r="655" ht="15.75" customHeight="1">
      <c r="D655" s="62"/>
    </row>
    <row r="656" ht="15.75" customHeight="1">
      <c r="D656" s="62"/>
    </row>
    <row r="657" ht="15.75" customHeight="1">
      <c r="D657" s="62"/>
    </row>
    <row r="658" ht="15.75" customHeight="1">
      <c r="D658" s="62"/>
    </row>
    <row r="659" ht="15.75" customHeight="1">
      <c r="D659" s="62"/>
    </row>
    <row r="660" ht="15.75" customHeight="1">
      <c r="D660" s="62"/>
    </row>
    <row r="661" ht="15.75" customHeight="1">
      <c r="D661" s="62"/>
    </row>
    <row r="662" ht="15.75" customHeight="1">
      <c r="D662" s="62"/>
    </row>
    <row r="663" ht="15.75" customHeight="1">
      <c r="D663" s="62"/>
    </row>
    <row r="664" ht="15.75" customHeight="1">
      <c r="D664" s="62"/>
    </row>
    <row r="665" ht="15.75" customHeight="1">
      <c r="D665" s="62"/>
    </row>
    <row r="666" ht="15.75" customHeight="1">
      <c r="D666" s="62"/>
    </row>
    <row r="667" ht="15.75" customHeight="1">
      <c r="D667" s="62"/>
    </row>
    <row r="668" ht="15.75" customHeight="1">
      <c r="D668" s="62"/>
    </row>
    <row r="669" ht="15.75" customHeight="1">
      <c r="D669" s="62"/>
    </row>
    <row r="670" ht="15.75" customHeight="1">
      <c r="D670" s="62"/>
    </row>
    <row r="671" ht="15.75" customHeight="1">
      <c r="D671" s="62"/>
    </row>
    <row r="672" ht="15.75" customHeight="1">
      <c r="D672" s="62"/>
    </row>
    <row r="673" ht="15.75" customHeight="1">
      <c r="D673" s="62"/>
    </row>
    <row r="674" ht="15.75" customHeight="1">
      <c r="D674" s="62"/>
    </row>
    <row r="675" ht="15.75" customHeight="1">
      <c r="D675" s="62"/>
    </row>
    <row r="676" ht="15.75" customHeight="1">
      <c r="D676" s="62"/>
    </row>
    <row r="677" ht="15.75" customHeight="1">
      <c r="D677" s="62"/>
    </row>
    <row r="678" ht="15.75" customHeight="1">
      <c r="D678" s="62"/>
    </row>
    <row r="679" ht="15.75" customHeight="1">
      <c r="D679" s="62"/>
    </row>
    <row r="680" ht="15.75" customHeight="1">
      <c r="D680" s="62"/>
    </row>
    <row r="681" ht="15.75" customHeight="1">
      <c r="D681" s="62"/>
    </row>
    <row r="682" ht="15.75" customHeight="1">
      <c r="D682" s="62"/>
    </row>
    <row r="683" ht="15.75" customHeight="1">
      <c r="D683" s="62"/>
    </row>
    <row r="684" ht="15.75" customHeight="1">
      <c r="D684" s="62"/>
    </row>
    <row r="685" ht="15.75" customHeight="1">
      <c r="D685" s="62"/>
    </row>
    <row r="686" ht="15.75" customHeight="1">
      <c r="D686" s="62"/>
    </row>
    <row r="687" ht="15.75" customHeight="1">
      <c r="D687" s="62"/>
    </row>
    <row r="688" ht="15.75" customHeight="1">
      <c r="D688" s="62"/>
    </row>
    <row r="689" ht="15.75" customHeight="1">
      <c r="D689" s="62"/>
    </row>
    <row r="690" ht="15.75" customHeight="1">
      <c r="D690" s="62"/>
    </row>
    <row r="691" ht="15.75" customHeight="1">
      <c r="D691" s="62"/>
    </row>
    <row r="692" ht="15.75" customHeight="1">
      <c r="D692" s="62"/>
    </row>
    <row r="693" ht="15.75" customHeight="1">
      <c r="D693" s="62"/>
    </row>
    <row r="694" ht="15.75" customHeight="1">
      <c r="D694" s="62"/>
    </row>
    <row r="695" ht="15.75" customHeight="1">
      <c r="D695" s="62"/>
    </row>
    <row r="696" ht="15.75" customHeight="1">
      <c r="D696" s="62"/>
    </row>
    <row r="697" ht="15.75" customHeight="1">
      <c r="D697" s="62"/>
    </row>
    <row r="698" ht="15.75" customHeight="1">
      <c r="D698" s="62"/>
    </row>
    <row r="699" ht="15.75" customHeight="1">
      <c r="D699" s="62"/>
    </row>
    <row r="700" ht="15.75" customHeight="1">
      <c r="D700" s="62"/>
    </row>
    <row r="701" ht="15.75" customHeight="1">
      <c r="D701" s="62"/>
    </row>
    <row r="702" ht="15.75" customHeight="1">
      <c r="D702" s="62"/>
    </row>
    <row r="703" ht="15.75" customHeight="1">
      <c r="D703" s="62"/>
    </row>
    <row r="704" ht="15.75" customHeight="1">
      <c r="D704" s="62"/>
    </row>
    <row r="705" ht="15.75" customHeight="1">
      <c r="D705" s="62"/>
    </row>
    <row r="706" ht="15.75" customHeight="1">
      <c r="D706" s="62"/>
    </row>
    <row r="707" ht="15.75" customHeight="1">
      <c r="D707" s="62"/>
    </row>
    <row r="708" ht="15.75" customHeight="1">
      <c r="D708" s="62"/>
    </row>
    <row r="709" ht="15.75" customHeight="1">
      <c r="D709" s="62"/>
    </row>
    <row r="710" ht="15.75" customHeight="1">
      <c r="D710" s="62"/>
    </row>
    <row r="711" ht="15.75" customHeight="1">
      <c r="D711" s="62"/>
    </row>
    <row r="712" ht="15.75" customHeight="1">
      <c r="D712" s="62"/>
    </row>
    <row r="713" ht="15.75" customHeight="1">
      <c r="D713" s="62"/>
    </row>
    <row r="714" ht="15.75" customHeight="1">
      <c r="D714" s="62"/>
    </row>
    <row r="715" ht="15.75" customHeight="1">
      <c r="D715" s="62"/>
    </row>
    <row r="716" ht="15.75" customHeight="1">
      <c r="D716" s="62"/>
    </row>
    <row r="717" ht="15.75" customHeight="1">
      <c r="D717" s="62"/>
    </row>
    <row r="718" ht="15.75" customHeight="1">
      <c r="D718" s="62"/>
    </row>
    <row r="719" ht="15.75" customHeight="1">
      <c r="D719" s="62"/>
    </row>
    <row r="720" ht="15.75" customHeight="1">
      <c r="D720" s="62"/>
    </row>
    <row r="721" ht="15.75" customHeight="1">
      <c r="D721" s="62"/>
    </row>
    <row r="722" ht="15.75" customHeight="1">
      <c r="D722" s="62"/>
    </row>
    <row r="723" ht="15.75" customHeight="1">
      <c r="D723" s="62"/>
    </row>
    <row r="724" ht="15.75" customHeight="1">
      <c r="D724" s="62"/>
    </row>
    <row r="725" ht="15.75" customHeight="1">
      <c r="D725" s="62"/>
    </row>
    <row r="726" ht="15.75" customHeight="1">
      <c r="D726" s="62"/>
    </row>
    <row r="727" ht="15.75" customHeight="1">
      <c r="D727" s="62"/>
    </row>
    <row r="728" ht="15.75" customHeight="1">
      <c r="D728" s="62"/>
    </row>
    <row r="729" ht="15.75" customHeight="1">
      <c r="D729" s="62"/>
    </row>
    <row r="730" ht="15.75" customHeight="1">
      <c r="D730" s="62"/>
    </row>
    <row r="731" ht="15.75" customHeight="1">
      <c r="D731" s="62"/>
    </row>
    <row r="732" ht="15.75" customHeight="1">
      <c r="D732" s="62"/>
    </row>
    <row r="733" ht="15.75" customHeight="1">
      <c r="D733" s="62"/>
    </row>
    <row r="734" ht="15.75" customHeight="1">
      <c r="D734" s="62"/>
    </row>
    <row r="735" ht="15.75" customHeight="1">
      <c r="D735" s="62"/>
    </row>
    <row r="736" ht="15.75" customHeight="1">
      <c r="D736" s="62"/>
    </row>
    <row r="737" ht="15.75" customHeight="1">
      <c r="D737" s="62"/>
    </row>
    <row r="738" ht="15.75" customHeight="1">
      <c r="D738" s="62"/>
    </row>
    <row r="739" ht="15.75" customHeight="1">
      <c r="D739" s="62"/>
    </row>
    <row r="740" ht="15.75" customHeight="1">
      <c r="D740" s="62"/>
    </row>
    <row r="741" ht="15.75" customHeight="1">
      <c r="D741" s="62"/>
    </row>
    <row r="742" ht="15.75" customHeight="1">
      <c r="D742" s="62"/>
    </row>
    <row r="743" ht="15.75" customHeight="1">
      <c r="D743" s="62"/>
    </row>
    <row r="744" ht="15.75" customHeight="1">
      <c r="D744" s="62"/>
    </row>
    <row r="745" ht="15.75" customHeight="1">
      <c r="D745" s="62"/>
    </row>
    <row r="746" ht="15.75" customHeight="1">
      <c r="D746" s="62"/>
    </row>
    <row r="747" ht="15.75" customHeight="1">
      <c r="D747" s="62"/>
    </row>
    <row r="748" ht="15.75" customHeight="1">
      <c r="D748" s="62"/>
    </row>
    <row r="749" ht="15.75" customHeight="1">
      <c r="D749" s="62"/>
    </row>
    <row r="750" ht="15.75" customHeight="1">
      <c r="D750" s="62"/>
    </row>
    <row r="751" ht="15.75" customHeight="1">
      <c r="D751" s="62"/>
    </row>
    <row r="752" ht="15.75" customHeight="1">
      <c r="D752" s="62"/>
    </row>
    <row r="753" ht="15.75" customHeight="1">
      <c r="D753" s="62"/>
    </row>
    <row r="754" ht="15.75" customHeight="1">
      <c r="D754" s="62"/>
    </row>
    <row r="755" ht="15.75" customHeight="1">
      <c r="D755" s="62"/>
    </row>
    <row r="756" ht="15.75" customHeight="1">
      <c r="D756" s="62"/>
    </row>
    <row r="757" ht="15.75" customHeight="1">
      <c r="D757" s="62"/>
    </row>
    <row r="758" ht="15.75" customHeight="1">
      <c r="D758" s="62"/>
    </row>
    <row r="759" ht="15.75" customHeight="1">
      <c r="D759" s="62"/>
    </row>
    <row r="760" ht="15.75" customHeight="1">
      <c r="D760" s="62"/>
    </row>
    <row r="761" ht="15.75" customHeight="1">
      <c r="D761" s="62"/>
    </row>
    <row r="762" ht="15.75" customHeight="1">
      <c r="D762" s="62"/>
    </row>
    <row r="763" ht="15.75" customHeight="1">
      <c r="D763" s="62"/>
    </row>
    <row r="764" ht="15.75" customHeight="1">
      <c r="D764" s="62"/>
    </row>
    <row r="765" ht="15.75" customHeight="1">
      <c r="D765" s="62"/>
    </row>
    <row r="766" ht="15.75" customHeight="1">
      <c r="D766" s="62"/>
    </row>
    <row r="767" ht="15.75" customHeight="1">
      <c r="D767" s="62"/>
    </row>
    <row r="768" ht="15.75" customHeight="1">
      <c r="D768" s="62"/>
    </row>
    <row r="769" ht="15.75" customHeight="1">
      <c r="D769" s="62"/>
    </row>
    <row r="770" ht="15.75" customHeight="1">
      <c r="D770" s="62"/>
    </row>
    <row r="771" ht="15.75" customHeight="1">
      <c r="D771" s="62"/>
    </row>
    <row r="772" ht="15.75" customHeight="1">
      <c r="D772" s="62"/>
    </row>
    <row r="773" ht="15.75" customHeight="1">
      <c r="D773" s="62"/>
    </row>
    <row r="774" ht="15.75" customHeight="1">
      <c r="D774" s="62"/>
    </row>
    <row r="775" ht="15.75" customHeight="1">
      <c r="D775" s="62"/>
    </row>
    <row r="776" ht="15.75" customHeight="1">
      <c r="D776" s="62"/>
    </row>
    <row r="777" ht="15.75" customHeight="1">
      <c r="D777" s="62"/>
    </row>
    <row r="778" ht="15.75" customHeight="1">
      <c r="D778" s="62"/>
    </row>
    <row r="779" ht="15.75" customHeight="1">
      <c r="D779" s="62"/>
    </row>
    <row r="780" ht="15.75" customHeight="1">
      <c r="D780" s="62"/>
    </row>
    <row r="781" ht="15.75" customHeight="1">
      <c r="D781" s="62"/>
    </row>
    <row r="782" ht="15.75" customHeight="1">
      <c r="D782" s="62"/>
    </row>
    <row r="783" ht="15.75" customHeight="1">
      <c r="D783" s="62"/>
    </row>
    <row r="784" ht="15.75" customHeight="1">
      <c r="D784" s="62"/>
    </row>
    <row r="785" ht="15.75" customHeight="1">
      <c r="D785" s="62"/>
    </row>
    <row r="786" ht="15.75" customHeight="1">
      <c r="D786" s="62"/>
    </row>
    <row r="787" ht="15.75" customHeight="1">
      <c r="D787" s="62"/>
    </row>
    <row r="788" ht="15.75" customHeight="1">
      <c r="D788" s="62"/>
    </row>
    <row r="789" ht="15.75" customHeight="1">
      <c r="D789" s="62"/>
    </row>
    <row r="790" ht="15.75" customHeight="1">
      <c r="D790" s="62"/>
    </row>
    <row r="791" ht="15.75" customHeight="1">
      <c r="D791" s="62"/>
    </row>
    <row r="792" ht="15.75" customHeight="1">
      <c r="D792" s="62"/>
    </row>
    <row r="793" ht="15.75" customHeight="1">
      <c r="D793" s="62"/>
    </row>
    <row r="794" ht="15.75" customHeight="1">
      <c r="D794" s="62"/>
    </row>
    <row r="795" ht="15.75" customHeight="1">
      <c r="D795" s="62"/>
    </row>
    <row r="796" ht="15.75" customHeight="1">
      <c r="D796" s="62"/>
    </row>
    <row r="797" ht="15.75" customHeight="1">
      <c r="D797" s="62"/>
    </row>
    <row r="798" ht="15.75" customHeight="1">
      <c r="D798" s="62"/>
    </row>
    <row r="799" ht="15.75" customHeight="1">
      <c r="D799" s="62"/>
    </row>
    <row r="800" ht="15.75" customHeight="1">
      <c r="D800" s="62"/>
    </row>
    <row r="801" ht="15.75" customHeight="1">
      <c r="D801" s="62"/>
    </row>
    <row r="802" ht="15.75" customHeight="1">
      <c r="D802" s="62"/>
    </row>
    <row r="803" ht="15.75" customHeight="1">
      <c r="D803" s="62"/>
    </row>
    <row r="804" ht="15.75" customHeight="1">
      <c r="D804" s="62"/>
    </row>
    <row r="805" ht="15.75" customHeight="1">
      <c r="D805" s="62"/>
    </row>
    <row r="806" ht="15.75" customHeight="1">
      <c r="D806" s="62"/>
    </row>
    <row r="807" ht="15.75" customHeight="1">
      <c r="D807" s="62"/>
    </row>
    <row r="808" ht="15.75" customHeight="1">
      <c r="D808" s="62"/>
    </row>
    <row r="809" ht="15.75" customHeight="1">
      <c r="D809" s="62"/>
    </row>
    <row r="810" ht="15.75" customHeight="1">
      <c r="D810" s="62"/>
    </row>
    <row r="811" ht="15.75" customHeight="1">
      <c r="D811" s="62"/>
    </row>
    <row r="812" ht="15.75" customHeight="1">
      <c r="D812" s="62"/>
    </row>
    <row r="813" ht="15.75" customHeight="1">
      <c r="D813" s="62"/>
    </row>
    <row r="814" ht="15.75" customHeight="1">
      <c r="D814" s="62"/>
    </row>
    <row r="815" ht="15.75" customHeight="1">
      <c r="D815" s="62"/>
    </row>
    <row r="816" ht="15.75" customHeight="1">
      <c r="D816" s="62"/>
    </row>
    <row r="817" ht="15.75" customHeight="1">
      <c r="D817" s="62"/>
    </row>
    <row r="818" ht="15.75" customHeight="1">
      <c r="D818" s="62"/>
    </row>
    <row r="819" ht="15.75" customHeight="1">
      <c r="D819" s="62"/>
    </row>
    <row r="820" ht="15.75" customHeight="1">
      <c r="D820" s="62"/>
    </row>
    <row r="821" ht="15.75" customHeight="1">
      <c r="D821" s="62"/>
    </row>
    <row r="822" ht="15.75" customHeight="1">
      <c r="D822" s="62"/>
    </row>
    <row r="823" ht="15.75" customHeight="1">
      <c r="D823" s="62"/>
    </row>
    <row r="824" ht="15.75" customHeight="1">
      <c r="D824" s="62"/>
    </row>
    <row r="825" ht="15.75" customHeight="1">
      <c r="D825" s="62"/>
    </row>
    <row r="826" ht="15.75" customHeight="1">
      <c r="D826" s="62"/>
    </row>
    <row r="827" ht="15.75" customHeight="1">
      <c r="D827" s="62"/>
    </row>
    <row r="828" ht="15.75" customHeight="1">
      <c r="D828" s="62"/>
    </row>
    <row r="829" ht="15.75" customHeight="1">
      <c r="D829" s="62"/>
    </row>
    <row r="830" ht="15.75" customHeight="1">
      <c r="D830" s="62"/>
    </row>
    <row r="831" ht="15.75" customHeight="1">
      <c r="D831" s="62"/>
    </row>
    <row r="832" ht="15.75" customHeight="1">
      <c r="D832" s="62"/>
    </row>
    <row r="833" ht="15.75" customHeight="1">
      <c r="D833" s="62"/>
    </row>
    <row r="834" ht="15.75" customHeight="1">
      <c r="D834" s="62"/>
    </row>
    <row r="835" ht="15.75" customHeight="1">
      <c r="D835" s="62"/>
    </row>
    <row r="836" ht="15.75" customHeight="1">
      <c r="D836" s="62"/>
    </row>
    <row r="837" ht="15.75" customHeight="1">
      <c r="D837" s="62"/>
    </row>
    <row r="838" ht="15.75" customHeight="1">
      <c r="D838" s="62"/>
    </row>
    <row r="839" ht="15.75" customHeight="1">
      <c r="D839" s="62"/>
    </row>
    <row r="840" ht="15.75" customHeight="1">
      <c r="D840" s="62"/>
    </row>
    <row r="841" ht="15.75" customHeight="1">
      <c r="D841" s="62"/>
    </row>
    <row r="842" ht="15.75" customHeight="1">
      <c r="D842" s="62"/>
    </row>
    <row r="843" ht="15.75" customHeight="1">
      <c r="D843" s="62"/>
    </row>
    <row r="844" ht="15.75" customHeight="1">
      <c r="D844" s="62"/>
    </row>
    <row r="845" ht="15.75" customHeight="1">
      <c r="D845" s="62"/>
    </row>
    <row r="846" ht="15.75" customHeight="1">
      <c r="D846" s="62"/>
    </row>
    <row r="847" ht="15.75" customHeight="1">
      <c r="D847" s="62"/>
    </row>
    <row r="848" ht="15.75" customHeight="1">
      <c r="D848" s="62"/>
    </row>
    <row r="849" ht="15.75" customHeight="1">
      <c r="D849" s="62"/>
    </row>
    <row r="850" ht="15.75" customHeight="1">
      <c r="D850" s="62"/>
    </row>
    <row r="851" ht="15.75" customHeight="1">
      <c r="D851" s="62"/>
    </row>
    <row r="852" ht="15.75" customHeight="1">
      <c r="D852" s="62"/>
    </row>
    <row r="853" ht="15.75" customHeight="1">
      <c r="D853" s="62"/>
    </row>
    <row r="854" ht="15.75" customHeight="1">
      <c r="D854" s="62"/>
    </row>
    <row r="855" ht="15.75" customHeight="1">
      <c r="D855" s="62"/>
    </row>
    <row r="856" ht="15.75" customHeight="1">
      <c r="D856" s="62"/>
    </row>
    <row r="857" ht="15.75" customHeight="1">
      <c r="D857" s="62"/>
    </row>
    <row r="858" ht="15.75" customHeight="1">
      <c r="D858" s="62"/>
    </row>
    <row r="859" ht="15.75" customHeight="1">
      <c r="D859" s="62"/>
    </row>
    <row r="860" ht="15.75" customHeight="1">
      <c r="D860" s="62"/>
    </row>
    <row r="861" ht="15.75" customHeight="1">
      <c r="D861" s="62"/>
    </row>
    <row r="862" ht="15.75" customHeight="1">
      <c r="D862" s="62"/>
    </row>
    <row r="863" ht="15.75" customHeight="1">
      <c r="D863" s="62"/>
    </row>
    <row r="864" ht="15.75" customHeight="1">
      <c r="D864" s="62"/>
    </row>
    <row r="865" ht="15.75" customHeight="1">
      <c r="D865" s="62"/>
    </row>
    <row r="866" ht="15.75" customHeight="1">
      <c r="D866" s="62"/>
    </row>
    <row r="867" ht="15.75" customHeight="1">
      <c r="D867" s="62"/>
    </row>
    <row r="868" ht="15.75" customHeight="1">
      <c r="D868" s="62"/>
    </row>
    <row r="869" ht="15.75" customHeight="1">
      <c r="D869" s="62"/>
    </row>
    <row r="870" ht="15.75" customHeight="1">
      <c r="D870" s="62"/>
    </row>
    <row r="871" ht="15.75" customHeight="1">
      <c r="D871" s="62"/>
    </row>
    <row r="872" ht="15.75" customHeight="1">
      <c r="D872" s="62"/>
    </row>
    <row r="873" ht="15.75" customHeight="1">
      <c r="D873" s="62"/>
    </row>
    <row r="874" ht="15.75" customHeight="1">
      <c r="D874" s="62"/>
    </row>
    <row r="875" ht="15.75" customHeight="1">
      <c r="D875" s="62"/>
    </row>
    <row r="876" ht="15.75" customHeight="1">
      <c r="D876" s="62"/>
    </row>
    <row r="877" ht="15.75" customHeight="1">
      <c r="D877" s="62"/>
    </row>
    <row r="878" ht="15.75" customHeight="1">
      <c r="D878" s="62"/>
    </row>
    <row r="879" ht="15.75" customHeight="1">
      <c r="D879" s="62"/>
    </row>
    <row r="880" ht="15.75" customHeight="1">
      <c r="D880" s="62"/>
    </row>
    <row r="881" ht="15.75" customHeight="1">
      <c r="D881" s="62"/>
    </row>
    <row r="882" ht="15.75" customHeight="1">
      <c r="D882" s="62"/>
    </row>
    <row r="883" ht="15.75" customHeight="1">
      <c r="D883" s="62"/>
    </row>
    <row r="884" ht="15.75" customHeight="1">
      <c r="D884" s="62"/>
    </row>
    <row r="885" ht="15.75" customHeight="1">
      <c r="D885" s="62"/>
    </row>
    <row r="886" ht="15.75" customHeight="1">
      <c r="D886" s="62"/>
    </row>
    <row r="887" ht="15.75" customHeight="1">
      <c r="D887" s="62"/>
    </row>
    <row r="888" ht="15.75" customHeight="1">
      <c r="D888" s="62"/>
    </row>
    <row r="889" ht="15.75" customHeight="1">
      <c r="D889" s="62"/>
    </row>
    <row r="890" ht="15.75" customHeight="1">
      <c r="D890" s="62"/>
    </row>
    <row r="891" ht="15.75" customHeight="1">
      <c r="D891" s="62"/>
    </row>
    <row r="892" ht="15.75" customHeight="1">
      <c r="D892" s="62"/>
    </row>
    <row r="893" ht="15.75" customHeight="1">
      <c r="D893" s="62"/>
    </row>
    <row r="894" ht="15.75" customHeight="1">
      <c r="D894" s="62"/>
    </row>
    <row r="895" ht="15.75" customHeight="1">
      <c r="D895" s="62"/>
    </row>
    <row r="896" ht="15.75" customHeight="1">
      <c r="D896" s="62"/>
    </row>
    <row r="897" ht="15.75" customHeight="1">
      <c r="D897" s="62"/>
    </row>
    <row r="898" ht="15.75" customHeight="1">
      <c r="D898" s="62"/>
    </row>
    <row r="899" ht="15.75" customHeight="1">
      <c r="D899" s="62"/>
    </row>
    <row r="900" ht="15.75" customHeight="1">
      <c r="D900" s="62"/>
    </row>
    <row r="901" ht="15.75" customHeight="1">
      <c r="D901" s="62"/>
    </row>
    <row r="902" ht="15.75" customHeight="1">
      <c r="D902" s="62"/>
    </row>
    <row r="903" ht="15.75" customHeight="1">
      <c r="D903" s="62"/>
    </row>
    <row r="904" ht="15.75" customHeight="1">
      <c r="D904" s="62"/>
    </row>
    <row r="905" ht="15.75" customHeight="1">
      <c r="D905" s="62"/>
    </row>
    <row r="906" ht="15.75" customHeight="1">
      <c r="D906" s="62"/>
    </row>
    <row r="907" ht="15.75" customHeight="1">
      <c r="D907" s="62"/>
    </row>
    <row r="908" ht="15.75" customHeight="1">
      <c r="D908" s="62"/>
    </row>
    <row r="909" ht="15.75" customHeight="1">
      <c r="D909" s="62"/>
    </row>
    <row r="910" ht="15.75" customHeight="1">
      <c r="D910" s="62"/>
    </row>
    <row r="911" ht="15.75" customHeight="1">
      <c r="D911" s="62"/>
    </row>
    <row r="912" ht="15.75" customHeight="1">
      <c r="D912" s="62"/>
    </row>
    <row r="913" ht="15.75" customHeight="1">
      <c r="D913" s="62"/>
    </row>
    <row r="914" ht="15.75" customHeight="1">
      <c r="D914" s="62"/>
    </row>
    <row r="915" ht="15.75" customHeight="1">
      <c r="D915" s="62"/>
    </row>
    <row r="916" ht="15.75" customHeight="1">
      <c r="D916" s="62"/>
    </row>
    <row r="917" ht="15.75" customHeight="1">
      <c r="D917" s="62"/>
    </row>
    <row r="918" ht="15.75" customHeight="1">
      <c r="D918" s="62"/>
    </row>
    <row r="919" ht="15.75" customHeight="1">
      <c r="D919" s="62"/>
    </row>
    <row r="920" ht="15.75" customHeight="1">
      <c r="D920" s="62"/>
    </row>
    <row r="921" ht="15.75" customHeight="1">
      <c r="D921" s="62"/>
    </row>
    <row r="922" ht="15.75" customHeight="1">
      <c r="D922" s="62"/>
    </row>
    <row r="923" ht="15.75" customHeight="1">
      <c r="D923" s="62"/>
    </row>
    <row r="924" ht="15.75" customHeight="1">
      <c r="D924" s="62"/>
    </row>
    <row r="925" ht="15.75" customHeight="1">
      <c r="D925" s="62"/>
    </row>
    <row r="926" ht="15.75" customHeight="1">
      <c r="D926" s="62"/>
    </row>
    <row r="927" ht="15.75" customHeight="1">
      <c r="D927" s="62"/>
    </row>
    <row r="928" ht="15.75" customHeight="1">
      <c r="D928" s="62"/>
    </row>
    <row r="929" ht="15.75" customHeight="1">
      <c r="D929" s="62"/>
    </row>
    <row r="930" ht="15.75" customHeight="1">
      <c r="D930" s="62"/>
    </row>
    <row r="931" ht="15.75" customHeight="1">
      <c r="D931" s="62"/>
    </row>
    <row r="932" ht="15.75" customHeight="1">
      <c r="D932" s="62"/>
    </row>
    <row r="933" ht="15.75" customHeight="1">
      <c r="D933" s="62"/>
    </row>
    <row r="934" ht="15.75" customHeight="1">
      <c r="D934" s="62"/>
    </row>
    <row r="935" ht="15.75" customHeight="1">
      <c r="D935" s="62"/>
    </row>
    <row r="936" ht="15.75" customHeight="1">
      <c r="D936" s="62"/>
    </row>
    <row r="937" ht="15.75" customHeight="1">
      <c r="D937" s="62"/>
    </row>
    <row r="938" ht="15.75" customHeight="1">
      <c r="D938" s="62"/>
    </row>
    <row r="939" ht="15.75" customHeight="1">
      <c r="D939" s="62"/>
    </row>
    <row r="940" ht="15.75" customHeight="1">
      <c r="D940" s="62"/>
    </row>
    <row r="941" ht="15.75" customHeight="1">
      <c r="D941" s="62"/>
    </row>
    <row r="942" ht="15.75" customHeight="1">
      <c r="D942" s="62"/>
    </row>
    <row r="943" ht="15.75" customHeight="1">
      <c r="D943" s="62"/>
    </row>
    <row r="944" ht="15.75" customHeight="1">
      <c r="D944" s="62"/>
    </row>
    <row r="945" ht="15.75" customHeight="1">
      <c r="D945" s="62"/>
    </row>
    <row r="946" ht="15.75" customHeight="1">
      <c r="D946" s="62"/>
    </row>
    <row r="947" ht="15.75" customHeight="1">
      <c r="D947" s="62"/>
    </row>
    <row r="948" ht="15.75" customHeight="1">
      <c r="D948" s="62"/>
    </row>
    <row r="949" ht="15.75" customHeight="1">
      <c r="D949" s="62"/>
    </row>
    <row r="950" ht="15.75" customHeight="1">
      <c r="D950" s="62"/>
    </row>
    <row r="951" ht="15.75" customHeight="1">
      <c r="D951" s="62"/>
    </row>
    <row r="952" ht="15.75" customHeight="1">
      <c r="D952" s="62"/>
    </row>
    <row r="953" ht="15.75" customHeight="1">
      <c r="D953" s="62"/>
    </row>
    <row r="954" ht="15.75" customHeight="1">
      <c r="D954" s="62"/>
    </row>
    <row r="955" ht="15.75" customHeight="1">
      <c r="D955" s="62"/>
    </row>
    <row r="956" ht="15.75" customHeight="1">
      <c r="D956" s="62"/>
    </row>
    <row r="957" ht="15.75" customHeight="1">
      <c r="D957" s="62"/>
    </row>
    <row r="958" ht="15.75" customHeight="1">
      <c r="D958" s="62"/>
    </row>
    <row r="959" ht="15.75" customHeight="1">
      <c r="D959" s="62"/>
    </row>
    <row r="960" ht="15.75" customHeight="1">
      <c r="D960" s="62"/>
    </row>
    <row r="961" ht="15.75" customHeight="1">
      <c r="D961" s="62"/>
    </row>
    <row r="962" ht="15.75" customHeight="1">
      <c r="D962" s="62"/>
    </row>
    <row r="963" ht="15.75" customHeight="1">
      <c r="D963" s="62"/>
    </row>
    <row r="964" ht="15.75" customHeight="1">
      <c r="D964" s="62"/>
    </row>
    <row r="965" ht="15.75" customHeight="1">
      <c r="D965" s="62"/>
    </row>
    <row r="966" ht="15.75" customHeight="1">
      <c r="D966" s="62"/>
    </row>
    <row r="967" ht="15.75" customHeight="1">
      <c r="D967" s="62"/>
    </row>
    <row r="968" ht="15.75" customHeight="1">
      <c r="D968" s="62"/>
    </row>
    <row r="969" ht="15.75" customHeight="1">
      <c r="D969" s="62"/>
    </row>
    <row r="970" ht="15.75" customHeight="1">
      <c r="D970" s="62"/>
    </row>
    <row r="971" ht="15.75" customHeight="1">
      <c r="D971" s="62"/>
    </row>
    <row r="972" ht="15.75" customHeight="1">
      <c r="D972" s="62"/>
    </row>
    <row r="973" ht="15.75" customHeight="1">
      <c r="D973" s="62"/>
    </row>
    <row r="974" ht="15.75" customHeight="1">
      <c r="D974" s="62"/>
    </row>
    <row r="975" ht="15.75" customHeight="1">
      <c r="D975" s="62"/>
    </row>
    <row r="976" ht="15.75" customHeight="1">
      <c r="D976" s="62"/>
    </row>
    <row r="977" ht="15.75" customHeight="1">
      <c r="D977" s="62"/>
    </row>
    <row r="978" ht="15.75" customHeight="1">
      <c r="D978" s="62"/>
    </row>
    <row r="979" ht="15.75" customHeight="1">
      <c r="D979" s="62"/>
    </row>
    <row r="980" ht="15.75" customHeight="1">
      <c r="D980" s="62"/>
    </row>
    <row r="981" ht="15.75" customHeight="1">
      <c r="D981" s="62"/>
    </row>
    <row r="982" ht="15.75" customHeight="1">
      <c r="D982" s="62"/>
    </row>
    <row r="983" ht="15.75" customHeight="1">
      <c r="D983" s="62"/>
    </row>
    <row r="984" ht="15.75" customHeight="1">
      <c r="D984" s="62"/>
    </row>
    <row r="985" ht="15.75" customHeight="1">
      <c r="D985" s="62"/>
    </row>
    <row r="986" ht="15.75" customHeight="1">
      <c r="D986" s="62"/>
    </row>
    <row r="987" ht="15.75" customHeight="1">
      <c r="D987" s="62"/>
    </row>
    <row r="988" ht="15.75" customHeight="1">
      <c r="D988" s="62"/>
    </row>
    <row r="989" ht="15.75" customHeight="1">
      <c r="D989" s="62"/>
    </row>
    <row r="990" ht="15.75" customHeight="1">
      <c r="D990" s="62"/>
    </row>
    <row r="991" ht="15.75" customHeight="1">
      <c r="D991" s="62"/>
    </row>
    <row r="992" ht="15.75" customHeight="1">
      <c r="D992" s="62"/>
    </row>
    <row r="993" ht="15.75" customHeight="1">
      <c r="D993" s="62"/>
    </row>
    <row r="994" ht="15.75" customHeight="1">
      <c r="D994" s="62"/>
    </row>
    <row r="995" ht="15.75" customHeight="1">
      <c r="D995" s="62"/>
    </row>
    <row r="996" ht="15.75" customHeight="1">
      <c r="D996" s="62"/>
    </row>
    <row r="997" ht="15.75" customHeight="1">
      <c r="D997" s="62"/>
    </row>
    <row r="998" ht="15.75" customHeight="1">
      <c r="D998" s="62"/>
    </row>
    <row r="999" ht="15.75" customHeight="1">
      <c r="D999" s="62"/>
    </row>
    <row r="1000" ht="15.75" customHeight="1">
      <c r="D1000" s="62"/>
    </row>
  </sheetData>
  <mergeCells count="2">
    <mergeCell ref="K2:O2"/>
    <mergeCell ref="N4:O4"/>
  </mergeCells>
  <conditionalFormatting sqref="E25">
    <cfRule type="expression" dxfId="3" priority="1">
      <formula>$E$25&gt;0.56</formula>
    </cfRule>
  </conditionalFormatting>
  <conditionalFormatting sqref="E25">
    <cfRule type="expression" dxfId="1" priority="2">
      <formula>$E$25&gt;0.16</formula>
    </cfRule>
  </conditionalFormatting>
  <conditionalFormatting sqref="K9">
    <cfRule type="expression" dxfId="4" priority="3">
      <formula>$K$9&lt;$T$15</formula>
    </cfRule>
  </conditionalFormatting>
  <conditionalFormatting sqref="K9">
    <cfRule type="expression" dxfId="5" priority="4">
      <formula>$K$9&gt;$T$16</formula>
    </cfRule>
  </conditionalFormatting>
  <printOptions/>
  <pageMargins bottom="0.7875" footer="0.0" header="0.0" left="0.984027777777778" right="0.39375" top="0.7875"/>
  <pageSetup paperSize="9" orientation="landscape"/>
  <headerFooter>
    <oddFooter>&amp;C_x000D_#0000FF Classificação: Interna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9.71"/>
    <col customWidth="1" min="3" max="3" width="8.71"/>
    <col customWidth="1" min="4" max="5" width="10.71"/>
    <col customWidth="1" min="6" max="6" width="11.43"/>
    <col customWidth="1" min="7" max="7" width="10.0"/>
    <col customWidth="1" min="8" max="8" width="11.43"/>
    <col customWidth="1" min="9" max="9" width="10.0"/>
    <col customWidth="1" min="10" max="10" width="8.86"/>
    <col customWidth="1" min="11" max="11" width="4.43"/>
    <col customWidth="1" min="12" max="12" width="8.86"/>
    <col customWidth="1" min="13" max="13" width="8.71"/>
    <col customWidth="1" hidden="1" min="14" max="14" width="9.14"/>
    <col customWidth="1" min="15" max="26" width="8.71"/>
  </cols>
  <sheetData>
    <row r="1" ht="15.0" customHeight="1">
      <c r="A1" s="73"/>
      <c r="B1" s="74"/>
      <c r="C1" s="74"/>
      <c r="D1" s="75"/>
      <c r="E1" s="76"/>
      <c r="F1" s="77"/>
      <c r="G1" s="77"/>
      <c r="H1" s="77"/>
      <c r="I1" s="77"/>
      <c r="J1" s="74"/>
      <c r="K1" s="74"/>
      <c r="L1" s="78"/>
    </row>
    <row r="2" ht="15.0" customHeight="1">
      <c r="A2" s="30"/>
      <c r="D2" s="62"/>
      <c r="E2" s="79" t="s">
        <v>79</v>
      </c>
      <c r="L2" s="80"/>
    </row>
    <row r="3" ht="15.0" customHeight="1">
      <c r="A3" s="30"/>
      <c r="D3" s="62"/>
      <c r="E3" s="81" t="s">
        <v>223</v>
      </c>
      <c r="L3" s="80"/>
    </row>
    <row r="4" ht="15.0" customHeight="1">
      <c r="A4" s="30"/>
      <c r="D4" s="62"/>
      <c r="E4" s="79" t="s">
        <v>81</v>
      </c>
      <c r="L4" s="80"/>
    </row>
    <row r="5" ht="15.0" customHeight="1">
      <c r="A5" s="82"/>
      <c r="B5" s="83"/>
      <c r="C5" s="83"/>
      <c r="D5" s="84"/>
      <c r="E5" s="79" t="s">
        <v>82</v>
      </c>
      <c r="J5" s="83"/>
      <c r="K5" s="83"/>
      <c r="L5" s="85"/>
    </row>
    <row r="6" ht="15.0" customHeight="1">
      <c r="A6" s="86" t="s">
        <v>83</v>
      </c>
      <c r="B6" s="87"/>
      <c r="C6" s="88"/>
      <c r="D6" s="89"/>
      <c r="E6" s="90" t="s">
        <v>20</v>
      </c>
      <c r="F6" s="88"/>
      <c r="G6" s="91"/>
      <c r="H6" s="90" t="s">
        <v>84</v>
      </c>
      <c r="I6" s="88"/>
      <c r="J6" s="92"/>
      <c r="K6" s="87"/>
      <c r="L6" s="93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5.0" customHeight="1">
      <c r="A7" s="94" t="s">
        <v>85</v>
      </c>
      <c r="B7" s="46"/>
      <c r="C7" s="49"/>
      <c r="D7" s="95" t="s">
        <v>224</v>
      </c>
      <c r="E7" s="46"/>
      <c r="F7" s="46"/>
      <c r="G7" s="49"/>
      <c r="H7" s="96" t="s">
        <v>87</v>
      </c>
      <c r="I7" s="49"/>
      <c r="J7" s="97"/>
      <c r="K7" s="46"/>
      <c r="L7" s="47"/>
    </row>
    <row r="8" ht="15.75" customHeight="1">
      <c r="A8" s="98" t="s">
        <v>88</v>
      </c>
      <c r="B8" s="99"/>
      <c r="C8" s="59"/>
      <c r="D8" s="100" t="s">
        <v>89</v>
      </c>
      <c r="E8" s="99"/>
      <c r="F8" s="99"/>
      <c r="G8" s="59"/>
      <c r="H8" s="101" t="s">
        <v>90</v>
      </c>
      <c r="I8" s="59"/>
      <c r="J8" s="102"/>
      <c r="K8" s="99"/>
      <c r="L8" s="61"/>
    </row>
    <row r="9" ht="15.0" customHeight="1">
      <c r="A9" s="86" t="s">
        <v>92</v>
      </c>
      <c r="B9" s="87"/>
      <c r="C9" s="87"/>
      <c r="D9" s="87"/>
      <c r="E9" s="87"/>
      <c r="F9" s="87"/>
      <c r="G9" s="87"/>
      <c r="H9" s="87"/>
      <c r="I9" s="103"/>
      <c r="J9" s="104" t="s">
        <v>93</v>
      </c>
      <c r="K9" s="87"/>
      <c r="L9" s="93"/>
    </row>
    <row r="10" ht="15.0" hidden="1" customHeight="1">
      <c r="A10" s="105" t="s">
        <v>94</v>
      </c>
      <c r="B10" s="106" t="s">
        <v>95</v>
      </c>
      <c r="C10" s="46"/>
      <c r="D10" s="46"/>
      <c r="E10" s="46"/>
      <c r="F10" s="46"/>
      <c r="G10" s="46"/>
      <c r="H10" s="46"/>
      <c r="I10" s="49"/>
      <c r="J10" s="107" t="s">
        <v>30</v>
      </c>
      <c r="K10" s="46"/>
      <c r="L10" s="47"/>
    </row>
    <row r="11" ht="15.0" hidden="1" customHeight="1">
      <c r="A11" s="105" t="s">
        <v>96</v>
      </c>
      <c r="B11" s="106" t="s">
        <v>97</v>
      </c>
      <c r="C11" s="46"/>
      <c r="D11" s="46"/>
      <c r="E11" s="46"/>
      <c r="F11" s="46"/>
      <c r="G11" s="46"/>
      <c r="H11" s="46"/>
      <c r="I11" s="49"/>
      <c r="J11" s="107"/>
      <c r="K11" s="46"/>
      <c r="L11" s="47"/>
    </row>
    <row r="12" ht="15.0" hidden="1" customHeight="1">
      <c r="A12" s="105" t="s">
        <v>98</v>
      </c>
      <c r="B12" s="106" t="s">
        <v>99</v>
      </c>
      <c r="C12" s="46"/>
      <c r="D12" s="46"/>
      <c r="E12" s="46"/>
      <c r="F12" s="46"/>
      <c r="G12" s="46"/>
      <c r="H12" s="46"/>
      <c r="I12" s="49"/>
      <c r="J12" s="107"/>
      <c r="K12" s="46"/>
      <c r="L12" s="47"/>
    </row>
    <row r="13" ht="15.0" hidden="1" customHeight="1">
      <c r="A13" s="105" t="s">
        <v>100</v>
      </c>
      <c r="B13" s="106" t="s">
        <v>101</v>
      </c>
      <c r="C13" s="46"/>
      <c r="D13" s="46"/>
      <c r="E13" s="46"/>
      <c r="F13" s="46"/>
      <c r="G13" s="46"/>
      <c r="H13" s="46"/>
      <c r="I13" s="49"/>
      <c r="J13" s="107"/>
      <c r="K13" s="46"/>
      <c r="L13" s="47"/>
    </row>
    <row r="14" ht="15.0" hidden="1" customHeight="1">
      <c r="A14" s="105" t="s">
        <v>102</v>
      </c>
      <c r="B14" s="106" t="s">
        <v>103</v>
      </c>
      <c r="C14" s="46"/>
      <c r="D14" s="46"/>
      <c r="E14" s="46"/>
      <c r="F14" s="46"/>
      <c r="G14" s="46"/>
      <c r="H14" s="46"/>
      <c r="I14" s="49"/>
      <c r="J14" s="107"/>
      <c r="K14" s="46"/>
      <c r="L14" s="47"/>
    </row>
    <row r="15" ht="15.0" hidden="1" customHeight="1">
      <c r="A15" s="105" t="s">
        <v>104</v>
      </c>
      <c r="B15" s="106" t="s">
        <v>105</v>
      </c>
      <c r="C15" s="46"/>
      <c r="D15" s="46"/>
      <c r="E15" s="46"/>
      <c r="F15" s="46"/>
      <c r="G15" s="46"/>
      <c r="H15" s="46"/>
      <c r="I15" s="49"/>
      <c r="J15" s="107"/>
      <c r="K15" s="46"/>
      <c r="L15" s="47"/>
    </row>
    <row r="16" ht="15.0" hidden="1" customHeight="1">
      <c r="A16" s="105" t="s">
        <v>106</v>
      </c>
      <c r="B16" s="106" t="s">
        <v>107</v>
      </c>
      <c r="C16" s="46"/>
      <c r="D16" s="46"/>
      <c r="E16" s="46"/>
      <c r="F16" s="46"/>
      <c r="G16" s="46"/>
      <c r="H16" s="46"/>
      <c r="I16" s="49"/>
      <c r="J16" s="107" t="s">
        <v>27</v>
      </c>
      <c r="K16" s="46"/>
      <c r="L16" s="47"/>
    </row>
    <row r="17" ht="15.0" hidden="1" customHeight="1">
      <c r="A17" s="108" t="s">
        <v>108</v>
      </c>
      <c r="B17" s="106" t="s">
        <v>109</v>
      </c>
      <c r="C17" s="46"/>
      <c r="D17" s="46"/>
      <c r="E17" s="46"/>
      <c r="F17" s="46"/>
      <c r="G17" s="46"/>
      <c r="H17" s="46"/>
      <c r="I17" s="49"/>
      <c r="J17" s="107" t="s">
        <v>30</v>
      </c>
      <c r="K17" s="46"/>
      <c r="L17" s="47"/>
    </row>
    <row r="18" ht="15.0" hidden="1" customHeight="1">
      <c r="A18" s="105"/>
      <c r="B18" s="109"/>
      <c r="C18" s="106"/>
      <c r="D18" s="46"/>
      <c r="E18" s="46"/>
      <c r="F18" s="46"/>
      <c r="G18" s="46"/>
      <c r="H18" s="46"/>
      <c r="I18" s="46"/>
      <c r="J18" s="107"/>
      <c r="K18" s="46"/>
      <c r="L18" s="47"/>
    </row>
    <row r="19" hidden="1">
      <c r="A19" s="105"/>
      <c r="B19" s="109"/>
      <c r="C19" s="106"/>
      <c r="D19" s="46"/>
      <c r="E19" s="46"/>
      <c r="F19" s="46"/>
      <c r="G19" s="46"/>
      <c r="H19" s="46"/>
      <c r="I19" s="46"/>
      <c r="J19" s="107"/>
      <c r="K19" s="46"/>
      <c r="L19" s="47"/>
    </row>
    <row r="20" ht="15.0" customHeight="1">
      <c r="A20" s="110" t="s">
        <v>110</v>
      </c>
      <c r="B20" s="46"/>
      <c r="C20" s="46"/>
      <c r="D20" s="46"/>
      <c r="E20" s="46"/>
      <c r="F20" s="46"/>
      <c r="G20" s="46"/>
      <c r="H20" s="46"/>
      <c r="I20" s="49"/>
      <c r="J20" s="107" t="s">
        <v>27</v>
      </c>
      <c r="K20" s="46"/>
      <c r="L20" s="47"/>
    </row>
    <row r="21" ht="45.75" customHeight="1">
      <c r="A21" s="111" t="s">
        <v>111</v>
      </c>
      <c r="B21" s="46"/>
      <c r="C21" s="49"/>
      <c r="D21" s="112" t="s">
        <v>112</v>
      </c>
      <c r="E21" s="49"/>
      <c r="F21" s="112" t="s">
        <v>113</v>
      </c>
      <c r="G21" s="49"/>
      <c r="H21" s="112" t="s">
        <v>114</v>
      </c>
      <c r="I21" s="49"/>
      <c r="J21" s="112" t="s">
        <v>115</v>
      </c>
      <c r="K21" s="46"/>
      <c r="L21" s="47"/>
    </row>
    <row r="22" ht="15.0" hidden="1" customHeight="1">
      <c r="A22" s="94" t="s">
        <v>116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7"/>
    </row>
    <row r="23" ht="15.0" hidden="1" customHeight="1">
      <c r="A23" s="113" t="s">
        <v>117</v>
      </c>
      <c r="B23" s="114"/>
      <c r="C23" s="114"/>
      <c r="D23" s="114"/>
      <c r="E23" s="115"/>
      <c r="F23" s="116" t="s">
        <v>118</v>
      </c>
      <c r="G23" s="46"/>
      <c r="H23" s="49"/>
      <c r="I23" s="116" t="s">
        <v>119</v>
      </c>
      <c r="J23" s="46"/>
      <c r="K23" s="46"/>
      <c r="L23" s="47"/>
    </row>
    <row r="24" ht="15.0" hidden="1" customHeight="1">
      <c r="A24" s="117"/>
      <c r="B24" s="118"/>
      <c r="C24" s="118"/>
      <c r="D24" s="118"/>
      <c r="E24" s="119"/>
      <c r="F24" s="116" t="s">
        <v>120</v>
      </c>
      <c r="G24" s="46"/>
      <c r="H24" s="49"/>
      <c r="I24" s="116" t="s">
        <v>120</v>
      </c>
      <c r="J24" s="46"/>
      <c r="K24" s="46"/>
      <c r="L24" s="47"/>
    </row>
    <row r="25" ht="15.0" hidden="1" customHeight="1">
      <c r="A25" s="120" t="s">
        <v>121</v>
      </c>
      <c r="B25" s="46"/>
      <c r="C25" s="46"/>
      <c r="D25" s="46"/>
      <c r="E25" s="49"/>
      <c r="F25" s="121">
        <v>10.0</v>
      </c>
      <c r="G25" s="46"/>
      <c r="H25" s="49"/>
      <c r="I25" s="121">
        <v>8.0</v>
      </c>
      <c r="J25" s="46"/>
      <c r="K25" s="46"/>
      <c r="L25" s="47"/>
    </row>
    <row r="26" ht="15.0" hidden="1" customHeight="1">
      <c r="A26" s="120" t="s">
        <v>122</v>
      </c>
      <c r="B26" s="46"/>
      <c r="C26" s="46"/>
      <c r="D26" s="46"/>
      <c r="E26" s="49"/>
      <c r="F26" s="121">
        <v>25.0</v>
      </c>
      <c r="G26" s="46"/>
      <c r="H26" s="49"/>
      <c r="I26" s="121">
        <v>20.0</v>
      </c>
      <c r="J26" s="46"/>
      <c r="K26" s="46"/>
      <c r="L26" s="47"/>
    </row>
    <row r="27" ht="15.0" hidden="1" customHeight="1">
      <c r="A27" s="120" t="s">
        <v>123</v>
      </c>
      <c r="B27" s="46"/>
      <c r="C27" s="46"/>
      <c r="D27" s="46"/>
      <c r="E27" s="49"/>
      <c r="F27" s="121">
        <v>50.0</v>
      </c>
      <c r="G27" s="46"/>
      <c r="H27" s="49"/>
      <c r="I27" s="121">
        <v>35.0</v>
      </c>
      <c r="J27" s="46"/>
      <c r="K27" s="46"/>
      <c r="L27" s="47"/>
    </row>
    <row r="28" ht="15.0" hidden="1" customHeight="1">
      <c r="A28" s="120" t="s">
        <v>124</v>
      </c>
      <c r="B28" s="46"/>
      <c r="C28" s="46"/>
      <c r="D28" s="46"/>
      <c r="E28" s="49"/>
      <c r="F28" s="121">
        <v>85.0</v>
      </c>
      <c r="G28" s="46"/>
      <c r="H28" s="49"/>
      <c r="I28" s="121">
        <v>65.0</v>
      </c>
      <c r="J28" s="46"/>
      <c r="K28" s="46"/>
      <c r="L28" s="47"/>
    </row>
    <row r="29" ht="15.0" hidden="1" customHeight="1">
      <c r="A29" s="120" t="s">
        <v>125</v>
      </c>
      <c r="B29" s="46"/>
      <c r="C29" s="46"/>
      <c r="D29" s="46"/>
      <c r="E29" s="49"/>
      <c r="F29" s="121">
        <v>205.0</v>
      </c>
      <c r="G29" s="46"/>
      <c r="H29" s="49"/>
      <c r="I29" s="121"/>
      <c r="J29" s="46"/>
      <c r="K29" s="46"/>
      <c r="L29" s="47"/>
    </row>
    <row r="30" ht="15.0" hidden="1" customHeight="1">
      <c r="A30" s="122" t="s">
        <v>126</v>
      </c>
      <c r="B30" s="114"/>
      <c r="C30" s="114"/>
      <c r="D30" s="114"/>
      <c r="E30" s="115"/>
      <c r="F30" s="123">
        <v>430.0</v>
      </c>
      <c r="G30" s="114"/>
      <c r="H30" s="115"/>
      <c r="I30" s="123"/>
      <c r="J30" s="114"/>
      <c r="K30" s="114"/>
      <c r="L30" s="124"/>
    </row>
    <row r="31" ht="15.75" hidden="1" customHeight="1">
      <c r="A31" s="125" t="s">
        <v>127</v>
      </c>
      <c r="B31" s="126"/>
      <c r="C31" s="127"/>
      <c r="D31" s="128"/>
      <c r="E31" s="127"/>
      <c r="F31" s="127"/>
      <c r="G31" s="127"/>
      <c r="H31" s="127"/>
      <c r="I31" s="127"/>
      <c r="J31" s="127"/>
      <c r="K31" s="127"/>
      <c r="L31" s="129"/>
    </row>
    <row r="32" ht="15.75" hidden="1" customHeight="1">
      <c r="A32" s="130"/>
      <c r="B32" s="131"/>
      <c r="C32" s="131"/>
      <c r="D32" s="132"/>
      <c r="E32" s="131"/>
      <c r="F32" s="131"/>
      <c r="G32" s="131"/>
      <c r="H32" s="131"/>
      <c r="I32" s="131"/>
      <c r="J32" s="131"/>
      <c r="K32" s="131"/>
      <c r="L32" s="133"/>
    </row>
    <row r="33" ht="15.75" hidden="1" customHeight="1">
      <c r="A33" s="134"/>
      <c r="B33" s="135"/>
      <c r="C33" s="135"/>
      <c r="D33" s="136"/>
      <c r="E33" s="135"/>
      <c r="F33" s="135"/>
      <c r="G33" s="135"/>
      <c r="H33" s="135"/>
      <c r="I33" s="135"/>
      <c r="J33" s="135"/>
      <c r="K33" s="135"/>
      <c r="L33" s="137"/>
    </row>
    <row r="34" ht="15.75" hidden="1" customHeight="1">
      <c r="A34" s="134"/>
      <c r="B34" s="135"/>
      <c r="C34" s="135"/>
      <c r="D34" s="136"/>
      <c r="E34" s="135"/>
      <c r="F34" s="135"/>
      <c r="G34" s="135"/>
      <c r="H34" s="135"/>
      <c r="I34" s="135"/>
      <c r="J34" s="135"/>
      <c r="K34" s="135"/>
      <c r="L34" s="137"/>
    </row>
    <row r="35" ht="15.75" hidden="1" customHeight="1">
      <c r="A35" s="134"/>
      <c r="B35" s="135"/>
      <c r="C35" s="135"/>
      <c r="D35" s="136"/>
      <c r="E35" s="135"/>
      <c r="F35" s="135"/>
      <c r="G35" s="135"/>
      <c r="H35" s="135"/>
      <c r="I35" s="135"/>
      <c r="J35" s="135"/>
      <c r="K35" s="135"/>
      <c r="L35" s="137"/>
    </row>
    <row r="36" ht="15.75" hidden="1" customHeight="1">
      <c r="A36" s="125" t="s">
        <v>128</v>
      </c>
      <c r="B36" s="126"/>
      <c r="C36" s="127"/>
      <c r="D36" s="128"/>
      <c r="E36" s="127"/>
      <c r="F36" s="127"/>
      <c r="G36" s="127"/>
      <c r="H36" s="127"/>
      <c r="I36" s="127"/>
      <c r="J36" s="127"/>
      <c r="K36" s="127"/>
      <c r="L36" s="129"/>
    </row>
    <row r="37" ht="15.75" hidden="1" customHeight="1">
      <c r="A37" s="134"/>
      <c r="B37" s="135"/>
      <c r="C37" s="135"/>
      <c r="D37" s="136"/>
      <c r="E37" s="135"/>
      <c r="F37" s="135"/>
      <c r="G37" s="135"/>
      <c r="H37" s="135"/>
      <c r="I37" s="135"/>
      <c r="J37" s="135"/>
      <c r="K37" s="135"/>
      <c r="L37" s="137"/>
    </row>
    <row r="38" ht="15.75" hidden="1" customHeight="1">
      <c r="A38" s="130"/>
      <c r="B38" s="131"/>
      <c r="C38" s="131"/>
      <c r="D38" s="132"/>
      <c r="E38" s="131"/>
      <c r="F38" s="131"/>
      <c r="G38" s="131"/>
      <c r="H38" s="131"/>
      <c r="I38" s="131"/>
      <c r="J38" s="131"/>
      <c r="K38" s="131"/>
      <c r="L38" s="133"/>
      <c r="Q38" s="138"/>
    </row>
    <row r="39" ht="15.75" hidden="1" customHeight="1">
      <c r="A39" s="130"/>
      <c r="B39" s="131"/>
      <c r="C39" s="131"/>
      <c r="D39" s="132"/>
      <c r="E39" s="131"/>
      <c r="F39" s="131"/>
      <c r="G39" s="131"/>
      <c r="H39" s="131"/>
      <c r="I39" s="131"/>
      <c r="J39" s="131"/>
      <c r="K39" s="131"/>
      <c r="L39" s="133"/>
      <c r="Q39" s="138"/>
    </row>
    <row r="40" ht="15.75" hidden="1" customHeight="1">
      <c r="A40" s="130"/>
      <c r="B40" s="131"/>
      <c r="C40" s="131"/>
      <c r="D40" s="132"/>
      <c r="E40" s="131"/>
      <c r="F40" s="131"/>
      <c r="G40" s="131"/>
      <c r="H40" s="131"/>
      <c r="I40" s="131"/>
      <c r="J40" s="131"/>
      <c r="K40" s="131"/>
      <c r="L40" s="133"/>
    </row>
    <row r="41" ht="15.75" hidden="1" customHeight="1">
      <c r="A41" s="134"/>
      <c r="B41" s="135"/>
      <c r="C41" s="135"/>
      <c r="D41" s="136"/>
      <c r="E41" s="135"/>
      <c r="F41" s="135"/>
      <c r="G41" s="135"/>
      <c r="H41" s="135"/>
      <c r="I41" s="135"/>
      <c r="J41" s="135"/>
      <c r="K41" s="135"/>
      <c r="L41" s="137"/>
    </row>
    <row r="42" ht="15.75" customHeight="1">
      <c r="A42" s="139" t="s">
        <v>129</v>
      </c>
      <c r="B42" s="46"/>
      <c r="C42" s="46"/>
      <c r="D42" s="140"/>
      <c r="E42" s="141" t="s">
        <v>130</v>
      </c>
      <c r="F42" s="46"/>
      <c r="G42" s="46"/>
      <c r="H42" s="46"/>
      <c r="I42" s="46"/>
      <c r="J42" s="46"/>
      <c r="K42" s="46"/>
      <c r="L42" s="47"/>
    </row>
    <row r="43" ht="15.75" customHeight="1">
      <c r="A43" s="142" t="s">
        <v>131</v>
      </c>
      <c r="B43" s="143"/>
      <c r="C43" s="143"/>
      <c r="D43" s="144"/>
      <c r="E43" s="145" t="s">
        <v>132</v>
      </c>
      <c r="F43" s="143"/>
      <c r="G43" s="143"/>
      <c r="H43" s="143"/>
      <c r="I43" s="143"/>
      <c r="J43" s="143"/>
      <c r="K43" s="143"/>
      <c r="L43" s="146"/>
    </row>
    <row r="44" ht="15.0" customHeight="1">
      <c r="A44" s="147" t="s">
        <v>133</v>
      </c>
      <c r="B44" s="87"/>
      <c r="C44" s="88"/>
      <c r="D44" s="148" t="s">
        <v>134</v>
      </c>
      <c r="E44" s="148" t="s">
        <v>135</v>
      </c>
      <c r="F44" s="149" t="s">
        <v>136</v>
      </c>
      <c r="G44" s="87"/>
      <c r="H44" s="88"/>
      <c r="I44" s="150">
        <v>24.3</v>
      </c>
      <c r="J44" s="151">
        <v>-0.05</v>
      </c>
      <c r="K44" s="151" t="s">
        <v>137</v>
      </c>
      <c r="L44" s="152">
        <v>0.05</v>
      </c>
    </row>
    <row r="45" ht="15.0" customHeight="1">
      <c r="A45" s="153" t="s">
        <v>138</v>
      </c>
      <c r="B45" s="154" t="s">
        <v>139</v>
      </c>
      <c r="C45" s="155" t="s">
        <v>140</v>
      </c>
      <c r="D45" s="156"/>
      <c r="E45" s="156"/>
      <c r="F45" s="116" t="s">
        <v>141</v>
      </c>
      <c r="G45" s="46"/>
      <c r="H45" s="140"/>
      <c r="I45" s="157">
        <v>20.0</v>
      </c>
      <c r="J45" s="158"/>
      <c r="K45" s="158" t="s">
        <v>142</v>
      </c>
      <c r="L45" s="159"/>
    </row>
    <row r="46" ht="15.0" customHeight="1">
      <c r="A46" s="160"/>
      <c r="B46" s="156"/>
      <c r="C46" s="161"/>
      <c r="D46" s="156"/>
      <c r="E46" s="156"/>
      <c r="F46" s="116" t="s">
        <v>225</v>
      </c>
      <c r="G46" s="46"/>
      <c r="H46" s="46"/>
      <c r="I46" s="49"/>
      <c r="J46" s="162">
        <f>$I$44*(1+1*$J$44)/(1+(-0.0004)*($I$45-20))</f>
        <v>23.085</v>
      </c>
      <c r="K46" s="163" t="s">
        <v>137</v>
      </c>
      <c r="L46" s="164">
        <f>$I$44*(1+1*$L$44)/(1+(-0.0004)*($I$45-20))</f>
        <v>25.515</v>
      </c>
    </row>
    <row r="47" ht="15.0" customHeight="1">
      <c r="A47" s="160"/>
      <c r="B47" s="156"/>
      <c r="C47" s="161"/>
      <c r="D47" s="156"/>
      <c r="E47" s="156"/>
      <c r="F47" s="116" t="s">
        <v>144</v>
      </c>
      <c r="G47" s="46"/>
      <c r="H47" s="46"/>
      <c r="I47" s="49"/>
      <c r="J47" s="165" t="s">
        <v>226</v>
      </c>
      <c r="K47" s="166" t="str">
        <f>'DESBAL-B'!E25</f>
        <v/>
      </c>
      <c r="L47" s="47"/>
    </row>
    <row r="48" ht="15.75" customHeight="1">
      <c r="A48" s="167"/>
      <c r="B48" s="168"/>
      <c r="C48" s="169"/>
      <c r="D48" s="168"/>
      <c r="E48" s="168"/>
      <c r="F48" s="170" t="s">
        <v>146</v>
      </c>
      <c r="G48" s="59"/>
      <c r="H48" s="170" t="s">
        <v>147</v>
      </c>
      <c r="I48" s="59"/>
      <c r="J48" s="171" t="s">
        <v>148</v>
      </c>
      <c r="K48" s="172"/>
      <c r="L48" s="173"/>
    </row>
    <row r="49" ht="21.0" customHeight="1">
      <c r="A49" s="174" t="s">
        <v>149</v>
      </c>
      <c r="B49" s="175">
        <v>1.0</v>
      </c>
      <c r="C49" s="176">
        <v>984.0</v>
      </c>
      <c r="D49" s="177"/>
      <c r="E49" s="178"/>
      <c r="F49" s="179">
        <f>IF(C49="","",VLOOKUP(C49,'1HSDU001345A'!$A$2:$C$1103,2))</f>
        <v>24.64</v>
      </c>
      <c r="G49" s="180">
        <f t="shared" ref="G49:G112" si="1">IF(F49="","",(F49-$I$44)/$I$44%)</f>
        <v>1.399176955</v>
      </c>
      <c r="H49" s="181"/>
      <c r="I49" s="182" t="str">
        <f t="shared" ref="I49:I112" si="2">IF(H49="","",(J49-$I$44)/$I$44%)</f>
        <v/>
      </c>
      <c r="J49" s="183" t="str">
        <f t="shared" ref="J49:J112" si="3">IF(H49="","",H49/(1+(-0.0004)*(D49-20)))</f>
        <v/>
      </c>
      <c r="K49" s="88"/>
      <c r="L49" s="184" t="str">
        <f t="shared" ref="L49:L112" si="4">IF(H49="","",IF(AND(J49&gt;$J$46,J49&lt;$L$46),"C",IF(AND($J$16="C",J49&gt;$L$46),"ERRO",IF(AND($J$17="C",J49&lt;$J$46),"ERRO","NC"))))</f>
        <v/>
      </c>
      <c r="N49" s="212">
        <f t="shared" ref="N49:N112" si="5">J49-F49+0.5</f>
        <v>-24.14</v>
      </c>
    </row>
    <row r="50" ht="21.0" customHeight="1">
      <c r="A50" s="174" t="s">
        <v>149</v>
      </c>
      <c r="B50" s="189">
        <v>2.0</v>
      </c>
      <c r="C50" s="190">
        <v>978.0</v>
      </c>
      <c r="D50" s="186"/>
      <c r="E50" s="191"/>
      <c r="F50" s="179">
        <f>IF(C50="","",VLOOKUP(C50,'1HSDU001345A'!$A$2:$C$1103,2))</f>
        <v>24.79</v>
      </c>
      <c r="G50" s="180">
        <f t="shared" si="1"/>
        <v>2.016460905</v>
      </c>
      <c r="H50" s="192"/>
      <c r="I50" s="182" t="str">
        <f t="shared" si="2"/>
        <v/>
      </c>
      <c r="J50" s="187" t="str">
        <f t="shared" si="3"/>
        <v/>
      </c>
      <c r="K50" s="49"/>
      <c r="L50" s="188" t="str">
        <f t="shared" si="4"/>
        <v/>
      </c>
      <c r="N50" s="212">
        <f t="shared" si="5"/>
        <v>-24.29</v>
      </c>
    </row>
    <row r="51" ht="21.0" customHeight="1">
      <c r="A51" s="174" t="s">
        <v>150</v>
      </c>
      <c r="B51" s="189">
        <v>3.0</v>
      </c>
      <c r="C51" s="190">
        <v>975.0</v>
      </c>
      <c r="D51" s="186"/>
      <c r="E51" s="191"/>
      <c r="F51" s="179">
        <f>IF(C51="","",VLOOKUP(C51,'1HSDU001345A'!$A$2:$C$1103,2))</f>
        <v>24.81</v>
      </c>
      <c r="G51" s="180">
        <f t="shared" si="1"/>
        <v>2.098765432</v>
      </c>
      <c r="H51" s="192"/>
      <c r="I51" s="182" t="str">
        <f t="shared" si="2"/>
        <v/>
      </c>
      <c r="J51" s="187" t="str">
        <f t="shared" si="3"/>
        <v/>
      </c>
      <c r="K51" s="49"/>
      <c r="L51" s="188" t="str">
        <f t="shared" si="4"/>
        <v/>
      </c>
      <c r="N51" s="212">
        <f t="shared" si="5"/>
        <v>-24.31</v>
      </c>
    </row>
    <row r="52" ht="21.0" customHeight="1">
      <c r="A52" s="174" t="s">
        <v>150</v>
      </c>
      <c r="B52" s="189">
        <v>4.0</v>
      </c>
      <c r="C52" s="190">
        <v>983.0</v>
      </c>
      <c r="D52" s="186"/>
      <c r="E52" s="191"/>
      <c r="F52" s="179">
        <f>IF(C52="","",VLOOKUP(C52,'1HSDU001345A'!$A$2:$C$1103,2))</f>
        <v>24.76</v>
      </c>
      <c r="G52" s="180">
        <f t="shared" si="1"/>
        <v>1.893004115</v>
      </c>
      <c r="H52" s="192"/>
      <c r="I52" s="182" t="str">
        <f t="shared" si="2"/>
        <v/>
      </c>
      <c r="J52" s="187" t="str">
        <f t="shared" si="3"/>
        <v/>
      </c>
      <c r="K52" s="49"/>
      <c r="L52" s="188" t="str">
        <f t="shared" si="4"/>
        <v/>
      </c>
      <c r="N52" s="212">
        <f t="shared" si="5"/>
        <v>-24.26</v>
      </c>
    </row>
    <row r="53" ht="21.0" customHeight="1">
      <c r="A53" s="174" t="s">
        <v>150</v>
      </c>
      <c r="B53" s="189">
        <v>5.0</v>
      </c>
      <c r="C53" s="190">
        <v>981.0</v>
      </c>
      <c r="D53" s="186"/>
      <c r="E53" s="191"/>
      <c r="F53" s="179">
        <f>IF(C53="","",VLOOKUP(C53,'1HSDU001345A'!$A$2:$C$1103,2))</f>
        <v>24.83</v>
      </c>
      <c r="G53" s="180">
        <f t="shared" si="1"/>
        <v>2.181069959</v>
      </c>
      <c r="H53" s="192"/>
      <c r="I53" s="182" t="str">
        <f t="shared" si="2"/>
        <v/>
      </c>
      <c r="J53" s="187" t="str">
        <f t="shared" si="3"/>
        <v/>
      </c>
      <c r="K53" s="49"/>
      <c r="L53" s="188" t="str">
        <f t="shared" si="4"/>
        <v/>
      </c>
      <c r="N53" s="212">
        <f t="shared" si="5"/>
        <v>-24.33</v>
      </c>
    </row>
    <row r="54" ht="21.0" customHeight="1">
      <c r="A54" s="174" t="s">
        <v>150</v>
      </c>
      <c r="B54" s="189">
        <v>6.0</v>
      </c>
      <c r="C54" s="190">
        <v>980.0</v>
      </c>
      <c r="D54" s="186"/>
      <c r="E54" s="191"/>
      <c r="F54" s="179">
        <f>IF(C54="","",VLOOKUP(C54,'1HSDU001345A'!$A$2:$C$1103,2))</f>
        <v>24.83</v>
      </c>
      <c r="G54" s="180">
        <f t="shared" si="1"/>
        <v>2.181069959</v>
      </c>
      <c r="H54" s="192"/>
      <c r="I54" s="182" t="str">
        <f t="shared" si="2"/>
        <v/>
      </c>
      <c r="J54" s="187" t="str">
        <f t="shared" si="3"/>
        <v/>
      </c>
      <c r="K54" s="49"/>
      <c r="L54" s="188" t="str">
        <f t="shared" si="4"/>
        <v/>
      </c>
      <c r="N54" s="212">
        <f t="shared" si="5"/>
        <v>-24.33</v>
      </c>
    </row>
    <row r="55" ht="21.0" customHeight="1">
      <c r="A55" s="174" t="s">
        <v>149</v>
      </c>
      <c r="B55" s="189">
        <v>7.0</v>
      </c>
      <c r="C55" s="190">
        <v>987.0</v>
      </c>
      <c r="D55" s="186"/>
      <c r="E55" s="191"/>
      <c r="F55" s="179">
        <f>IF(C55="","",VLOOKUP(C55,'1HSDU001345A'!$A$2:$C$1103,2))</f>
        <v>24.68</v>
      </c>
      <c r="G55" s="180">
        <f t="shared" si="1"/>
        <v>1.563786008</v>
      </c>
      <c r="H55" s="192"/>
      <c r="I55" s="182" t="str">
        <f t="shared" si="2"/>
        <v/>
      </c>
      <c r="J55" s="187" t="str">
        <f t="shared" si="3"/>
        <v/>
      </c>
      <c r="K55" s="49"/>
      <c r="L55" s="188" t="str">
        <f t="shared" si="4"/>
        <v/>
      </c>
      <c r="N55" s="212">
        <f t="shared" si="5"/>
        <v>-24.18</v>
      </c>
    </row>
    <row r="56" ht="21.0" customHeight="1">
      <c r="A56" s="174" t="s">
        <v>149</v>
      </c>
      <c r="B56" s="189">
        <v>8.0</v>
      </c>
      <c r="C56" s="190">
        <v>979.0</v>
      </c>
      <c r="D56" s="186"/>
      <c r="E56" s="191"/>
      <c r="F56" s="179">
        <f>IF(C56="","",VLOOKUP(C56,'1HSDU001345A'!$A$2:$C$1103,2))</f>
        <v>24.74</v>
      </c>
      <c r="G56" s="180">
        <f t="shared" si="1"/>
        <v>1.810699588</v>
      </c>
      <c r="H56" s="192"/>
      <c r="I56" s="182" t="str">
        <f t="shared" si="2"/>
        <v/>
      </c>
      <c r="J56" s="187" t="str">
        <f t="shared" si="3"/>
        <v/>
      </c>
      <c r="K56" s="49"/>
      <c r="L56" s="188" t="str">
        <f t="shared" si="4"/>
        <v/>
      </c>
      <c r="N56" s="212">
        <f t="shared" si="5"/>
        <v>-24.24</v>
      </c>
    </row>
    <row r="57" ht="21.0" customHeight="1">
      <c r="A57" s="174" t="s">
        <v>149</v>
      </c>
      <c r="B57" s="189">
        <v>9.0</v>
      </c>
      <c r="C57" s="190">
        <v>1029.0</v>
      </c>
      <c r="D57" s="186"/>
      <c r="E57" s="191"/>
      <c r="F57" s="179">
        <f>IF(C57="","",VLOOKUP(C57,'1HSDU001345A'!$A$2:$C$1103,2))</f>
        <v>24.61</v>
      </c>
      <c r="G57" s="180">
        <f t="shared" si="1"/>
        <v>1.275720165</v>
      </c>
      <c r="H57" s="192"/>
      <c r="I57" s="182" t="str">
        <f t="shared" si="2"/>
        <v/>
      </c>
      <c r="J57" s="187" t="str">
        <f t="shared" si="3"/>
        <v/>
      </c>
      <c r="K57" s="49"/>
      <c r="L57" s="188" t="str">
        <f t="shared" si="4"/>
        <v/>
      </c>
      <c r="N57" s="212">
        <f t="shared" si="5"/>
        <v>-24.11</v>
      </c>
    </row>
    <row r="58" ht="21.0" customHeight="1">
      <c r="A58" s="174" t="s">
        <v>149</v>
      </c>
      <c r="B58" s="189">
        <v>10.0</v>
      </c>
      <c r="C58" s="190">
        <v>1021.0</v>
      </c>
      <c r="D58" s="186"/>
      <c r="E58" s="191"/>
      <c r="F58" s="179">
        <f>IF(C58="","",VLOOKUP(C58,'1HSDU001345A'!$A$2:$C$1103,2))</f>
        <v>24.62</v>
      </c>
      <c r="G58" s="180">
        <f t="shared" si="1"/>
        <v>1.316872428</v>
      </c>
      <c r="H58" s="192"/>
      <c r="I58" s="182" t="str">
        <f t="shared" si="2"/>
        <v/>
      </c>
      <c r="J58" s="187" t="str">
        <f t="shared" si="3"/>
        <v/>
      </c>
      <c r="K58" s="49"/>
      <c r="L58" s="188" t="str">
        <f t="shared" si="4"/>
        <v/>
      </c>
      <c r="N58" s="212">
        <f t="shared" si="5"/>
        <v>-24.12</v>
      </c>
    </row>
    <row r="59" ht="21.0" customHeight="1">
      <c r="A59" s="193" t="s">
        <v>150</v>
      </c>
      <c r="B59" s="189">
        <v>11.0</v>
      </c>
      <c r="C59" s="190">
        <v>988.0</v>
      </c>
      <c r="D59" s="186"/>
      <c r="E59" s="191"/>
      <c r="F59" s="179">
        <f>IF(C59="","",VLOOKUP(C59,'1HSDU001345A'!$A$2:$C$1103,2))</f>
        <v>24.77</v>
      </c>
      <c r="G59" s="180">
        <f t="shared" si="1"/>
        <v>1.934156379</v>
      </c>
      <c r="H59" s="192"/>
      <c r="I59" s="182" t="str">
        <f t="shared" si="2"/>
        <v/>
      </c>
      <c r="J59" s="187" t="str">
        <f t="shared" si="3"/>
        <v/>
      </c>
      <c r="K59" s="49"/>
      <c r="L59" s="188" t="str">
        <f t="shared" si="4"/>
        <v/>
      </c>
      <c r="N59" s="212">
        <f t="shared" si="5"/>
        <v>-24.27</v>
      </c>
    </row>
    <row r="60" ht="21.0" customHeight="1">
      <c r="A60" s="193" t="s">
        <v>150</v>
      </c>
      <c r="B60" s="189">
        <v>12.0</v>
      </c>
      <c r="C60" s="190">
        <v>985.0</v>
      </c>
      <c r="D60" s="186"/>
      <c r="E60" s="191"/>
      <c r="F60" s="179">
        <f>IF(C60="","",VLOOKUP(C60,'1HSDU001345A'!$A$2:$C$1103,2))</f>
        <v>24.63</v>
      </c>
      <c r="G60" s="180">
        <f t="shared" si="1"/>
        <v>1.358024691</v>
      </c>
      <c r="H60" s="192"/>
      <c r="I60" s="182" t="str">
        <f t="shared" si="2"/>
        <v/>
      </c>
      <c r="J60" s="187" t="str">
        <f t="shared" si="3"/>
        <v/>
      </c>
      <c r="K60" s="49"/>
      <c r="L60" s="188" t="str">
        <f t="shared" si="4"/>
        <v/>
      </c>
      <c r="N60" s="212">
        <f t="shared" si="5"/>
        <v>-24.13</v>
      </c>
    </row>
    <row r="61" ht="21.0" customHeight="1">
      <c r="A61" s="193" t="s">
        <v>150</v>
      </c>
      <c r="B61" s="189">
        <v>13.0</v>
      </c>
      <c r="C61" s="190">
        <v>1023.0</v>
      </c>
      <c r="D61" s="186"/>
      <c r="E61" s="191"/>
      <c r="F61" s="179">
        <f>IF(C61="","",VLOOKUP(C61,'1HSDU001345A'!$A$2:$C$1103,2))</f>
        <v>24.6</v>
      </c>
      <c r="G61" s="180">
        <f t="shared" si="1"/>
        <v>1.234567901</v>
      </c>
      <c r="H61" s="192"/>
      <c r="I61" s="182" t="str">
        <f t="shared" si="2"/>
        <v/>
      </c>
      <c r="J61" s="187" t="str">
        <f t="shared" si="3"/>
        <v/>
      </c>
      <c r="K61" s="49"/>
      <c r="L61" s="188" t="str">
        <f t="shared" si="4"/>
        <v/>
      </c>
      <c r="N61" s="212">
        <f t="shared" si="5"/>
        <v>-24.1</v>
      </c>
    </row>
    <row r="62" ht="21.0" customHeight="1">
      <c r="A62" s="193" t="s">
        <v>150</v>
      </c>
      <c r="B62" s="189">
        <v>14.0</v>
      </c>
      <c r="C62" s="190">
        <v>1026.0</v>
      </c>
      <c r="D62" s="186"/>
      <c r="E62" s="191"/>
      <c r="F62" s="179">
        <f>IF(C62="","",VLOOKUP(C62,'1HSDU001345A'!$A$2:$C$1103,2))</f>
        <v>24.61</v>
      </c>
      <c r="G62" s="180">
        <f t="shared" si="1"/>
        <v>1.275720165</v>
      </c>
      <c r="H62" s="192"/>
      <c r="I62" s="182" t="str">
        <f t="shared" si="2"/>
        <v/>
      </c>
      <c r="J62" s="187" t="str">
        <f t="shared" si="3"/>
        <v/>
      </c>
      <c r="K62" s="49"/>
      <c r="L62" s="188" t="str">
        <f t="shared" si="4"/>
        <v/>
      </c>
      <c r="N62" s="212">
        <f t="shared" si="5"/>
        <v>-24.11</v>
      </c>
    </row>
    <row r="63" ht="21.0" customHeight="1">
      <c r="A63" s="174" t="s">
        <v>149</v>
      </c>
      <c r="B63" s="189">
        <v>15.0</v>
      </c>
      <c r="C63" s="190">
        <v>755.0</v>
      </c>
      <c r="D63" s="186"/>
      <c r="E63" s="191"/>
      <c r="F63" s="179">
        <f>IF(C63="","",VLOOKUP(C63,'1HSDU001345A'!$A$2:$C$1103,2))</f>
        <v>24.63</v>
      </c>
      <c r="G63" s="180">
        <f t="shared" si="1"/>
        <v>1.358024691</v>
      </c>
      <c r="H63" s="192"/>
      <c r="I63" s="182" t="str">
        <f t="shared" si="2"/>
        <v/>
      </c>
      <c r="J63" s="187" t="str">
        <f t="shared" si="3"/>
        <v/>
      </c>
      <c r="K63" s="49"/>
      <c r="L63" s="188" t="str">
        <f t="shared" si="4"/>
        <v/>
      </c>
      <c r="N63" s="212">
        <f t="shared" si="5"/>
        <v>-24.13</v>
      </c>
    </row>
    <row r="64" ht="21.0" customHeight="1">
      <c r="A64" s="174" t="s">
        <v>149</v>
      </c>
      <c r="B64" s="189">
        <v>16.0</v>
      </c>
      <c r="C64" s="190">
        <v>780.0</v>
      </c>
      <c r="D64" s="186"/>
      <c r="E64" s="191"/>
      <c r="F64" s="179">
        <f>IF(C64="","",VLOOKUP(C64,'1HSDU001345A'!$A$2:$C$1103,2))</f>
        <v>24.98</v>
      </c>
      <c r="G64" s="180">
        <f t="shared" si="1"/>
        <v>2.798353909</v>
      </c>
      <c r="H64" s="192"/>
      <c r="I64" s="182" t="str">
        <f t="shared" si="2"/>
        <v/>
      </c>
      <c r="J64" s="187" t="str">
        <f t="shared" si="3"/>
        <v/>
      </c>
      <c r="K64" s="49"/>
      <c r="L64" s="188" t="str">
        <f t="shared" si="4"/>
        <v/>
      </c>
      <c r="N64" s="212">
        <f t="shared" si="5"/>
        <v>-24.48</v>
      </c>
    </row>
    <row r="65" ht="21.0" customHeight="1">
      <c r="A65" s="174" t="s">
        <v>149</v>
      </c>
      <c r="B65" s="189">
        <v>17.0</v>
      </c>
      <c r="C65" s="190">
        <v>565.0</v>
      </c>
      <c r="D65" s="186"/>
      <c r="E65" s="191"/>
      <c r="F65" s="179">
        <f>IF(C65="","",VLOOKUP(C65,'1HSDU001345A'!$A$2:$C$1103,2))</f>
        <v>24.49</v>
      </c>
      <c r="G65" s="180">
        <f t="shared" si="1"/>
        <v>0.7818930041</v>
      </c>
      <c r="H65" s="192"/>
      <c r="I65" s="182" t="str">
        <f t="shared" si="2"/>
        <v/>
      </c>
      <c r="J65" s="187" t="str">
        <f t="shared" si="3"/>
        <v/>
      </c>
      <c r="K65" s="49"/>
      <c r="L65" s="188" t="str">
        <f t="shared" si="4"/>
        <v/>
      </c>
      <c r="N65" s="212">
        <f t="shared" si="5"/>
        <v>-23.99</v>
      </c>
    </row>
    <row r="66" ht="21.0" customHeight="1">
      <c r="A66" s="174" t="s">
        <v>149</v>
      </c>
      <c r="B66" s="189">
        <v>18.0</v>
      </c>
      <c r="C66" s="190">
        <v>1031.0</v>
      </c>
      <c r="D66" s="186"/>
      <c r="E66" s="191"/>
      <c r="F66" s="179">
        <f>IF(C66="","",VLOOKUP(C66,'1HSDU001345A'!$A$2:$C$1103,2))</f>
        <v>24.61</v>
      </c>
      <c r="G66" s="180">
        <f t="shared" si="1"/>
        <v>1.275720165</v>
      </c>
      <c r="H66" s="192"/>
      <c r="I66" s="182" t="str">
        <f t="shared" si="2"/>
        <v/>
      </c>
      <c r="J66" s="187" t="str">
        <f t="shared" si="3"/>
        <v/>
      </c>
      <c r="K66" s="49"/>
      <c r="L66" s="188" t="str">
        <f t="shared" si="4"/>
        <v/>
      </c>
      <c r="N66" s="212">
        <f t="shared" si="5"/>
        <v>-24.11</v>
      </c>
    </row>
    <row r="67" ht="21.0" customHeight="1">
      <c r="A67" s="193" t="s">
        <v>150</v>
      </c>
      <c r="B67" s="189">
        <v>19.0</v>
      </c>
      <c r="C67" s="190">
        <v>875.0</v>
      </c>
      <c r="D67" s="186"/>
      <c r="E67" s="191"/>
      <c r="F67" s="179">
        <f>IF(C67="","",VLOOKUP(C67,'1HSDU001345A'!$A$2:$C$1103,2))</f>
        <v>24.71</v>
      </c>
      <c r="G67" s="180">
        <f t="shared" si="1"/>
        <v>1.687242798</v>
      </c>
      <c r="H67" s="192"/>
      <c r="I67" s="182" t="str">
        <f t="shared" si="2"/>
        <v/>
      </c>
      <c r="J67" s="187" t="str">
        <f t="shared" si="3"/>
        <v/>
      </c>
      <c r="K67" s="49"/>
      <c r="L67" s="188" t="str">
        <f t="shared" si="4"/>
        <v/>
      </c>
      <c r="N67" s="212">
        <f t="shared" si="5"/>
        <v>-24.21</v>
      </c>
    </row>
    <row r="68" ht="21.0" customHeight="1">
      <c r="A68" s="193" t="s">
        <v>150</v>
      </c>
      <c r="B68" s="189">
        <v>20.0</v>
      </c>
      <c r="C68" s="190">
        <v>818.0</v>
      </c>
      <c r="D68" s="186"/>
      <c r="E68" s="191"/>
      <c r="F68" s="179">
        <f>IF(C68="","",VLOOKUP(C68,'1HSDU001345A'!$A$2:$C$1103,2))</f>
        <v>24.81</v>
      </c>
      <c r="G68" s="180">
        <f t="shared" si="1"/>
        <v>2.098765432</v>
      </c>
      <c r="H68" s="192"/>
      <c r="I68" s="182" t="str">
        <f t="shared" si="2"/>
        <v/>
      </c>
      <c r="J68" s="187" t="str">
        <f t="shared" si="3"/>
        <v/>
      </c>
      <c r="K68" s="49"/>
      <c r="L68" s="188" t="str">
        <f t="shared" si="4"/>
        <v/>
      </c>
      <c r="N68" s="212">
        <f t="shared" si="5"/>
        <v>-24.31</v>
      </c>
    </row>
    <row r="69" ht="21.0" customHeight="1">
      <c r="A69" s="193" t="s">
        <v>150</v>
      </c>
      <c r="B69" s="189">
        <v>21.0</v>
      </c>
      <c r="C69" s="191">
        <v>764.0</v>
      </c>
      <c r="D69" s="186"/>
      <c r="E69" s="191"/>
      <c r="F69" s="179">
        <f>IF(C69="","",VLOOKUP(C69,'1HSDU001345A'!$A$2:$C$1103,2))</f>
        <v>24.71</v>
      </c>
      <c r="G69" s="180">
        <f t="shared" si="1"/>
        <v>1.687242798</v>
      </c>
      <c r="H69" s="192"/>
      <c r="I69" s="182" t="str">
        <f t="shared" si="2"/>
        <v/>
      </c>
      <c r="J69" s="187" t="str">
        <f t="shared" si="3"/>
        <v/>
      </c>
      <c r="K69" s="49"/>
      <c r="L69" s="188" t="str">
        <f t="shared" si="4"/>
        <v/>
      </c>
      <c r="N69" s="212">
        <f t="shared" si="5"/>
        <v>-24.21</v>
      </c>
    </row>
    <row r="70" ht="21.0" customHeight="1">
      <c r="A70" s="193" t="s">
        <v>150</v>
      </c>
      <c r="B70" s="189">
        <v>22.0</v>
      </c>
      <c r="C70" s="191">
        <v>922.0</v>
      </c>
      <c r="D70" s="186"/>
      <c r="E70" s="191"/>
      <c r="F70" s="179">
        <f>IF(C70="","",VLOOKUP(C70,'1HSDU001345A'!$A$2:$C$1103,2))</f>
        <v>24.83</v>
      </c>
      <c r="G70" s="180">
        <f t="shared" si="1"/>
        <v>2.181069959</v>
      </c>
      <c r="H70" s="192"/>
      <c r="I70" s="182" t="str">
        <f t="shared" si="2"/>
        <v/>
      </c>
      <c r="J70" s="187" t="str">
        <f t="shared" si="3"/>
        <v/>
      </c>
      <c r="K70" s="49"/>
      <c r="L70" s="188" t="str">
        <f t="shared" si="4"/>
        <v/>
      </c>
      <c r="N70" s="212">
        <f t="shared" si="5"/>
        <v>-24.33</v>
      </c>
    </row>
    <row r="71" ht="21.0" customHeight="1">
      <c r="A71" s="174" t="s">
        <v>149</v>
      </c>
      <c r="B71" s="189">
        <v>23.0</v>
      </c>
      <c r="C71" s="191">
        <v>420.0</v>
      </c>
      <c r="D71" s="186"/>
      <c r="E71" s="191"/>
      <c r="F71" s="179">
        <f>IF(C71="","",VLOOKUP(C71,'1HSDU001345A'!$A$2:$C$1103,2))</f>
        <v>24.69</v>
      </c>
      <c r="G71" s="180">
        <f t="shared" si="1"/>
        <v>1.604938272</v>
      </c>
      <c r="H71" s="192"/>
      <c r="I71" s="182" t="str">
        <f t="shared" si="2"/>
        <v/>
      </c>
      <c r="J71" s="187" t="str">
        <f t="shared" si="3"/>
        <v/>
      </c>
      <c r="K71" s="49"/>
      <c r="L71" s="188" t="str">
        <f t="shared" si="4"/>
        <v/>
      </c>
      <c r="N71" s="212">
        <f t="shared" si="5"/>
        <v>-24.19</v>
      </c>
    </row>
    <row r="72" ht="21.0" customHeight="1">
      <c r="A72" s="174" t="s">
        <v>149</v>
      </c>
      <c r="B72" s="189">
        <v>24.0</v>
      </c>
      <c r="C72" s="191">
        <v>617.0</v>
      </c>
      <c r="D72" s="186"/>
      <c r="E72" s="191"/>
      <c r="F72" s="179">
        <f>IF(C72="","",VLOOKUP(C72,'1HSDU001345A'!$A$2:$C$1103,2))</f>
        <v>24.78</v>
      </c>
      <c r="G72" s="180">
        <f t="shared" si="1"/>
        <v>1.975308642</v>
      </c>
      <c r="H72" s="192"/>
      <c r="I72" s="182" t="str">
        <f t="shared" si="2"/>
        <v/>
      </c>
      <c r="J72" s="187" t="str">
        <f t="shared" si="3"/>
        <v/>
      </c>
      <c r="K72" s="49"/>
      <c r="L72" s="188" t="str">
        <f t="shared" si="4"/>
        <v/>
      </c>
      <c r="N72" s="212">
        <f t="shared" si="5"/>
        <v>-24.28</v>
      </c>
    </row>
    <row r="73" ht="21.0" customHeight="1">
      <c r="A73" s="174" t="s">
        <v>149</v>
      </c>
      <c r="B73" s="189">
        <v>25.0</v>
      </c>
      <c r="C73" s="191">
        <v>616.0</v>
      </c>
      <c r="D73" s="186"/>
      <c r="E73" s="191"/>
      <c r="F73" s="179">
        <f>IF(C73="","",VLOOKUP(C73,'1HSDU001345A'!$A$2:$C$1103,2))</f>
        <v>24.86</v>
      </c>
      <c r="G73" s="180">
        <f t="shared" si="1"/>
        <v>2.304526749</v>
      </c>
      <c r="H73" s="192"/>
      <c r="I73" s="182" t="str">
        <f t="shared" si="2"/>
        <v/>
      </c>
      <c r="J73" s="187" t="str">
        <f t="shared" si="3"/>
        <v/>
      </c>
      <c r="K73" s="49"/>
      <c r="L73" s="188" t="str">
        <f t="shared" si="4"/>
        <v/>
      </c>
      <c r="N73" s="212">
        <f t="shared" si="5"/>
        <v>-24.36</v>
      </c>
    </row>
    <row r="74" ht="21.0" customHeight="1">
      <c r="A74" s="174" t="s">
        <v>149</v>
      </c>
      <c r="B74" s="189">
        <v>26.0</v>
      </c>
      <c r="C74" s="191">
        <v>1110.0</v>
      </c>
      <c r="D74" s="186"/>
      <c r="E74" s="191"/>
      <c r="F74" s="179">
        <f>IF(C74="","",VLOOKUP(C74,'1HSDU001345A'!$A$2:$C$1103,2))</f>
        <v>24.65</v>
      </c>
      <c r="G74" s="180">
        <f t="shared" si="1"/>
        <v>1.440329218</v>
      </c>
      <c r="H74" s="192"/>
      <c r="I74" s="182" t="str">
        <f t="shared" si="2"/>
        <v/>
      </c>
      <c r="J74" s="187" t="str">
        <f t="shared" si="3"/>
        <v/>
      </c>
      <c r="K74" s="49"/>
      <c r="L74" s="188" t="str">
        <f t="shared" si="4"/>
        <v/>
      </c>
      <c r="N74" s="212">
        <f t="shared" si="5"/>
        <v>-24.15</v>
      </c>
    </row>
    <row r="75" ht="21.0" customHeight="1">
      <c r="A75" s="193" t="s">
        <v>150</v>
      </c>
      <c r="B75" s="189">
        <v>27.0</v>
      </c>
      <c r="C75" s="191">
        <v>793.0</v>
      </c>
      <c r="D75" s="186"/>
      <c r="E75" s="191"/>
      <c r="F75" s="179">
        <f>IF(C75="","",VLOOKUP(C75,'1HSDU001345A'!$A$2:$C$1103,2))</f>
        <v>24.67</v>
      </c>
      <c r="G75" s="180">
        <f t="shared" si="1"/>
        <v>1.522633745</v>
      </c>
      <c r="H75" s="192"/>
      <c r="I75" s="182" t="str">
        <f t="shared" si="2"/>
        <v/>
      </c>
      <c r="J75" s="187" t="str">
        <f t="shared" si="3"/>
        <v/>
      </c>
      <c r="K75" s="49"/>
      <c r="L75" s="188" t="str">
        <f t="shared" si="4"/>
        <v/>
      </c>
      <c r="N75" s="212">
        <f t="shared" si="5"/>
        <v>-24.17</v>
      </c>
    </row>
    <row r="76" ht="21.0" customHeight="1">
      <c r="A76" s="193" t="s">
        <v>150</v>
      </c>
      <c r="B76" s="189">
        <v>28.0</v>
      </c>
      <c r="C76" s="191">
        <v>791.0</v>
      </c>
      <c r="D76" s="186"/>
      <c r="E76" s="191"/>
      <c r="F76" s="179">
        <f>IF(C76="","",VLOOKUP(C76,'1HSDU001345A'!$A$2:$C$1103,2))</f>
        <v>24.67</v>
      </c>
      <c r="G76" s="180">
        <f t="shared" si="1"/>
        <v>1.522633745</v>
      </c>
      <c r="H76" s="192"/>
      <c r="I76" s="182" t="str">
        <f t="shared" si="2"/>
        <v/>
      </c>
      <c r="J76" s="187" t="str">
        <f t="shared" si="3"/>
        <v/>
      </c>
      <c r="K76" s="49"/>
      <c r="L76" s="188" t="str">
        <f t="shared" si="4"/>
        <v/>
      </c>
      <c r="N76" s="212">
        <f t="shared" si="5"/>
        <v>-24.17</v>
      </c>
    </row>
    <row r="77" ht="21.0" customHeight="1">
      <c r="A77" s="193" t="s">
        <v>150</v>
      </c>
      <c r="B77" s="189">
        <v>29.0</v>
      </c>
      <c r="C77" s="191">
        <v>807.0</v>
      </c>
      <c r="D77" s="186"/>
      <c r="E77" s="191"/>
      <c r="F77" s="179">
        <f>IF(C77="","",VLOOKUP(C77,'1HSDU001345A'!$A$2:$C$1103,2))</f>
        <v>24.95</v>
      </c>
      <c r="G77" s="180">
        <f t="shared" si="1"/>
        <v>2.674897119</v>
      </c>
      <c r="H77" s="192"/>
      <c r="I77" s="182" t="str">
        <f t="shared" si="2"/>
        <v/>
      </c>
      <c r="J77" s="187" t="str">
        <f t="shared" si="3"/>
        <v/>
      </c>
      <c r="K77" s="49"/>
      <c r="L77" s="188" t="str">
        <f t="shared" si="4"/>
        <v/>
      </c>
      <c r="N77" s="212">
        <f t="shared" si="5"/>
        <v>-24.45</v>
      </c>
    </row>
    <row r="78" ht="21.0" customHeight="1">
      <c r="A78" s="193" t="s">
        <v>150</v>
      </c>
      <c r="B78" s="189">
        <v>30.0</v>
      </c>
      <c r="C78" s="191">
        <v>990.0</v>
      </c>
      <c r="D78" s="186"/>
      <c r="E78" s="191"/>
      <c r="F78" s="179">
        <f>IF(C78="","",VLOOKUP(C78,'1HSDU001345A'!$A$2:$C$1103,2))</f>
        <v>24.58</v>
      </c>
      <c r="G78" s="180">
        <f t="shared" si="1"/>
        <v>1.152263374</v>
      </c>
      <c r="H78" s="192"/>
      <c r="I78" s="182" t="str">
        <f t="shared" si="2"/>
        <v/>
      </c>
      <c r="J78" s="187" t="str">
        <f t="shared" si="3"/>
        <v/>
      </c>
      <c r="K78" s="49"/>
      <c r="L78" s="188" t="str">
        <f t="shared" si="4"/>
        <v/>
      </c>
      <c r="N78" s="212">
        <f t="shared" si="5"/>
        <v>-24.08</v>
      </c>
    </row>
    <row r="79" ht="21.0" customHeight="1">
      <c r="A79" s="193" t="s">
        <v>149</v>
      </c>
      <c r="B79" s="189">
        <v>31.0</v>
      </c>
      <c r="C79" s="191">
        <v>891.0</v>
      </c>
      <c r="D79" s="186"/>
      <c r="E79" s="191"/>
      <c r="F79" s="179">
        <f>IF(C79="","",VLOOKUP(C79,'1HSDU001345A'!$A$2:$C$1103,2))</f>
        <v>24.99</v>
      </c>
      <c r="G79" s="180">
        <f t="shared" si="1"/>
        <v>2.839506173</v>
      </c>
      <c r="H79" s="192"/>
      <c r="I79" s="182" t="str">
        <f t="shared" si="2"/>
        <v/>
      </c>
      <c r="J79" s="187" t="str">
        <f t="shared" si="3"/>
        <v/>
      </c>
      <c r="K79" s="49"/>
      <c r="L79" s="188" t="str">
        <f t="shared" si="4"/>
        <v/>
      </c>
      <c r="N79" s="212">
        <f t="shared" si="5"/>
        <v>-24.49</v>
      </c>
    </row>
    <row r="80" ht="21.0" customHeight="1">
      <c r="A80" s="195" t="s">
        <v>149</v>
      </c>
      <c r="B80" s="196">
        <v>32.0</v>
      </c>
      <c r="C80" s="197">
        <v>918.0</v>
      </c>
      <c r="D80" s="198"/>
      <c r="E80" s="197"/>
      <c r="F80" s="199">
        <f>IF(C80="","",VLOOKUP(C80,'1HSDU001345A'!$A$2:$C$1103,2))</f>
        <v>24.66</v>
      </c>
      <c r="G80" s="200">
        <f t="shared" si="1"/>
        <v>1.481481481</v>
      </c>
      <c r="H80" s="201"/>
      <c r="I80" s="202" t="str">
        <f t="shared" si="2"/>
        <v/>
      </c>
      <c r="J80" s="203" t="str">
        <f t="shared" si="3"/>
        <v/>
      </c>
      <c r="K80" s="59"/>
      <c r="L80" s="204" t="str">
        <f t="shared" si="4"/>
        <v/>
      </c>
      <c r="M80" s="205"/>
      <c r="N80" s="212">
        <f t="shared" si="5"/>
        <v>-24.16</v>
      </c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205"/>
    </row>
    <row r="81" ht="21.0" customHeight="1">
      <c r="A81" s="174" t="s">
        <v>151</v>
      </c>
      <c r="B81" s="175">
        <v>89.0</v>
      </c>
      <c r="C81" s="178">
        <v>976.0</v>
      </c>
      <c r="D81" s="177"/>
      <c r="E81" s="178"/>
      <c r="F81" s="179">
        <f>IF(C81="","",VLOOKUP(C81,'1HSDU001345A'!$A$2:$C$1103,2))</f>
        <v>24.81</v>
      </c>
      <c r="G81" s="206">
        <f t="shared" si="1"/>
        <v>2.098765432</v>
      </c>
      <c r="H81" s="181"/>
      <c r="I81" s="182" t="str">
        <f t="shared" si="2"/>
        <v/>
      </c>
      <c r="J81" s="183" t="str">
        <f t="shared" si="3"/>
        <v/>
      </c>
      <c r="K81" s="88"/>
      <c r="L81" s="184" t="str">
        <f t="shared" si="4"/>
        <v/>
      </c>
      <c r="N81" s="212">
        <f t="shared" si="5"/>
        <v>-24.31</v>
      </c>
    </row>
    <row r="82" ht="21.0" customHeight="1">
      <c r="A82" s="193" t="s">
        <v>151</v>
      </c>
      <c r="B82" s="189">
        <v>90.0</v>
      </c>
      <c r="C82" s="191">
        <v>1019.0</v>
      </c>
      <c r="D82" s="186"/>
      <c r="E82" s="191"/>
      <c r="F82" s="207">
        <f>IF(C82="","",VLOOKUP(C82,'1HSDU001345A'!$A$2:$C$1103,2))</f>
        <v>24.73</v>
      </c>
      <c r="G82" s="208">
        <f t="shared" si="1"/>
        <v>1.769547325</v>
      </c>
      <c r="H82" s="192"/>
      <c r="I82" s="209" t="str">
        <f t="shared" si="2"/>
        <v/>
      </c>
      <c r="J82" s="187" t="str">
        <f t="shared" si="3"/>
        <v/>
      </c>
      <c r="K82" s="49"/>
      <c r="L82" s="188" t="str">
        <f t="shared" si="4"/>
        <v/>
      </c>
      <c r="N82" s="212">
        <f t="shared" si="5"/>
        <v>-24.23</v>
      </c>
    </row>
    <row r="83" ht="21.0" customHeight="1">
      <c r="A83" s="193" t="s">
        <v>152</v>
      </c>
      <c r="B83" s="189">
        <v>91.0</v>
      </c>
      <c r="C83" s="191">
        <v>1015.0</v>
      </c>
      <c r="D83" s="186"/>
      <c r="E83" s="191"/>
      <c r="F83" s="207">
        <f>IF(C83="","",VLOOKUP(C83,'1HSDU001345A'!$A$2:$C$1103,2))</f>
        <v>24.74</v>
      </c>
      <c r="G83" s="208">
        <f t="shared" si="1"/>
        <v>1.810699588</v>
      </c>
      <c r="H83" s="192"/>
      <c r="I83" s="209" t="str">
        <f t="shared" si="2"/>
        <v/>
      </c>
      <c r="J83" s="187" t="str">
        <f t="shared" si="3"/>
        <v/>
      </c>
      <c r="K83" s="49"/>
      <c r="L83" s="188" t="str">
        <f t="shared" si="4"/>
        <v/>
      </c>
      <c r="N83" s="212">
        <f t="shared" si="5"/>
        <v>-24.24</v>
      </c>
    </row>
    <row r="84" ht="21.0" customHeight="1">
      <c r="A84" s="193" t="s">
        <v>152</v>
      </c>
      <c r="B84" s="189">
        <v>92.0</v>
      </c>
      <c r="C84" s="191">
        <v>1014.0</v>
      </c>
      <c r="D84" s="186"/>
      <c r="E84" s="191"/>
      <c r="F84" s="207">
        <f>IF(C84="","",VLOOKUP(C84,'1HSDU001345A'!$A$2:$C$1103,2))</f>
        <v>24.75</v>
      </c>
      <c r="G84" s="208">
        <f t="shared" si="1"/>
        <v>1.851851852</v>
      </c>
      <c r="H84" s="192"/>
      <c r="I84" s="209" t="str">
        <f t="shared" si="2"/>
        <v/>
      </c>
      <c r="J84" s="187" t="str">
        <f t="shared" si="3"/>
        <v/>
      </c>
      <c r="K84" s="49"/>
      <c r="L84" s="188" t="str">
        <f t="shared" si="4"/>
        <v/>
      </c>
      <c r="N84" s="212">
        <f t="shared" si="5"/>
        <v>-24.25</v>
      </c>
    </row>
    <row r="85" ht="21.0" customHeight="1">
      <c r="A85" s="193" t="s">
        <v>152</v>
      </c>
      <c r="B85" s="189">
        <v>93.0</v>
      </c>
      <c r="C85" s="191">
        <v>1016.0</v>
      </c>
      <c r="D85" s="186"/>
      <c r="E85" s="191"/>
      <c r="F85" s="207">
        <f>IF(C85="","",VLOOKUP(C85,'1HSDU001345A'!$A$2:$C$1103,2))</f>
        <v>24.72</v>
      </c>
      <c r="G85" s="208">
        <f t="shared" si="1"/>
        <v>1.728395062</v>
      </c>
      <c r="H85" s="192"/>
      <c r="I85" s="209" t="str">
        <f t="shared" si="2"/>
        <v/>
      </c>
      <c r="J85" s="187" t="str">
        <f t="shared" si="3"/>
        <v/>
      </c>
      <c r="K85" s="49"/>
      <c r="L85" s="188" t="str">
        <f t="shared" si="4"/>
        <v/>
      </c>
      <c r="N85" s="212">
        <f t="shared" si="5"/>
        <v>-24.22</v>
      </c>
    </row>
    <row r="86" ht="21.0" customHeight="1">
      <c r="A86" s="193" t="s">
        <v>152</v>
      </c>
      <c r="B86" s="189">
        <v>94.0</v>
      </c>
      <c r="C86" s="191">
        <v>1017.0</v>
      </c>
      <c r="D86" s="186"/>
      <c r="E86" s="191"/>
      <c r="F86" s="207">
        <f>IF(C86="","",VLOOKUP(C86,'1HSDU001345A'!$A$2:$C$1103,2))</f>
        <v>24.78</v>
      </c>
      <c r="G86" s="208">
        <f t="shared" si="1"/>
        <v>1.975308642</v>
      </c>
      <c r="H86" s="192"/>
      <c r="I86" s="209" t="str">
        <f t="shared" si="2"/>
        <v/>
      </c>
      <c r="J86" s="187" t="str">
        <f t="shared" si="3"/>
        <v/>
      </c>
      <c r="K86" s="49"/>
      <c r="L86" s="188" t="str">
        <f t="shared" si="4"/>
        <v/>
      </c>
      <c r="N86" s="212">
        <f t="shared" si="5"/>
        <v>-24.28</v>
      </c>
    </row>
    <row r="87" ht="21.0" customHeight="1">
      <c r="A87" s="174" t="s">
        <v>151</v>
      </c>
      <c r="B87" s="189">
        <v>95.0</v>
      </c>
      <c r="C87" s="191">
        <v>1018.0</v>
      </c>
      <c r="D87" s="186"/>
      <c r="E87" s="191"/>
      <c r="F87" s="207">
        <f>IF(C87="","",VLOOKUP(C87,'1HSDU001345A'!$A$2:$C$1103,2))</f>
        <v>24.71</v>
      </c>
      <c r="G87" s="208">
        <f t="shared" si="1"/>
        <v>1.687242798</v>
      </c>
      <c r="H87" s="192"/>
      <c r="I87" s="209" t="str">
        <f t="shared" si="2"/>
        <v/>
      </c>
      <c r="J87" s="187" t="str">
        <f t="shared" si="3"/>
        <v/>
      </c>
      <c r="K87" s="49"/>
      <c r="L87" s="188" t="str">
        <f t="shared" si="4"/>
        <v/>
      </c>
      <c r="N87" s="212">
        <f t="shared" si="5"/>
        <v>-24.21</v>
      </c>
    </row>
    <row r="88" ht="21.0" customHeight="1">
      <c r="A88" s="174" t="s">
        <v>151</v>
      </c>
      <c r="B88" s="189">
        <v>96.0</v>
      </c>
      <c r="C88" s="191">
        <v>795.0</v>
      </c>
      <c r="D88" s="186"/>
      <c r="E88" s="191"/>
      <c r="F88" s="207">
        <f>IF(C88="","",VLOOKUP(C88,'1HSDU001345A'!$A$2:$C$1103,2))</f>
        <v>24.67</v>
      </c>
      <c r="G88" s="208">
        <f t="shared" si="1"/>
        <v>1.522633745</v>
      </c>
      <c r="H88" s="192"/>
      <c r="I88" s="209" t="str">
        <f t="shared" si="2"/>
        <v/>
      </c>
      <c r="J88" s="187" t="str">
        <f t="shared" si="3"/>
        <v/>
      </c>
      <c r="K88" s="49"/>
      <c r="L88" s="188" t="str">
        <f t="shared" si="4"/>
        <v/>
      </c>
      <c r="N88" s="212">
        <f t="shared" si="5"/>
        <v>-24.17</v>
      </c>
    </row>
    <row r="89" ht="21.0" customHeight="1">
      <c r="A89" s="174" t="s">
        <v>151</v>
      </c>
      <c r="B89" s="189">
        <v>97.0</v>
      </c>
      <c r="C89" s="191">
        <v>970.0</v>
      </c>
      <c r="D89" s="186"/>
      <c r="E89" s="191"/>
      <c r="F89" s="207">
        <f>IF(C89="","",VLOOKUP(C89,'1HSDU001345A'!$A$2:$C$1103,2))</f>
        <v>24.81</v>
      </c>
      <c r="G89" s="208">
        <f t="shared" si="1"/>
        <v>2.098765432</v>
      </c>
      <c r="H89" s="192"/>
      <c r="I89" s="209" t="str">
        <f t="shared" si="2"/>
        <v/>
      </c>
      <c r="J89" s="187" t="str">
        <f t="shared" si="3"/>
        <v/>
      </c>
      <c r="K89" s="49"/>
      <c r="L89" s="188" t="str">
        <f t="shared" si="4"/>
        <v/>
      </c>
      <c r="N89" s="212">
        <f t="shared" si="5"/>
        <v>-24.31</v>
      </c>
    </row>
    <row r="90" ht="21.0" customHeight="1">
      <c r="A90" s="174" t="s">
        <v>151</v>
      </c>
      <c r="B90" s="189">
        <v>98.0</v>
      </c>
      <c r="C90" s="191">
        <v>963.0</v>
      </c>
      <c r="D90" s="186"/>
      <c r="E90" s="191"/>
      <c r="F90" s="207">
        <f>IF(C90="","",VLOOKUP(C90,'1HSDU001345A'!$A$2:$C$1103,2))</f>
        <v>24.72</v>
      </c>
      <c r="G90" s="208">
        <f t="shared" si="1"/>
        <v>1.728395062</v>
      </c>
      <c r="H90" s="192"/>
      <c r="I90" s="209" t="str">
        <f t="shared" si="2"/>
        <v/>
      </c>
      <c r="J90" s="187" t="str">
        <f t="shared" si="3"/>
        <v/>
      </c>
      <c r="K90" s="49"/>
      <c r="L90" s="188" t="str">
        <f t="shared" si="4"/>
        <v/>
      </c>
      <c r="N90" s="212">
        <f t="shared" si="5"/>
        <v>-24.22</v>
      </c>
    </row>
    <row r="91" ht="21.0" customHeight="1">
      <c r="A91" s="193" t="s">
        <v>152</v>
      </c>
      <c r="B91" s="189">
        <v>99.0</v>
      </c>
      <c r="C91" s="191">
        <v>964.0</v>
      </c>
      <c r="D91" s="186"/>
      <c r="E91" s="191"/>
      <c r="F91" s="207">
        <f>IF(C91="","",VLOOKUP(C91,'1HSDU001345A'!$A$2:$C$1103,2))</f>
        <v>24.76</v>
      </c>
      <c r="G91" s="208">
        <f t="shared" si="1"/>
        <v>1.893004115</v>
      </c>
      <c r="H91" s="192"/>
      <c r="I91" s="209" t="str">
        <f t="shared" si="2"/>
        <v/>
      </c>
      <c r="J91" s="187" t="str">
        <f t="shared" si="3"/>
        <v/>
      </c>
      <c r="K91" s="49"/>
      <c r="L91" s="188" t="str">
        <f t="shared" si="4"/>
        <v/>
      </c>
      <c r="N91" s="212">
        <f t="shared" si="5"/>
        <v>-24.26</v>
      </c>
    </row>
    <row r="92" ht="21.0" customHeight="1">
      <c r="A92" s="193" t="s">
        <v>152</v>
      </c>
      <c r="B92" s="189">
        <v>100.0</v>
      </c>
      <c r="C92" s="191">
        <v>961.0</v>
      </c>
      <c r="D92" s="186"/>
      <c r="E92" s="191"/>
      <c r="F92" s="207">
        <f>IF(C92="","",VLOOKUP(C92,'1HSDU001345A'!$A$2:$C$1103,2))</f>
        <v>24.72</v>
      </c>
      <c r="G92" s="208">
        <f t="shared" si="1"/>
        <v>1.728395062</v>
      </c>
      <c r="H92" s="192"/>
      <c r="I92" s="209" t="str">
        <f t="shared" si="2"/>
        <v/>
      </c>
      <c r="J92" s="187" t="str">
        <f t="shared" si="3"/>
        <v/>
      </c>
      <c r="K92" s="49"/>
      <c r="L92" s="188" t="str">
        <f t="shared" si="4"/>
        <v/>
      </c>
      <c r="N92" s="212">
        <f t="shared" si="5"/>
        <v>-24.22</v>
      </c>
    </row>
    <row r="93" ht="21.0" customHeight="1">
      <c r="A93" s="193" t="s">
        <v>152</v>
      </c>
      <c r="B93" s="189">
        <v>101.0</v>
      </c>
      <c r="C93" s="191">
        <v>965.0</v>
      </c>
      <c r="D93" s="186"/>
      <c r="E93" s="191"/>
      <c r="F93" s="207">
        <f>IF(C93="","",VLOOKUP(C93,'1HSDU001345A'!$A$2:$C$1103,2))</f>
        <v>24.81</v>
      </c>
      <c r="G93" s="208">
        <f t="shared" si="1"/>
        <v>2.098765432</v>
      </c>
      <c r="H93" s="192"/>
      <c r="I93" s="209" t="str">
        <f t="shared" si="2"/>
        <v/>
      </c>
      <c r="J93" s="187" t="str">
        <f t="shared" si="3"/>
        <v/>
      </c>
      <c r="K93" s="49"/>
      <c r="L93" s="188" t="str">
        <f t="shared" si="4"/>
        <v/>
      </c>
      <c r="N93" s="212">
        <f t="shared" si="5"/>
        <v>-24.31</v>
      </c>
    </row>
    <row r="94" ht="21.0" customHeight="1">
      <c r="A94" s="193" t="s">
        <v>152</v>
      </c>
      <c r="B94" s="189">
        <v>102.0</v>
      </c>
      <c r="C94" s="191">
        <v>969.0</v>
      </c>
      <c r="D94" s="186"/>
      <c r="E94" s="191"/>
      <c r="F94" s="207">
        <f>IF(C94="","",VLOOKUP(C94,'1HSDU001345A'!$A$2:$C$1103,2))</f>
        <v>24.81</v>
      </c>
      <c r="G94" s="208">
        <f t="shared" si="1"/>
        <v>2.098765432</v>
      </c>
      <c r="H94" s="192"/>
      <c r="I94" s="209" t="str">
        <f t="shared" si="2"/>
        <v/>
      </c>
      <c r="J94" s="187" t="str">
        <f t="shared" si="3"/>
        <v/>
      </c>
      <c r="K94" s="49"/>
      <c r="L94" s="188" t="str">
        <f t="shared" si="4"/>
        <v/>
      </c>
      <c r="N94" s="212">
        <f t="shared" si="5"/>
        <v>-24.31</v>
      </c>
    </row>
    <row r="95" ht="21.0" customHeight="1">
      <c r="A95" s="174" t="s">
        <v>151</v>
      </c>
      <c r="B95" s="189">
        <v>103.0</v>
      </c>
      <c r="C95" s="191">
        <v>939.0</v>
      </c>
      <c r="D95" s="186"/>
      <c r="E95" s="191"/>
      <c r="F95" s="207">
        <f>IF(C95="","",VLOOKUP(C95,'1HSDU001345A'!$A$2:$C$1103,2))</f>
        <v>24.73</v>
      </c>
      <c r="G95" s="208">
        <f t="shared" si="1"/>
        <v>1.769547325</v>
      </c>
      <c r="H95" s="192"/>
      <c r="I95" s="209" t="str">
        <f t="shared" si="2"/>
        <v/>
      </c>
      <c r="J95" s="187" t="str">
        <f t="shared" si="3"/>
        <v/>
      </c>
      <c r="K95" s="49"/>
      <c r="L95" s="188" t="str">
        <f t="shared" si="4"/>
        <v/>
      </c>
      <c r="N95" s="212">
        <f t="shared" si="5"/>
        <v>-24.23</v>
      </c>
    </row>
    <row r="96" ht="21.0" customHeight="1">
      <c r="A96" s="174" t="s">
        <v>151</v>
      </c>
      <c r="B96" s="189">
        <v>104.0</v>
      </c>
      <c r="C96" s="191">
        <v>947.0</v>
      </c>
      <c r="D96" s="186"/>
      <c r="E96" s="191"/>
      <c r="F96" s="207">
        <f>IF(C96="","",VLOOKUP(C96,'1HSDU001345A'!$A$2:$C$1103,2))</f>
        <v>24.73</v>
      </c>
      <c r="G96" s="208">
        <f t="shared" si="1"/>
        <v>1.769547325</v>
      </c>
      <c r="H96" s="192"/>
      <c r="I96" s="209" t="str">
        <f t="shared" si="2"/>
        <v/>
      </c>
      <c r="J96" s="187" t="str">
        <f t="shared" si="3"/>
        <v/>
      </c>
      <c r="K96" s="49"/>
      <c r="L96" s="188" t="str">
        <f t="shared" si="4"/>
        <v/>
      </c>
      <c r="N96" s="212">
        <f t="shared" si="5"/>
        <v>-24.23</v>
      </c>
    </row>
    <row r="97" ht="21.0" customHeight="1">
      <c r="A97" s="174" t="s">
        <v>151</v>
      </c>
      <c r="B97" s="189">
        <v>105.0</v>
      </c>
      <c r="C97" s="191">
        <v>945.0</v>
      </c>
      <c r="D97" s="186"/>
      <c r="E97" s="191"/>
      <c r="F97" s="207">
        <f>IF(C97="","",VLOOKUP(C97,'1HSDU001345A'!$A$2:$C$1103,2))</f>
        <v>24.73</v>
      </c>
      <c r="G97" s="208">
        <f t="shared" si="1"/>
        <v>1.769547325</v>
      </c>
      <c r="H97" s="192"/>
      <c r="I97" s="209" t="str">
        <f t="shared" si="2"/>
        <v/>
      </c>
      <c r="J97" s="187" t="str">
        <f t="shared" si="3"/>
        <v/>
      </c>
      <c r="K97" s="49"/>
      <c r="L97" s="188" t="str">
        <f t="shared" si="4"/>
        <v/>
      </c>
      <c r="N97" s="212">
        <f t="shared" si="5"/>
        <v>-24.23</v>
      </c>
    </row>
    <row r="98" ht="21.0" customHeight="1">
      <c r="A98" s="174" t="s">
        <v>151</v>
      </c>
      <c r="B98" s="189">
        <v>106.0</v>
      </c>
      <c r="C98" s="191">
        <v>938.0</v>
      </c>
      <c r="D98" s="186"/>
      <c r="E98" s="191"/>
      <c r="F98" s="207">
        <f>IF(C98="","",VLOOKUP(C98,'1HSDU001345A'!$A$2:$C$1103,2))</f>
        <v>24.73</v>
      </c>
      <c r="G98" s="208">
        <f t="shared" si="1"/>
        <v>1.769547325</v>
      </c>
      <c r="H98" s="192"/>
      <c r="I98" s="209" t="str">
        <f t="shared" si="2"/>
        <v/>
      </c>
      <c r="J98" s="187" t="str">
        <f t="shared" si="3"/>
        <v/>
      </c>
      <c r="K98" s="49"/>
      <c r="L98" s="188" t="str">
        <f t="shared" si="4"/>
        <v/>
      </c>
      <c r="N98" s="212">
        <f t="shared" si="5"/>
        <v>-24.23</v>
      </c>
    </row>
    <row r="99" ht="21.0" customHeight="1">
      <c r="A99" s="193" t="s">
        <v>152</v>
      </c>
      <c r="B99" s="189">
        <v>107.0</v>
      </c>
      <c r="C99" s="191">
        <v>948.0</v>
      </c>
      <c r="D99" s="186"/>
      <c r="E99" s="191"/>
      <c r="F99" s="207">
        <f>IF(C99="","",VLOOKUP(C99,'1HSDU001345A'!$A$2:$C$1103,2))</f>
        <v>24.82</v>
      </c>
      <c r="G99" s="208">
        <f t="shared" si="1"/>
        <v>2.139917695</v>
      </c>
      <c r="H99" s="192"/>
      <c r="I99" s="209" t="str">
        <f t="shared" si="2"/>
        <v/>
      </c>
      <c r="J99" s="187" t="str">
        <f t="shared" si="3"/>
        <v/>
      </c>
      <c r="K99" s="49"/>
      <c r="L99" s="188" t="str">
        <f t="shared" si="4"/>
        <v/>
      </c>
      <c r="N99" s="212">
        <f t="shared" si="5"/>
        <v>-24.32</v>
      </c>
    </row>
    <row r="100" ht="21.0" customHeight="1">
      <c r="A100" s="193" t="s">
        <v>152</v>
      </c>
      <c r="B100" s="189">
        <v>108.0</v>
      </c>
      <c r="C100" s="191">
        <v>942.0</v>
      </c>
      <c r="D100" s="186"/>
      <c r="E100" s="191"/>
      <c r="F100" s="207">
        <f>IF(C100="","",VLOOKUP(C100,'1HSDU001345A'!$A$2:$C$1103,2))</f>
        <v>24.73</v>
      </c>
      <c r="G100" s="208">
        <f t="shared" si="1"/>
        <v>1.769547325</v>
      </c>
      <c r="H100" s="192"/>
      <c r="I100" s="209" t="str">
        <f t="shared" si="2"/>
        <v/>
      </c>
      <c r="J100" s="187" t="str">
        <f t="shared" si="3"/>
        <v/>
      </c>
      <c r="K100" s="49"/>
      <c r="L100" s="188" t="str">
        <f t="shared" si="4"/>
        <v/>
      </c>
      <c r="N100" s="212">
        <f t="shared" si="5"/>
        <v>-24.23</v>
      </c>
    </row>
    <row r="101" ht="21.0" customHeight="1">
      <c r="A101" s="193" t="s">
        <v>152</v>
      </c>
      <c r="B101" s="189">
        <v>109.0</v>
      </c>
      <c r="C101" s="191">
        <v>946.0</v>
      </c>
      <c r="D101" s="186"/>
      <c r="E101" s="191"/>
      <c r="F101" s="207">
        <f>IF(C101="","",VLOOKUP(C101,'1HSDU001345A'!$A$2:$C$1103,2))</f>
        <v>24.73</v>
      </c>
      <c r="G101" s="208">
        <f t="shared" si="1"/>
        <v>1.769547325</v>
      </c>
      <c r="H101" s="192"/>
      <c r="I101" s="209" t="str">
        <f t="shared" si="2"/>
        <v/>
      </c>
      <c r="J101" s="187" t="str">
        <f t="shared" si="3"/>
        <v/>
      </c>
      <c r="K101" s="49"/>
      <c r="L101" s="188" t="str">
        <f t="shared" si="4"/>
        <v/>
      </c>
      <c r="N101" s="212">
        <f t="shared" si="5"/>
        <v>-24.23</v>
      </c>
    </row>
    <row r="102" ht="21.0" customHeight="1">
      <c r="A102" s="193" t="s">
        <v>152</v>
      </c>
      <c r="B102" s="189">
        <v>110.0</v>
      </c>
      <c r="C102" s="191">
        <v>972.0</v>
      </c>
      <c r="D102" s="186"/>
      <c r="E102" s="191"/>
      <c r="F102" s="207">
        <f>IF(C102="","",VLOOKUP(C102,'1HSDU001345A'!$A$2:$C$1103,2))</f>
        <v>24.81</v>
      </c>
      <c r="G102" s="208">
        <f t="shared" si="1"/>
        <v>2.098765432</v>
      </c>
      <c r="H102" s="192"/>
      <c r="I102" s="209" t="str">
        <f t="shared" si="2"/>
        <v/>
      </c>
      <c r="J102" s="187" t="str">
        <f t="shared" si="3"/>
        <v/>
      </c>
      <c r="K102" s="49"/>
      <c r="L102" s="188" t="str">
        <f t="shared" si="4"/>
        <v/>
      </c>
      <c r="N102" s="212">
        <f t="shared" si="5"/>
        <v>-24.31</v>
      </c>
    </row>
    <row r="103" ht="21.0" customHeight="1">
      <c r="A103" s="174" t="s">
        <v>151</v>
      </c>
      <c r="B103" s="189">
        <v>111.0</v>
      </c>
      <c r="C103" s="191">
        <v>989.0</v>
      </c>
      <c r="D103" s="186"/>
      <c r="E103" s="191"/>
      <c r="F103" s="207">
        <f>IF(C103="","",VLOOKUP(C103,'1HSDU001345A'!$A$2:$C$1103,2))</f>
        <v>24.75</v>
      </c>
      <c r="G103" s="208">
        <f t="shared" si="1"/>
        <v>1.851851852</v>
      </c>
      <c r="H103" s="192"/>
      <c r="I103" s="209" t="str">
        <f t="shared" si="2"/>
        <v/>
      </c>
      <c r="J103" s="187" t="str">
        <f t="shared" si="3"/>
        <v/>
      </c>
      <c r="K103" s="49"/>
      <c r="L103" s="188" t="str">
        <f t="shared" si="4"/>
        <v/>
      </c>
      <c r="N103" s="212">
        <f t="shared" si="5"/>
        <v>-24.25</v>
      </c>
    </row>
    <row r="104" ht="21.0" customHeight="1">
      <c r="A104" s="174" t="s">
        <v>151</v>
      </c>
      <c r="B104" s="189">
        <v>112.0</v>
      </c>
      <c r="C104" s="191">
        <v>782.0</v>
      </c>
      <c r="D104" s="186"/>
      <c r="E104" s="191"/>
      <c r="F104" s="207">
        <f>IF(C104="","",VLOOKUP(C104,'1HSDU001345A'!$A$2:$C$1103,2))</f>
        <v>24.78</v>
      </c>
      <c r="G104" s="208">
        <f t="shared" si="1"/>
        <v>1.975308642</v>
      </c>
      <c r="H104" s="192"/>
      <c r="I104" s="209" t="str">
        <f t="shared" si="2"/>
        <v/>
      </c>
      <c r="J104" s="187" t="str">
        <f t="shared" si="3"/>
        <v/>
      </c>
      <c r="K104" s="49"/>
      <c r="L104" s="188" t="str">
        <f t="shared" si="4"/>
        <v/>
      </c>
      <c r="N104" s="212">
        <f t="shared" si="5"/>
        <v>-24.28</v>
      </c>
    </row>
    <row r="105" ht="21.0" customHeight="1">
      <c r="A105" s="174" t="s">
        <v>151</v>
      </c>
      <c r="B105" s="189">
        <v>113.0</v>
      </c>
      <c r="C105" s="191">
        <v>955.0</v>
      </c>
      <c r="D105" s="186"/>
      <c r="E105" s="191"/>
      <c r="F105" s="207">
        <f>IF(C105="","",VLOOKUP(C105,'1HSDU001345A'!$A$2:$C$1103,2))</f>
        <v>24.74</v>
      </c>
      <c r="G105" s="208">
        <f t="shared" si="1"/>
        <v>1.810699588</v>
      </c>
      <c r="H105" s="192"/>
      <c r="I105" s="209" t="str">
        <f t="shared" si="2"/>
        <v/>
      </c>
      <c r="J105" s="187" t="str">
        <f t="shared" si="3"/>
        <v/>
      </c>
      <c r="K105" s="49"/>
      <c r="L105" s="188" t="str">
        <f t="shared" si="4"/>
        <v/>
      </c>
      <c r="N105" s="212">
        <f t="shared" si="5"/>
        <v>-24.24</v>
      </c>
    </row>
    <row r="106" ht="21.0" customHeight="1">
      <c r="A106" s="174" t="s">
        <v>151</v>
      </c>
      <c r="B106" s="189">
        <v>114.0</v>
      </c>
      <c r="C106" s="191">
        <v>977.0</v>
      </c>
      <c r="D106" s="186"/>
      <c r="E106" s="191"/>
      <c r="F106" s="207">
        <f>IF(C106="","",VLOOKUP(C106,'1HSDU001345A'!$A$2:$C$1103,2))</f>
        <v>24.82</v>
      </c>
      <c r="G106" s="208">
        <f t="shared" si="1"/>
        <v>2.139917695</v>
      </c>
      <c r="H106" s="192"/>
      <c r="I106" s="209" t="str">
        <f t="shared" si="2"/>
        <v/>
      </c>
      <c r="J106" s="187" t="str">
        <f t="shared" si="3"/>
        <v/>
      </c>
      <c r="K106" s="49"/>
      <c r="L106" s="188" t="str">
        <f t="shared" si="4"/>
        <v/>
      </c>
      <c r="N106" s="212">
        <f t="shared" si="5"/>
        <v>-24.32</v>
      </c>
    </row>
    <row r="107" ht="21.0" customHeight="1">
      <c r="A107" s="193" t="s">
        <v>152</v>
      </c>
      <c r="B107" s="189">
        <v>115.0</v>
      </c>
      <c r="C107" s="191">
        <v>973.0</v>
      </c>
      <c r="D107" s="186"/>
      <c r="E107" s="191"/>
      <c r="F107" s="207">
        <f>IF(C107="","",VLOOKUP(C107,'1HSDU001345A'!$A$2:$C$1103,2))</f>
        <v>24.81</v>
      </c>
      <c r="G107" s="208">
        <f t="shared" si="1"/>
        <v>2.098765432</v>
      </c>
      <c r="H107" s="192"/>
      <c r="I107" s="209" t="str">
        <f t="shared" si="2"/>
        <v/>
      </c>
      <c r="J107" s="187" t="str">
        <f t="shared" si="3"/>
        <v/>
      </c>
      <c r="K107" s="49"/>
      <c r="L107" s="188" t="str">
        <f t="shared" si="4"/>
        <v/>
      </c>
      <c r="N107" s="212">
        <f t="shared" si="5"/>
        <v>-24.31</v>
      </c>
    </row>
    <row r="108" ht="21.0" customHeight="1">
      <c r="A108" s="193" t="s">
        <v>152</v>
      </c>
      <c r="B108" s="189">
        <v>116.0</v>
      </c>
      <c r="C108" s="191">
        <v>971.0</v>
      </c>
      <c r="D108" s="186"/>
      <c r="E108" s="191"/>
      <c r="F108" s="207">
        <f>IF(C108="","",VLOOKUP(C108,'1HSDU001345A'!$A$2:$C$1103,2))</f>
        <v>24.81</v>
      </c>
      <c r="G108" s="208">
        <f t="shared" si="1"/>
        <v>2.098765432</v>
      </c>
      <c r="H108" s="192"/>
      <c r="I108" s="209" t="str">
        <f t="shared" si="2"/>
        <v/>
      </c>
      <c r="J108" s="187" t="str">
        <f t="shared" si="3"/>
        <v/>
      </c>
      <c r="K108" s="49"/>
      <c r="L108" s="188" t="str">
        <f t="shared" si="4"/>
        <v/>
      </c>
      <c r="N108" s="212">
        <f t="shared" si="5"/>
        <v>-24.31</v>
      </c>
    </row>
    <row r="109" ht="21.0" customHeight="1">
      <c r="A109" s="193" t="s">
        <v>152</v>
      </c>
      <c r="B109" s="189">
        <v>117.0</v>
      </c>
      <c r="C109" s="191">
        <v>778.0</v>
      </c>
      <c r="D109" s="186"/>
      <c r="E109" s="191"/>
      <c r="F109" s="207">
        <f>IF(C109="","",VLOOKUP(C109,'1HSDU001345A'!$A$2:$C$1103,2))</f>
        <v>24.63</v>
      </c>
      <c r="G109" s="208">
        <f t="shared" si="1"/>
        <v>1.358024691</v>
      </c>
      <c r="H109" s="192"/>
      <c r="I109" s="209" t="str">
        <f t="shared" si="2"/>
        <v/>
      </c>
      <c r="J109" s="187" t="str">
        <f t="shared" si="3"/>
        <v/>
      </c>
      <c r="K109" s="49"/>
      <c r="L109" s="188" t="str">
        <f t="shared" si="4"/>
        <v/>
      </c>
      <c r="N109" s="212">
        <f t="shared" si="5"/>
        <v>-24.13</v>
      </c>
    </row>
    <row r="110" ht="21.0" customHeight="1">
      <c r="A110" s="193" t="s">
        <v>152</v>
      </c>
      <c r="B110" s="189">
        <v>118.0</v>
      </c>
      <c r="C110" s="191">
        <v>953.0</v>
      </c>
      <c r="D110" s="186"/>
      <c r="E110" s="191"/>
      <c r="F110" s="207">
        <f>IF(C110="","",VLOOKUP(C110,'1HSDU001345A'!$A$2:$C$1103,2))</f>
        <v>24.66</v>
      </c>
      <c r="G110" s="208">
        <f t="shared" si="1"/>
        <v>1.481481481</v>
      </c>
      <c r="H110" s="192"/>
      <c r="I110" s="209" t="str">
        <f t="shared" si="2"/>
        <v/>
      </c>
      <c r="J110" s="187" t="str">
        <f t="shared" si="3"/>
        <v/>
      </c>
      <c r="K110" s="49"/>
      <c r="L110" s="188" t="str">
        <f t="shared" si="4"/>
        <v/>
      </c>
      <c r="N110" s="212">
        <f t="shared" si="5"/>
        <v>-24.16</v>
      </c>
    </row>
    <row r="111" ht="21.0" customHeight="1">
      <c r="A111" s="193" t="s">
        <v>151</v>
      </c>
      <c r="B111" s="189">
        <v>119.0</v>
      </c>
      <c r="C111" s="191">
        <v>952.0</v>
      </c>
      <c r="D111" s="186"/>
      <c r="E111" s="191"/>
      <c r="F111" s="207">
        <f>IF(C111="","",VLOOKUP(C111,'1HSDU001345A'!$A$2:$C$1103,2))</f>
        <v>24.66</v>
      </c>
      <c r="G111" s="208">
        <f t="shared" si="1"/>
        <v>1.481481481</v>
      </c>
      <c r="H111" s="192"/>
      <c r="I111" s="209" t="str">
        <f t="shared" si="2"/>
        <v/>
      </c>
      <c r="J111" s="187" t="str">
        <f t="shared" si="3"/>
        <v/>
      </c>
      <c r="K111" s="49"/>
      <c r="L111" s="188" t="str">
        <f t="shared" si="4"/>
        <v/>
      </c>
      <c r="N111" s="212">
        <f t="shared" si="5"/>
        <v>-24.16</v>
      </c>
    </row>
    <row r="112" ht="21.0" customHeight="1">
      <c r="A112" s="195" t="s">
        <v>151</v>
      </c>
      <c r="B112" s="196">
        <v>120.0</v>
      </c>
      <c r="C112" s="197">
        <v>958.0</v>
      </c>
      <c r="D112" s="198"/>
      <c r="E112" s="197"/>
      <c r="F112" s="199">
        <f>IF(C112="","",VLOOKUP(C112,'1HSDU001345A'!$A$2:$C$1103,2))</f>
        <v>24.74</v>
      </c>
      <c r="G112" s="200">
        <f t="shared" si="1"/>
        <v>1.810699588</v>
      </c>
      <c r="H112" s="201"/>
      <c r="I112" s="210" t="str">
        <f t="shared" si="2"/>
        <v/>
      </c>
      <c r="J112" s="203" t="str">
        <f t="shared" si="3"/>
        <v/>
      </c>
      <c r="K112" s="59"/>
      <c r="L112" s="204" t="str">
        <f t="shared" si="4"/>
        <v/>
      </c>
      <c r="N112" s="212">
        <f t="shared" si="5"/>
        <v>-24.24</v>
      </c>
    </row>
    <row r="113" ht="15.75" customHeight="1">
      <c r="D113" s="62"/>
    </row>
    <row r="114" ht="15.75" hidden="1" customHeight="1">
      <c r="B114" s="64" t="s">
        <v>153</v>
      </c>
      <c r="C114" s="138">
        <f>I44/16*2</f>
        <v>3.0375</v>
      </c>
      <c r="D114" s="62"/>
    </row>
    <row r="115" ht="15.75" hidden="1" customHeight="1">
      <c r="C115" s="62" t="s">
        <v>154</v>
      </c>
      <c r="E115" s="62" t="s">
        <v>155</v>
      </c>
      <c r="H115" s="64" t="s">
        <v>156</v>
      </c>
      <c r="J115" s="64" t="s">
        <v>157</v>
      </c>
    </row>
    <row r="116" ht="15.75" hidden="1" customHeight="1">
      <c r="B116" s="64" t="s">
        <v>158</v>
      </c>
      <c r="C116" s="138" t="str">
        <f>1/SUM(H116:H117,H122:H125,H130:H133,H138:H141,H146:H147)+1/SUM(H118:H121,H126:H129,H134:H137,H142:H145)</f>
        <v>#DIV/0!</v>
      </c>
      <c r="D116" s="211" t="str">
        <f t="shared" ref="D116:D117" si="6">(C116-$C$114)/$C$114%</f>
        <v>#DIV/0!</v>
      </c>
      <c r="E116" s="138">
        <f>1/SUM(J116:J117,J122:J125,J130:J133,J138:J141,J146:J147)+1/SUM(J118:J121,J126:J129,J134:J137,J142:J145)</f>
        <v>3.090515668</v>
      </c>
      <c r="F116" s="211">
        <f t="shared" ref="F116:F117" si="7">(E116-$C$114)/$C$114%</f>
        <v>1.745371798</v>
      </c>
      <c r="G116" s="64">
        <v>1.0</v>
      </c>
      <c r="H116" s="64" t="str">
        <f t="shared" ref="H116:H179" si="8">1/J49</f>
        <v>#DIV/0!</v>
      </c>
      <c r="J116" s="64">
        <f t="shared" ref="J116:J179" si="9">1/F49</f>
        <v>0.04058441558</v>
      </c>
    </row>
    <row r="117" ht="15.75" hidden="1" customHeight="1">
      <c r="B117" s="64" t="s">
        <v>159</v>
      </c>
      <c r="C117" s="138" t="str">
        <f>1/SUM(H148:H149,H154:H157,H162:H165,H170:H173,H178:H179)+1/SUM(H150:H153,H158:H161,H166:H169,H174:H177)</f>
        <v>#DIV/0!</v>
      </c>
      <c r="D117" s="211" t="str">
        <f t="shared" si="6"/>
        <v>#DIV/0!</v>
      </c>
      <c r="E117" s="138">
        <f>1/SUM(J148:J149,J154:J157,J162:J165,J170:J173,J178:J179)+1/SUM(J150:J153,J158:J161,J166:J169,J174:J177)</f>
        <v>3.093542119</v>
      </c>
      <c r="F117" s="211">
        <f t="shared" si="7"/>
        <v>1.845008024</v>
      </c>
      <c r="G117" s="64">
        <v>2.0</v>
      </c>
      <c r="H117" s="64" t="str">
        <f t="shared" si="8"/>
        <v>#DIV/0!</v>
      </c>
      <c r="J117" s="64">
        <f t="shared" si="9"/>
        <v>0.04033884631</v>
      </c>
    </row>
    <row r="118" ht="15.75" hidden="1" customHeight="1">
      <c r="B118" s="64" t="s">
        <v>160</v>
      </c>
      <c r="C118" s="138" t="str">
        <f>C116-C117</f>
        <v>#DIV/0!</v>
      </c>
      <c r="D118" s="211" t="str">
        <f>C118/$C$114%</f>
        <v>#DIV/0!</v>
      </c>
      <c r="E118" s="138">
        <f>E116-E117</f>
        <v>-0.003026450347</v>
      </c>
      <c r="F118" s="211">
        <f>E118/$C$114%</f>
        <v>-0.09963622543</v>
      </c>
      <c r="G118" s="64">
        <v>3.0</v>
      </c>
      <c r="H118" s="64" t="str">
        <f t="shared" si="8"/>
        <v>#DIV/0!</v>
      </c>
      <c r="J118" s="64">
        <f t="shared" si="9"/>
        <v>0.04030632809</v>
      </c>
    </row>
    <row r="119" ht="15.75" hidden="1" customHeight="1">
      <c r="D119" s="62"/>
      <c r="G119" s="64">
        <v>4.0</v>
      </c>
      <c r="H119" s="64" t="str">
        <f t="shared" si="8"/>
        <v>#DIV/0!</v>
      </c>
      <c r="J119" s="64">
        <f t="shared" si="9"/>
        <v>0.04038772213</v>
      </c>
    </row>
    <row r="120" ht="15.75" hidden="1" customHeight="1">
      <c r="B120" s="64" t="s">
        <v>161</v>
      </c>
      <c r="C120" s="138" t="str">
        <f>1/SUM(H116:H117,H122:H125,H130:H133,H138:H141,H146:H147)</f>
        <v>#DIV/0!</v>
      </c>
      <c r="D120" s="211" t="str">
        <f t="shared" ref="D120:D123" si="10">(C120-$C$114/2)/($C$114/2)%</f>
        <v>#DIV/0!</v>
      </c>
      <c r="E120" s="138">
        <f>1/SUM(J116:J117,J122:J125,J130:J133,J138:J141,J146:J147)</f>
        <v>1.544565142</v>
      </c>
      <c r="F120" s="211">
        <f t="shared" ref="F120:F123" si="11">(E120-$C$114/2)/($C$114/2)%</f>
        <v>1.69976241</v>
      </c>
      <c r="G120" s="64">
        <v>5.0</v>
      </c>
      <c r="H120" s="64" t="str">
        <f t="shared" si="8"/>
        <v>#DIV/0!</v>
      </c>
      <c r="J120" s="64">
        <f t="shared" si="9"/>
        <v>0.04027386226</v>
      </c>
    </row>
    <row r="121" ht="15.75" hidden="1" customHeight="1">
      <c r="B121" s="64" t="s">
        <v>162</v>
      </c>
      <c r="C121" s="138" t="str">
        <f>1/SUM(H118:H121,H126:H129,H134:H137,H142:H145)</f>
        <v>#DIV/0!</v>
      </c>
      <c r="D121" s="211" t="str">
        <f t="shared" si="10"/>
        <v>#DIV/0!</v>
      </c>
      <c r="E121" s="138">
        <f>1/SUM(J118:J121,J126:J129,J134:J137,J142:J145)</f>
        <v>1.545950527</v>
      </c>
      <c r="F121" s="211">
        <f t="shared" si="11"/>
        <v>1.790981186</v>
      </c>
      <c r="G121" s="64">
        <v>6.0</v>
      </c>
      <c r="H121" s="64" t="str">
        <f t="shared" si="8"/>
        <v>#DIV/0!</v>
      </c>
      <c r="J121" s="64">
        <f t="shared" si="9"/>
        <v>0.04027386226</v>
      </c>
    </row>
    <row r="122" ht="15.75" hidden="1" customHeight="1">
      <c r="B122" s="64" t="s">
        <v>163</v>
      </c>
      <c r="C122" s="138" t="str">
        <f>1/SUM(H150:H153,H158:H161,H166:H169,H174:H177)</f>
        <v>#DIV/0!</v>
      </c>
      <c r="D122" s="211" t="str">
        <f t="shared" si="10"/>
        <v>#DIV/0!</v>
      </c>
      <c r="E122" s="138">
        <f>1/SUM(J150:J153,J158:J161,J166:J169,J174:J177)</f>
        <v>1.547218883</v>
      </c>
      <c r="F122" s="211">
        <f t="shared" si="11"/>
        <v>1.874494328</v>
      </c>
      <c r="G122" s="64">
        <v>7.0</v>
      </c>
      <c r="H122" s="64" t="str">
        <f t="shared" si="8"/>
        <v>#DIV/0!</v>
      </c>
      <c r="J122" s="64">
        <f t="shared" si="9"/>
        <v>0.04051863857</v>
      </c>
    </row>
    <row r="123" ht="15.75" hidden="1" customHeight="1">
      <c r="B123" s="64" t="s">
        <v>164</v>
      </c>
      <c r="C123" s="138" t="str">
        <f>1/SUM(H148:H149,H154:H157,H162:H165,H170:H173,H178:H179)</f>
        <v>#DIV/0!</v>
      </c>
      <c r="D123" s="211" t="str">
        <f t="shared" si="10"/>
        <v>#DIV/0!</v>
      </c>
      <c r="E123" s="138">
        <f>1/SUM(J148:J149,J154:J157,J162:J165,J170:J173,J178:J179)</f>
        <v>1.546323236</v>
      </c>
      <c r="F123" s="211">
        <f t="shared" si="11"/>
        <v>1.81552172</v>
      </c>
      <c r="G123" s="64">
        <v>8.0</v>
      </c>
      <c r="H123" s="64" t="str">
        <f t="shared" si="8"/>
        <v>#DIV/0!</v>
      </c>
      <c r="J123" s="64">
        <f t="shared" si="9"/>
        <v>0.04042037187</v>
      </c>
    </row>
    <row r="124" ht="15.75" hidden="1" customHeight="1">
      <c r="D124" s="62"/>
      <c r="G124" s="64">
        <v>9.0</v>
      </c>
      <c r="H124" s="64" t="str">
        <f t="shared" si="8"/>
        <v>#DIV/0!</v>
      </c>
      <c r="J124" s="64">
        <f t="shared" si="9"/>
        <v>0.04063388866</v>
      </c>
    </row>
    <row r="125" ht="15.75" hidden="1" customHeight="1">
      <c r="B125" s="64" t="s">
        <v>165</v>
      </c>
      <c r="C125" s="138" t="str">
        <f>(SUM(C120:C123))</f>
        <v>#DIV/0!</v>
      </c>
      <c r="D125" s="62"/>
      <c r="E125" s="138">
        <f>(SUM(E120:E123))</f>
        <v>6.184057787</v>
      </c>
      <c r="G125" s="64">
        <v>10.0</v>
      </c>
      <c r="H125" s="64" t="str">
        <f t="shared" si="8"/>
        <v>#DIV/0!</v>
      </c>
      <c r="J125" s="64">
        <f t="shared" si="9"/>
        <v>0.04061738424</v>
      </c>
    </row>
    <row r="126" ht="15.75" hidden="1" customHeight="1">
      <c r="D126" s="62"/>
      <c r="G126" s="64">
        <v>11.0</v>
      </c>
      <c r="H126" s="64" t="str">
        <f t="shared" si="8"/>
        <v>#DIV/0!</v>
      </c>
      <c r="J126" s="64">
        <f t="shared" si="9"/>
        <v>0.04037141704</v>
      </c>
    </row>
    <row r="127" ht="15.75" hidden="1" customHeight="1">
      <c r="D127" s="62"/>
      <c r="G127" s="64">
        <v>12.0</v>
      </c>
      <c r="H127" s="64" t="str">
        <f t="shared" si="8"/>
        <v>#DIV/0!</v>
      </c>
      <c r="J127" s="64">
        <f t="shared" si="9"/>
        <v>0.04060089322</v>
      </c>
    </row>
    <row r="128" ht="15.75" hidden="1" customHeight="1">
      <c r="D128" s="62"/>
      <c r="G128" s="64">
        <v>13.0</v>
      </c>
      <c r="H128" s="64" t="str">
        <f t="shared" si="8"/>
        <v>#DIV/0!</v>
      </c>
      <c r="J128" s="64">
        <f t="shared" si="9"/>
        <v>0.0406504065</v>
      </c>
    </row>
    <row r="129" ht="15.75" hidden="1" customHeight="1">
      <c r="D129" s="62"/>
      <c r="G129" s="64">
        <v>14.0</v>
      </c>
      <c r="H129" s="64" t="str">
        <f t="shared" si="8"/>
        <v>#DIV/0!</v>
      </c>
      <c r="J129" s="64">
        <f t="shared" si="9"/>
        <v>0.04063388866</v>
      </c>
    </row>
    <row r="130" ht="15.75" hidden="1" customHeight="1">
      <c r="D130" s="62"/>
      <c r="G130" s="64">
        <v>15.0</v>
      </c>
      <c r="H130" s="64" t="str">
        <f t="shared" si="8"/>
        <v>#DIV/0!</v>
      </c>
      <c r="J130" s="64">
        <f t="shared" si="9"/>
        <v>0.04060089322</v>
      </c>
    </row>
    <row r="131" ht="15.75" hidden="1" customHeight="1">
      <c r="D131" s="62"/>
      <c r="G131" s="64">
        <v>16.0</v>
      </c>
      <c r="H131" s="64" t="str">
        <f t="shared" si="8"/>
        <v>#DIV/0!</v>
      </c>
      <c r="J131" s="64">
        <f t="shared" si="9"/>
        <v>0.04003202562</v>
      </c>
    </row>
    <row r="132" ht="15.75" hidden="1" customHeight="1">
      <c r="D132" s="62"/>
      <c r="G132" s="64">
        <v>17.0</v>
      </c>
      <c r="H132" s="64" t="str">
        <f t="shared" si="8"/>
        <v>#DIV/0!</v>
      </c>
      <c r="J132" s="64">
        <f t="shared" si="9"/>
        <v>0.04083299306</v>
      </c>
    </row>
    <row r="133" ht="15.75" hidden="1" customHeight="1">
      <c r="D133" s="62"/>
      <c r="G133" s="64">
        <v>18.0</v>
      </c>
      <c r="H133" s="64" t="str">
        <f t="shared" si="8"/>
        <v>#DIV/0!</v>
      </c>
      <c r="J133" s="64">
        <f t="shared" si="9"/>
        <v>0.04063388866</v>
      </c>
    </row>
    <row r="134" ht="15.75" hidden="1" customHeight="1">
      <c r="D134" s="62"/>
      <c r="G134" s="64">
        <v>19.0</v>
      </c>
      <c r="H134" s="64" t="str">
        <f t="shared" si="8"/>
        <v>#DIV/0!</v>
      </c>
      <c r="J134" s="64">
        <f t="shared" si="9"/>
        <v>0.04046944557</v>
      </c>
    </row>
    <row r="135" ht="15.75" hidden="1" customHeight="1">
      <c r="D135" s="62"/>
      <c r="G135" s="64">
        <v>20.0</v>
      </c>
      <c r="H135" s="64" t="str">
        <f t="shared" si="8"/>
        <v>#DIV/0!</v>
      </c>
      <c r="J135" s="64">
        <f t="shared" si="9"/>
        <v>0.04030632809</v>
      </c>
    </row>
    <row r="136" ht="15.75" hidden="1" customHeight="1">
      <c r="D136" s="62"/>
      <c r="G136" s="64">
        <v>21.0</v>
      </c>
      <c r="H136" s="64" t="str">
        <f t="shared" si="8"/>
        <v>#DIV/0!</v>
      </c>
      <c r="J136" s="64">
        <f t="shared" si="9"/>
        <v>0.04046944557</v>
      </c>
    </row>
    <row r="137" ht="15.75" hidden="1" customHeight="1">
      <c r="D137" s="62"/>
      <c r="G137" s="64">
        <v>22.0</v>
      </c>
      <c r="H137" s="64" t="str">
        <f t="shared" si="8"/>
        <v>#DIV/0!</v>
      </c>
      <c r="J137" s="64">
        <f t="shared" si="9"/>
        <v>0.04027386226</v>
      </c>
    </row>
    <row r="138" ht="15.75" hidden="1" customHeight="1">
      <c r="D138" s="62"/>
      <c r="G138" s="64">
        <v>23.0</v>
      </c>
      <c r="H138" s="64" t="str">
        <f t="shared" si="8"/>
        <v>#DIV/0!</v>
      </c>
      <c r="J138" s="64">
        <f t="shared" si="9"/>
        <v>0.04050222762</v>
      </c>
    </row>
    <row r="139" ht="15.75" hidden="1" customHeight="1">
      <c r="D139" s="62"/>
      <c r="G139" s="64">
        <v>24.0</v>
      </c>
      <c r="H139" s="64" t="str">
        <f t="shared" si="8"/>
        <v>#DIV/0!</v>
      </c>
      <c r="J139" s="64">
        <f t="shared" si="9"/>
        <v>0.0403551251</v>
      </c>
    </row>
    <row r="140" ht="15.75" hidden="1" customHeight="1">
      <c r="D140" s="62"/>
      <c r="G140" s="64">
        <v>25.0</v>
      </c>
      <c r="H140" s="64" t="str">
        <f t="shared" si="8"/>
        <v>#DIV/0!</v>
      </c>
      <c r="J140" s="64">
        <f t="shared" si="9"/>
        <v>0.04022526146</v>
      </c>
    </row>
    <row r="141" ht="15.75" hidden="1" customHeight="1">
      <c r="D141" s="62"/>
      <c r="G141" s="64">
        <v>26.0</v>
      </c>
      <c r="H141" s="64" t="str">
        <f t="shared" si="8"/>
        <v>#DIV/0!</v>
      </c>
      <c r="J141" s="64">
        <f t="shared" si="9"/>
        <v>0.04056795132</v>
      </c>
    </row>
    <row r="142" ht="15.75" hidden="1" customHeight="1">
      <c r="D142" s="62"/>
      <c r="G142" s="64">
        <v>27.0</v>
      </c>
      <c r="H142" s="64" t="str">
        <f t="shared" si="8"/>
        <v>#DIV/0!</v>
      </c>
      <c r="J142" s="64">
        <f t="shared" si="9"/>
        <v>0.04053506283</v>
      </c>
    </row>
    <row r="143" ht="15.75" hidden="1" customHeight="1">
      <c r="D143" s="62"/>
      <c r="G143" s="64">
        <v>28.0</v>
      </c>
      <c r="H143" s="64" t="str">
        <f t="shared" si="8"/>
        <v>#DIV/0!</v>
      </c>
      <c r="J143" s="64">
        <f t="shared" si="9"/>
        <v>0.04053506283</v>
      </c>
    </row>
    <row r="144" ht="15.75" hidden="1" customHeight="1">
      <c r="D144" s="62"/>
      <c r="G144" s="64">
        <v>29.0</v>
      </c>
      <c r="H144" s="64" t="str">
        <f t="shared" si="8"/>
        <v>#DIV/0!</v>
      </c>
      <c r="J144" s="64">
        <f t="shared" si="9"/>
        <v>0.04008016032</v>
      </c>
    </row>
    <row r="145" ht="15.75" hidden="1" customHeight="1">
      <c r="D145" s="62"/>
      <c r="G145" s="64">
        <v>30.0</v>
      </c>
      <c r="H145" s="64" t="str">
        <f t="shared" si="8"/>
        <v>#DIV/0!</v>
      </c>
      <c r="J145" s="64">
        <f t="shared" si="9"/>
        <v>0.04068348251</v>
      </c>
    </row>
    <row r="146" ht="15.75" hidden="1" customHeight="1">
      <c r="D146" s="62"/>
      <c r="G146" s="64">
        <v>31.0</v>
      </c>
      <c r="H146" s="64" t="str">
        <f t="shared" si="8"/>
        <v>#DIV/0!</v>
      </c>
      <c r="J146" s="64">
        <f t="shared" si="9"/>
        <v>0.0400160064</v>
      </c>
    </row>
    <row r="147" ht="15.75" hidden="1" customHeight="1">
      <c r="D147" s="62"/>
      <c r="G147" s="64">
        <v>32.0</v>
      </c>
      <c r="H147" s="64" t="str">
        <f t="shared" si="8"/>
        <v>#DIV/0!</v>
      </c>
      <c r="J147" s="64">
        <f t="shared" si="9"/>
        <v>0.04055150041</v>
      </c>
    </row>
    <row r="148" ht="15.75" hidden="1" customHeight="1">
      <c r="D148" s="62"/>
      <c r="G148" s="64">
        <v>33.0</v>
      </c>
      <c r="H148" s="64" t="str">
        <f t="shared" si="8"/>
        <v>#DIV/0!</v>
      </c>
      <c r="J148" s="64">
        <f t="shared" si="9"/>
        <v>0.04030632809</v>
      </c>
    </row>
    <row r="149" ht="15.75" hidden="1" customHeight="1">
      <c r="D149" s="62"/>
      <c r="G149" s="64">
        <v>34.0</v>
      </c>
      <c r="H149" s="64" t="str">
        <f t="shared" si="8"/>
        <v>#DIV/0!</v>
      </c>
      <c r="J149" s="64">
        <f t="shared" si="9"/>
        <v>0.04043671654</v>
      </c>
    </row>
    <row r="150" ht="15.75" hidden="1" customHeight="1">
      <c r="D150" s="62"/>
      <c r="G150" s="64">
        <v>35.0</v>
      </c>
      <c r="H150" s="64" t="str">
        <f t="shared" si="8"/>
        <v>#DIV/0!</v>
      </c>
      <c r="J150" s="64">
        <f t="shared" si="9"/>
        <v>0.04042037187</v>
      </c>
    </row>
    <row r="151" ht="15.75" hidden="1" customHeight="1">
      <c r="D151" s="62"/>
      <c r="G151" s="64">
        <v>36.0</v>
      </c>
      <c r="H151" s="64" t="str">
        <f t="shared" si="8"/>
        <v>#DIV/0!</v>
      </c>
      <c r="J151" s="64">
        <f t="shared" si="9"/>
        <v>0.0404040404</v>
      </c>
    </row>
    <row r="152" ht="15.75" hidden="1" customHeight="1">
      <c r="D152" s="62"/>
      <c r="G152" s="64">
        <v>37.0</v>
      </c>
      <c r="H152" s="64" t="str">
        <f t="shared" si="8"/>
        <v>#DIV/0!</v>
      </c>
      <c r="J152" s="64">
        <f t="shared" si="9"/>
        <v>0.04045307443</v>
      </c>
    </row>
    <row r="153" ht="15.75" hidden="1" customHeight="1">
      <c r="D153" s="62"/>
      <c r="G153" s="64">
        <v>38.0</v>
      </c>
      <c r="H153" s="64" t="str">
        <f t="shared" si="8"/>
        <v>#DIV/0!</v>
      </c>
      <c r="J153" s="64">
        <f t="shared" si="9"/>
        <v>0.0403551251</v>
      </c>
    </row>
    <row r="154" ht="15.75" hidden="1" customHeight="1">
      <c r="D154" s="62"/>
      <c r="G154" s="64">
        <v>39.0</v>
      </c>
      <c r="H154" s="64" t="str">
        <f t="shared" si="8"/>
        <v>#DIV/0!</v>
      </c>
      <c r="J154" s="64">
        <f t="shared" si="9"/>
        <v>0.04046944557</v>
      </c>
    </row>
    <row r="155" ht="15.75" hidden="1" customHeight="1">
      <c r="D155" s="62"/>
      <c r="G155" s="64">
        <v>40.0</v>
      </c>
      <c r="H155" s="64" t="str">
        <f t="shared" si="8"/>
        <v>#DIV/0!</v>
      </c>
      <c r="J155" s="64">
        <f t="shared" si="9"/>
        <v>0.04053506283</v>
      </c>
    </row>
    <row r="156" ht="15.75" hidden="1" customHeight="1">
      <c r="D156" s="62"/>
      <c r="G156" s="64">
        <v>41.0</v>
      </c>
      <c r="H156" s="64" t="str">
        <f t="shared" si="8"/>
        <v>#DIV/0!</v>
      </c>
      <c r="J156" s="64">
        <f t="shared" si="9"/>
        <v>0.04030632809</v>
      </c>
    </row>
    <row r="157" ht="15.75" hidden="1" customHeight="1">
      <c r="D157" s="62"/>
      <c r="G157" s="64">
        <v>42.0</v>
      </c>
      <c r="H157" s="64" t="str">
        <f t="shared" si="8"/>
        <v>#DIV/0!</v>
      </c>
      <c r="J157" s="64">
        <f t="shared" si="9"/>
        <v>0.04045307443</v>
      </c>
    </row>
    <row r="158" ht="15.75" hidden="1" customHeight="1">
      <c r="D158" s="62"/>
      <c r="G158" s="64">
        <v>43.0</v>
      </c>
      <c r="H158" s="64" t="str">
        <f t="shared" si="8"/>
        <v>#DIV/0!</v>
      </c>
      <c r="J158" s="64">
        <f t="shared" si="9"/>
        <v>0.04038772213</v>
      </c>
    </row>
    <row r="159" ht="15.75" hidden="1" customHeight="1">
      <c r="D159" s="62"/>
      <c r="G159" s="64">
        <v>44.0</v>
      </c>
      <c r="H159" s="64" t="str">
        <f t="shared" si="8"/>
        <v>#DIV/0!</v>
      </c>
      <c r="J159" s="64">
        <f t="shared" si="9"/>
        <v>0.04045307443</v>
      </c>
    </row>
    <row r="160" ht="15.75" hidden="1" customHeight="1">
      <c r="D160" s="62"/>
      <c r="G160" s="64">
        <v>45.0</v>
      </c>
      <c r="H160" s="64" t="str">
        <f t="shared" si="8"/>
        <v>#DIV/0!</v>
      </c>
      <c r="J160" s="64">
        <f t="shared" si="9"/>
        <v>0.04030632809</v>
      </c>
    </row>
    <row r="161" ht="15.75" hidden="1" customHeight="1">
      <c r="D161" s="62"/>
      <c r="G161" s="64">
        <v>46.0</v>
      </c>
      <c r="H161" s="64" t="str">
        <f t="shared" si="8"/>
        <v>#DIV/0!</v>
      </c>
      <c r="J161" s="64">
        <f t="shared" si="9"/>
        <v>0.04030632809</v>
      </c>
    </row>
    <row r="162" ht="15.75" hidden="1" customHeight="1">
      <c r="D162" s="62"/>
      <c r="G162" s="64">
        <v>47.0</v>
      </c>
      <c r="H162" s="64" t="str">
        <f t="shared" si="8"/>
        <v>#DIV/0!</v>
      </c>
      <c r="J162" s="64">
        <f t="shared" si="9"/>
        <v>0.04043671654</v>
      </c>
    </row>
    <row r="163" ht="15.75" hidden="1" customHeight="1">
      <c r="D163" s="62"/>
      <c r="G163" s="64">
        <v>48.0</v>
      </c>
      <c r="H163" s="64" t="str">
        <f t="shared" si="8"/>
        <v>#DIV/0!</v>
      </c>
      <c r="J163" s="64">
        <f t="shared" si="9"/>
        <v>0.04043671654</v>
      </c>
    </row>
    <row r="164" ht="15.75" hidden="1" customHeight="1">
      <c r="D164" s="62"/>
      <c r="G164" s="64">
        <v>49.0</v>
      </c>
      <c r="H164" s="64" t="str">
        <f t="shared" si="8"/>
        <v>#DIV/0!</v>
      </c>
      <c r="J164" s="64">
        <f t="shared" si="9"/>
        <v>0.04043671654</v>
      </c>
    </row>
    <row r="165" ht="15.75" hidden="1" customHeight="1">
      <c r="D165" s="62"/>
      <c r="G165" s="64">
        <v>50.0</v>
      </c>
      <c r="H165" s="64" t="str">
        <f t="shared" si="8"/>
        <v>#DIV/0!</v>
      </c>
      <c r="J165" s="64">
        <f t="shared" si="9"/>
        <v>0.04043671654</v>
      </c>
    </row>
    <row r="166" ht="15.75" hidden="1" customHeight="1">
      <c r="D166" s="62"/>
      <c r="G166" s="64">
        <v>51.0</v>
      </c>
      <c r="H166" s="64" t="str">
        <f t="shared" si="8"/>
        <v>#DIV/0!</v>
      </c>
      <c r="J166" s="64">
        <f t="shared" si="9"/>
        <v>0.04029008864</v>
      </c>
    </row>
    <row r="167" ht="15.75" hidden="1" customHeight="1">
      <c r="D167" s="62"/>
      <c r="G167" s="64">
        <v>52.0</v>
      </c>
      <c r="H167" s="64" t="str">
        <f t="shared" si="8"/>
        <v>#DIV/0!</v>
      </c>
      <c r="J167" s="64">
        <f t="shared" si="9"/>
        <v>0.04043671654</v>
      </c>
    </row>
    <row r="168" ht="15.75" hidden="1" customHeight="1">
      <c r="D168" s="62"/>
      <c r="G168" s="64">
        <v>53.0</v>
      </c>
      <c r="H168" s="64" t="str">
        <f t="shared" si="8"/>
        <v>#DIV/0!</v>
      </c>
      <c r="J168" s="64">
        <f t="shared" si="9"/>
        <v>0.04043671654</v>
      </c>
    </row>
    <row r="169" ht="15.75" hidden="1" customHeight="1">
      <c r="D169" s="62"/>
      <c r="G169" s="64">
        <v>54.0</v>
      </c>
      <c r="H169" s="64" t="str">
        <f t="shared" si="8"/>
        <v>#DIV/0!</v>
      </c>
      <c r="J169" s="64">
        <f t="shared" si="9"/>
        <v>0.04030632809</v>
      </c>
    </row>
    <row r="170" ht="15.75" hidden="1" customHeight="1">
      <c r="D170" s="62"/>
      <c r="G170" s="64">
        <v>55.0</v>
      </c>
      <c r="H170" s="64" t="str">
        <f t="shared" si="8"/>
        <v>#DIV/0!</v>
      </c>
      <c r="J170" s="64">
        <f t="shared" si="9"/>
        <v>0.0404040404</v>
      </c>
    </row>
    <row r="171" ht="15.75" hidden="1" customHeight="1">
      <c r="D171" s="62"/>
      <c r="G171" s="64">
        <v>56.0</v>
      </c>
      <c r="H171" s="64" t="str">
        <f t="shared" si="8"/>
        <v>#DIV/0!</v>
      </c>
      <c r="J171" s="64">
        <f t="shared" si="9"/>
        <v>0.0403551251</v>
      </c>
    </row>
    <row r="172" ht="15.75" hidden="1" customHeight="1">
      <c r="D172" s="62"/>
      <c r="G172" s="64">
        <v>57.0</v>
      </c>
      <c r="H172" s="64" t="str">
        <f t="shared" si="8"/>
        <v>#DIV/0!</v>
      </c>
      <c r="J172" s="64">
        <f t="shared" si="9"/>
        <v>0.04042037187</v>
      </c>
    </row>
    <row r="173" ht="15.75" hidden="1" customHeight="1">
      <c r="D173" s="62"/>
      <c r="G173" s="64">
        <v>58.0</v>
      </c>
      <c r="H173" s="64" t="str">
        <f t="shared" si="8"/>
        <v>#DIV/0!</v>
      </c>
      <c r="J173" s="64">
        <f t="shared" si="9"/>
        <v>0.04029008864</v>
      </c>
    </row>
    <row r="174" ht="15.75" hidden="1" customHeight="1">
      <c r="D174" s="62"/>
      <c r="G174" s="64">
        <v>59.0</v>
      </c>
      <c r="H174" s="64" t="str">
        <f t="shared" si="8"/>
        <v>#DIV/0!</v>
      </c>
      <c r="J174" s="64">
        <f t="shared" si="9"/>
        <v>0.04030632809</v>
      </c>
    </row>
    <row r="175" ht="15.75" hidden="1" customHeight="1">
      <c r="D175" s="62"/>
      <c r="G175" s="64">
        <v>60.0</v>
      </c>
      <c r="H175" s="64" t="str">
        <f t="shared" si="8"/>
        <v>#DIV/0!</v>
      </c>
      <c r="J175" s="64">
        <f t="shared" si="9"/>
        <v>0.04030632809</v>
      </c>
    </row>
    <row r="176" ht="15.75" hidden="1" customHeight="1">
      <c r="D176" s="62"/>
      <c r="G176" s="64">
        <v>61.0</v>
      </c>
      <c r="H176" s="64" t="str">
        <f t="shared" si="8"/>
        <v>#DIV/0!</v>
      </c>
      <c r="J176" s="64">
        <f t="shared" si="9"/>
        <v>0.04060089322</v>
      </c>
    </row>
    <row r="177" ht="15.75" hidden="1" customHeight="1">
      <c r="D177" s="62"/>
      <c r="G177" s="64">
        <v>62.0</v>
      </c>
      <c r="H177" s="64" t="str">
        <f t="shared" si="8"/>
        <v>#DIV/0!</v>
      </c>
      <c r="J177" s="64">
        <f t="shared" si="9"/>
        <v>0.04055150041</v>
      </c>
    </row>
    <row r="178" ht="15.75" hidden="1" customHeight="1">
      <c r="D178" s="62"/>
      <c r="G178" s="64">
        <v>63.0</v>
      </c>
      <c r="H178" s="64" t="str">
        <f t="shared" si="8"/>
        <v>#DIV/0!</v>
      </c>
      <c r="J178" s="64">
        <f t="shared" si="9"/>
        <v>0.04055150041</v>
      </c>
    </row>
    <row r="179" ht="15.75" hidden="1" customHeight="1">
      <c r="D179" s="62"/>
      <c r="G179" s="64">
        <v>64.0</v>
      </c>
      <c r="H179" s="64" t="str">
        <f t="shared" si="8"/>
        <v>#DIV/0!</v>
      </c>
      <c r="J179" s="64">
        <f t="shared" si="9"/>
        <v>0.04042037187</v>
      </c>
    </row>
    <row r="180" ht="15.75" customHeight="1">
      <c r="D180" s="62"/>
    </row>
    <row r="181" ht="15.75" customHeight="1">
      <c r="D181" s="62"/>
    </row>
    <row r="182" ht="15.75" customHeight="1">
      <c r="D182" s="62"/>
    </row>
    <row r="183" ht="15.75" customHeight="1">
      <c r="D183" s="62"/>
    </row>
    <row r="184" ht="15.75" customHeight="1">
      <c r="D184" s="62"/>
    </row>
    <row r="185" ht="15.75" customHeight="1">
      <c r="D185" s="62"/>
    </row>
    <row r="186" ht="15.75" customHeight="1">
      <c r="D186" s="62"/>
    </row>
    <row r="187" ht="15.75" customHeight="1">
      <c r="D187" s="62"/>
    </row>
    <row r="188" ht="15.75" customHeight="1">
      <c r="D188" s="62"/>
    </row>
    <row r="189" ht="15.75" customHeight="1">
      <c r="D189" s="62"/>
    </row>
    <row r="190" ht="15.75" customHeight="1">
      <c r="D190" s="62"/>
    </row>
    <row r="191" ht="15.75" customHeight="1">
      <c r="D191" s="62"/>
    </row>
    <row r="192" ht="15.75" customHeight="1">
      <c r="D192" s="62"/>
    </row>
    <row r="193" ht="15.75" customHeight="1">
      <c r="D193" s="62"/>
    </row>
    <row r="194" ht="15.75" customHeight="1">
      <c r="D194" s="62"/>
    </row>
    <row r="195" ht="15.75" customHeight="1">
      <c r="D195" s="62"/>
    </row>
    <row r="196" ht="15.75" customHeight="1">
      <c r="D196" s="62"/>
    </row>
    <row r="197" ht="15.75" customHeight="1">
      <c r="D197" s="62"/>
    </row>
    <row r="198" ht="15.75" customHeight="1">
      <c r="D198" s="62"/>
    </row>
    <row r="199" ht="15.75" customHeight="1">
      <c r="D199" s="62"/>
    </row>
    <row r="200" ht="15.75" customHeight="1">
      <c r="D200" s="62"/>
    </row>
    <row r="201" ht="15.75" customHeight="1">
      <c r="D201" s="62"/>
    </row>
    <row r="202" ht="15.75" customHeight="1">
      <c r="D202" s="62"/>
    </row>
    <row r="203" ht="15.75" customHeight="1">
      <c r="D203" s="62"/>
    </row>
    <row r="204" ht="15.75" customHeight="1">
      <c r="D204" s="62"/>
    </row>
    <row r="205" ht="15.75" customHeight="1">
      <c r="D205" s="62"/>
    </row>
    <row r="206" ht="15.75" customHeight="1">
      <c r="D206" s="62"/>
    </row>
    <row r="207" ht="15.75" customHeight="1">
      <c r="D207" s="62"/>
    </row>
    <row r="208" ht="15.75" customHeight="1">
      <c r="D208" s="62"/>
    </row>
    <row r="209" ht="15.75" customHeight="1">
      <c r="D209" s="62"/>
    </row>
    <row r="210" ht="15.75" customHeight="1">
      <c r="D210" s="62"/>
    </row>
    <row r="211" ht="15.75" customHeight="1">
      <c r="D211" s="62"/>
    </row>
    <row r="212" ht="15.75" customHeight="1">
      <c r="D212" s="62"/>
    </row>
    <row r="213" ht="15.75" customHeight="1">
      <c r="D213" s="62"/>
    </row>
    <row r="214" ht="15.75" customHeight="1">
      <c r="D214" s="62"/>
    </row>
    <row r="215" ht="15.75" customHeight="1">
      <c r="D215" s="62"/>
    </row>
    <row r="216" ht="15.75" customHeight="1">
      <c r="D216" s="62"/>
    </row>
    <row r="217" ht="15.75" customHeight="1">
      <c r="D217" s="62"/>
    </row>
    <row r="218" ht="15.75" customHeight="1">
      <c r="D218" s="62"/>
    </row>
    <row r="219" ht="15.75" customHeight="1">
      <c r="D219" s="62"/>
    </row>
    <row r="220" ht="15.75" customHeight="1">
      <c r="D220" s="62"/>
    </row>
    <row r="221" ht="15.75" customHeight="1">
      <c r="D221" s="62"/>
    </row>
    <row r="222" ht="15.75" customHeight="1">
      <c r="D222" s="62"/>
    </row>
    <row r="223" ht="15.75" customHeight="1">
      <c r="D223" s="62"/>
    </row>
    <row r="224" ht="15.75" customHeight="1">
      <c r="D224" s="62"/>
    </row>
    <row r="225" ht="15.75" customHeight="1">
      <c r="D225" s="62"/>
    </row>
    <row r="226" ht="15.75" customHeight="1">
      <c r="D226" s="62"/>
    </row>
    <row r="227" ht="15.75" customHeight="1">
      <c r="D227" s="62"/>
    </row>
    <row r="228" ht="15.75" customHeight="1">
      <c r="D228" s="62"/>
    </row>
    <row r="229" ht="15.75" customHeight="1">
      <c r="D229" s="62"/>
    </row>
    <row r="230" ht="15.75" customHeight="1">
      <c r="D230" s="62"/>
    </row>
    <row r="231" ht="15.75" customHeight="1">
      <c r="D231" s="62"/>
    </row>
    <row r="232" ht="15.75" customHeight="1">
      <c r="D232" s="62"/>
    </row>
    <row r="233" ht="15.75" customHeight="1">
      <c r="D233" s="62"/>
    </row>
    <row r="234" ht="15.75" customHeight="1">
      <c r="D234" s="62"/>
    </row>
    <row r="235" ht="15.75" customHeight="1">
      <c r="D235" s="62"/>
    </row>
    <row r="236" ht="15.75" customHeight="1">
      <c r="D236" s="62"/>
    </row>
    <row r="237" ht="15.75" customHeight="1">
      <c r="D237" s="62"/>
    </row>
    <row r="238" ht="15.75" customHeight="1">
      <c r="D238" s="62"/>
    </row>
    <row r="239" ht="15.75" customHeight="1">
      <c r="D239" s="62"/>
    </row>
    <row r="240" ht="15.75" customHeight="1">
      <c r="D240" s="62"/>
    </row>
    <row r="241" ht="15.75" customHeight="1">
      <c r="D241" s="62"/>
    </row>
    <row r="242" ht="15.75" customHeight="1">
      <c r="D242" s="62"/>
    </row>
    <row r="243" ht="15.75" customHeight="1">
      <c r="D243" s="62"/>
    </row>
    <row r="244" ht="15.75" customHeight="1">
      <c r="D244" s="62"/>
    </row>
    <row r="245" ht="15.75" customHeight="1">
      <c r="D245" s="62"/>
    </row>
    <row r="246" ht="15.75" customHeight="1">
      <c r="D246" s="62"/>
    </row>
    <row r="247" ht="15.75" customHeight="1">
      <c r="D247" s="62"/>
    </row>
    <row r="248" ht="15.75" customHeight="1">
      <c r="D248" s="62"/>
    </row>
    <row r="249" ht="15.75" customHeight="1">
      <c r="D249" s="62"/>
    </row>
    <row r="250" ht="15.75" customHeight="1">
      <c r="D250" s="62"/>
    </row>
    <row r="251" ht="15.75" customHeight="1">
      <c r="D251" s="62"/>
    </row>
    <row r="252" ht="15.75" customHeight="1">
      <c r="D252" s="62"/>
    </row>
    <row r="253" ht="15.75" customHeight="1">
      <c r="D253" s="62"/>
    </row>
    <row r="254" ht="15.75" customHeight="1">
      <c r="D254" s="62"/>
    </row>
    <row r="255" ht="15.75" customHeight="1">
      <c r="D255" s="62"/>
    </row>
    <row r="256" ht="15.75" customHeight="1">
      <c r="D256" s="62"/>
    </row>
    <row r="257" ht="15.75" customHeight="1">
      <c r="D257" s="62"/>
    </row>
    <row r="258" ht="15.75" customHeight="1">
      <c r="D258" s="62"/>
    </row>
    <row r="259" ht="15.75" customHeight="1">
      <c r="D259" s="62"/>
    </row>
    <row r="260" ht="15.75" customHeight="1">
      <c r="D260" s="62"/>
    </row>
    <row r="261" ht="15.75" customHeight="1">
      <c r="D261" s="62"/>
    </row>
    <row r="262" ht="15.75" customHeight="1">
      <c r="D262" s="62"/>
    </row>
    <row r="263" ht="15.75" customHeight="1">
      <c r="D263" s="62"/>
    </row>
    <row r="264" ht="15.75" customHeight="1">
      <c r="D264" s="62"/>
    </row>
    <row r="265" ht="15.75" customHeight="1">
      <c r="D265" s="62"/>
    </row>
    <row r="266" ht="15.75" customHeight="1">
      <c r="D266" s="62"/>
    </row>
    <row r="267" ht="15.75" customHeight="1">
      <c r="D267" s="62"/>
    </row>
    <row r="268" ht="15.75" customHeight="1">
      <c r="D268" s="62"/>
    </row>
    <row r="269" ht="15.75" customHeight="1">
      <c r="D269" s="62"/>
    </row>
    <row r="270" ht="15.75" customHeight="1">
      <c r="D270" s="62"/>
    </row>
    <row r="271" ht="15.75" customHeight="1">
      <c r="D271" s="62"/>
    </row>
    <row r="272" ht="15.75" customHeight="1">
      <c r="D272" s="62"/>
    </row>
    <row r="273" ht="15.75" customHeight="1">
      <c r="D273" s="62"/>
    </row>
    <row r="274" ht="15.75" customHeight="1">
      <c r="D274" s="62"/>
    </row>
    <row r="275" ht="15.75" customHeight="1">
      <c r="D275" s="62"/>
    </row>
    <row r="276" ht="15.75" customHeight="1">
      <c r="D276" s="62"/>
    </row>
    <row r="277" ht="15.75" customHeight="1">
      <c r="D277" s="62"/>
    </row>
    <row r="278" ht="15.75" customHeight="1">
      <c r="D278" s="62"/>
    </row>
    <row r="279" ht="15.75" customHeight="1">
      <c r="D279" s="62"/>
    </row>
    <row r="280" ht="15.75" customHeight="1">
      <c r="D280" s="62"/>
    </row>
    <row r="281" ht="15.75" customHeight="1">
      <c r="D281" s="62"/>
    </row>
    <row r="282" ht="15.75" customHeight="1">
      <c r="D282" s="62"/>
    </row>
    <row r="283" ht="15.75" customHeight="1">
      <c r="D283" s="62"/>
    </row>
    <row r="284" ht="15.75" customHeight="1">
      <c r="D284" s="62"/>
    </row>
    <row r="285" ht="15.75" customHeight="1">
      <c r="D285" s="62"/>
    </row>
    <row r="286" ht="15.75" customHeight="1">
      <c r="D286" s="62"/>
    </row>
    <row r="287" ht="15.75" customHeight="1">
      <c r="D287" s="62"/>
    </row>
    <row r="288" ht="15.75" customHeight="1">
      <c r="D288" s="62"/>
    </row>
    <row r="289" ht="15.75" customHeight="1">
      <c r="D289" s="62"/>
    </row>
    <row r="290" ht="15.75" customHeight="1">
      <c r="D290" s="62"/>
    </row>
    <row r="291" ht="15.75" customHeight="1">
      <c r="D291" s="62"/>
    </row>
    <row r="292" ht="15.75" customHeight="1">
      <c r="D292" s="62"/>
    </row>
    <row r="293" ht="15.75" customHeight="1">
      <c r="D293" s="62"/>
    </row>
    <row r="294" ht="15.75" customHeight="1">
      <c r="D294" s="62"/>
    </row>
    <row r="295" ht="15.75" customHeight="1">
      <c r="D295" s="62"/>
    </row>
    <row r="296" ht="15.75" customHeight="1">
      <c r="D296" s="62"/>
    </row>
    <row r="297" ht="15.75" customHeight="1">
      <c r="D297" s="62"/>
    </row>
    <row r="298" ht="15.75" customHeight="1">
      <c r="D298" s="62"/>
    </row>
    <row r="299" ht="15.75" customHeight="1">
      <c r="D299" s="62"/>
    </row>
    <row r="300" ht="15.75" customHeight="1">
      <c r="D300" s="62"/>
    </row>
    <row r="301" ht="15.75" customHeight="1">
      <c r="D301" s="62"/>
    </row>
    <row r="302" ht="15.75" customHeight="1">
      <c r="D302" s="62"/>
    </row>
    <row r="303" ht="15.75" customHeight="1">
      <c r="D303" s="62"/>
    </row>
    <row r="304" ht="15.75" customHeight="1">
      <c r="D304" s="62"/>
    </row>
    <row r="305" ht="15.75" customHeight="1">
      <c r="D305" s="62"/>
    </row>
    <row r="306" ht="15.75" customHeight="1">
      <c r="D306" s="62"/>
    </row>
    <row r="307" ht="15.75" customHeight="1">
      <c r="D307" s="62"/>
    </row>
    <row r="308" ht="15.75" customHeight="1">
      <c r="D308" s="62"/>
    </row>
    <row r="309" ht="15.75" customHeight="1">
      <c r="D309" s="62"/>
    </row>
    <row r="310" ht="15.75" customHeight="1">
      <c r="D310" s="62"/>
    </row>
    <row r="311" ht="15.75" customHeight="1">
      <c r="D311" s="62"/>
    </row>
    <row r="312" ht="15.75" customHeight="1">
      <c r="D312" s="62"/>
    </row>
    <row r="313" ht="15.75" customHeight="1">
      <c r="D313" s="62"/>
    </row>
    <row r="314" ht="15.75" customHeight="1">
      <c r="D314" s="62"/>
    </row>
    <row r="315" ht="15.75" customHeight="1">
      <c r="D315" s="62"/>
    </row>
    <row r="316" ht="15.75" customHeight="1">
      <c r="D316" s="62"/>
    </row>
    <row r="317" ht="15.75" customHeight="1">
      <c r="D317" s="62"/>
    </row>
    <row r="318" ht="15.75" customHeight="1">
      <c r="D318" s="62"/>
    </row>
    <row r="319" ht="15.75" customHeight="1">
      <c r="D319" s="62"/>
    </row>
    <row r="320" ht="15.75" customHeight="1">
      <c r="D320" s="62"/>
    </row>
    <row r="321" ht="15.75" customHeight="1">
      <c r="D321" s="62"/>
    </row>
    <row r="322" ht="15.75" customHeight="1">
      <c r="D322" s="62"/>
    </row>
    <row r="323" ht="15.75" customHeight="1">
      <c r="D323" s="62"/>
    </row>
    <row r="324" ht="15.75" customHeight="1">
      <c r="D324" s="62"/>
    </row>
    <row r="325" ht="15.75" customHeight="1">
      <c r="D325" s="62"/>
    </row>
    <row r="326" ht="15.75" customHeight="1">
      <c r="D326" s="62"/>
    </row>
    <row r="327" ht="15.75" customHeight="1">
      <c r="D327" s="62"/>
    </row>
    <row r="328" ht="15.75" customHeight="1">
      <c r="D328" s="62"/>
    </row>
    <row r="329" ht="15.75" customHeight="1">
      <c r="D329" s="62"/>
    </row>
    <row r="330" ht="15.75" customHeight="1">
      <c r="D330" s="62"/>
    </row>
    <row r="331" ht="15.75" customHeight="1">
      <c r="D331" s="62"/>
    </row>
    <row r="332" ht="15.75" customHeight="1">
      <c r="D332" s="62"/>
    </row>
    <row r="333" ht="15.75" customHeight="1">
      <c r="D333" s="62"/>
    </row>
    <row r="334" ht="15.75" customHeight="1">
      <c r="D334" s="62"/>
    </row>
    <row r="335" ht="15.75" customHeight="1">
      <c r="D335" s="62"/>
    </row>
    <row r="336" ht="15.75" customHeight="1">
      <c r="D336" s="62"/>
    </row>
    <row r="337" ht="15.75" customHeight="1">
      <c r="D337" s="62"/>
    </row>
    <row r="338" ht="15.75" customHeight="1">
      <c r="D338" s="62"/>
    </row>
    <row r="339" ht="15.75" customHeight="1">
      <c r="D339" s="62"/>
    </row>
    <row r="340" ht="15.75" customHeight="1">
      <c r="D340" s="62"/>
    </row>
    <row r="341" ht="15.75" customHeight="1">
      <c r="D341" s="62"/>
    </row>
    <row r="342" ht="15.75" customHeight="1">
      <c r="D342" s="62"/>
    </row>
    <row r="343" ht="15.75" customHeight="1">
      <c r="D343" s="62"/>
    </row>
    <row r="344" ht="15.75" customHeight="1">
      <c r="D344" s="62"/>
    </row>
    <row r="345" ht="15.75" customHeight="1">
      <c r="D345" s="62"/>
    </row>
    <row r="346" ht="15.75" customHeight="1">
      <c r="D346" s="62"/>
    </row>
    <row r="347" ht="15.75" customHeight="1">
      <c r="D347" s="62"/>
    </row>
    <row r="348" ht="15.75" customHeight="1">
      <c r="D348" s="62"/>
    </row>
    <row r="349" ht="15.75" customHeight="1">
      <c r="D349" s="62"/>
    </row>
    <row r="350" ht="15.75" customHeight="1">
      <c r="D350" s="62"/>
    </row>
    <row r="351" ht="15.75" customHeight="1">
      <c r="D351" s="62"/>
    </row>
    <row r="352" ht="15.75" customHeight="1">
      <c r="D352" s="62"/>
    </row>
    <row r="353" ht="15.75" customHeight="1">
      <c r="D353" s="62"/>
    </row>
    <row r="354" ht="15.75" customHeight="1">
      <c r="D354" s="62"/>
    </row>
    <row r="355" ht="15.75" customHeight="1">
      <c r="D355" s="62"/>
    </row>
    <row r="356" ht="15.75" customHeight="1">
      <c r="D356" s="62"/>
    </row>
    <row r="357" ht="15.75" customHeight="1">
      <c r="D357" s="62"/>
    </row>
    <row r="358" ht="15.75" customHeight="1">
      <c r="D358" s="62"/>
    </row>
    <row r="359" ht="15.75" customHeight="1">
      <c r="D359" s="62"/>
    </row>
    <row r="360" ht="15.75" customHeight="1">
      <c r="D360" s="62"/>
    </row>
    <row r="361" ht="15.75" customHeight="1">
      <c r="D361" s="62"/>
    </row>
    <row r="362" ht="15.75" customHeight="1">
      <c r="D362" s="62"/>
    </row>
    <row r="363" ht="15.75" customHeight="1">
      <c r="D363" s="62"/>
    </row>
    <row r="364" ht="15.75" customHeight="1">
      <c r="D364" s="62"/>
    </row>
    <row r="365" ht="15.75" customHeight="1">
      <c r="D365" s="62"/>
    </row>
    <row r="366" ht="15.75" customHeight="1">
      <c r="D366" s="62"/>
    </row>
    <row r="367" ht="15.75" customHeight="1">
      <c r="D367" s="62"/>
    </row>
    <row r="368" ht="15.75" customHeight="1">
      <c r="D368" s="62"/>
    </row>
    <row r="369" ht="15.75" customHeight="1">
      <c r="D369" s="62"/>
    </row>
    <row r="370" ht="15.75" customHeight="1">
      <c r="D370" s="62"/>
    </row>
    <row r="371" ht="15.75" customHeight="1">
      <c r="D371" s="62"/>
    </row>
    <row r="372" ht="15.75" customHeight="1">
      <c r="D372" s="62"/>
    </row>
    <row r="373" ht="15.75" customHeight="1">
      <c r="D373" s="62"/>
    </row>
    <row r="374" ht="15.75" customHeight="1">
      <c r="D374" s="62"/>
    </row>
    <row r="375" ht="15.75" customHeight="1">
      <c r="D375" s="62"/>
    </row>
    <row r="376" ht="15.75" customHeight="1">
      <c r="D376" s="62"/>
    </row>
    <row r="377" ht="15.75" customHeight="1">
      <c r="D377" s="62"/>
    </row>
    <row r="378" ht="15.75" customHeight="1">
      <c r="D378" s="62"/>
    </row>
    <row r="379" ht="15.75" customHeight="1">
      <c r="D379" s="62"/>
    </row>
    <row r="380" ht="15.75" customHeight="1">
      <c r="D380" s="62"/>
    </row>
    <row r="381" ht="15.75" customHeight="1">
      <c r="D381" s="62"/>
    </row>
    <row r="382" ht="15.75" customHeight="1">
      <c r="D382" s="62"/>
    </row>
    <row r="383" ht="15.75" customHeight="1">
      <c r="D383" s="62"/>
    </row>
    <row r="384" ht="15.75" customHeight="1">
      <c r="D384" s="62"/>
    </row>
    <row r="385" ht="15.75" customHeight="1">
      <c r="D385" s="62"/>
    </row>
    <row r="386" ht="15.75" customHeight="1">
      <c r="D386" s="62"/>
    </row>
    <row r="387" ht="15.75" customHeight="1">
      <c r="D387" s="62"/>
    </row>
    <row r="388" ht="15.75" customHeight="1">
      <c r="D388" s="62"/>
    </row>
    <row r="389" ht="15.75" customHeight="1">
      <c r="D389" s="62"/>
    </row>
    <row r="390" ht="15.75" customHeight="1">
      <c r="D390" s="62"/>
    </row>
    <row r="391" ht="15.75" customHeight="1">
      <c r="D391" s="62"/>
    </row>
    <row r="392" ht="15.75" customHeight="1">
      <c r="D392" s="62"/>
    </row>
    <row r="393" ht="15.75" customHeight="1">
      <c r="D393" s="62"/>
    </row>
    <row r="394" ht="15.75" customHeight="1">
      <c r="D394" s="62"/>
    </row>
    <row r="395" ht="15.75" customHeight="1">
      <c r="D395" s="62"/>
    </row>
    <row r="396" ht="15.75" customHeight="1">
      <c r="D396" s="62"/>
    </row>
    <row r="397" ht="15.75" customHeight="1">
      <c r="D397" s="62"/>
    </row>
    <row r="398" ht="15.75" customHeight="1">
      <c r="D398" s="62"/>
    </row>
    <row r="399" ht="15.75" customHeight="1">
      <c r="D399" s="62"/>
    </row>
    <row r="400" ht="15.75" customHeight="1">
      <c r="D400" s="62"/>
    </row>
    <row r="401" ht="15.75" customHeight="1">
      <c r="D401" s="62"/>
    </row>
    <row r="402" ht="15.75" customHeight="1">
      <c r="D402" s="62"/>
    </row>
    <row r="403" ht="15.75" customHeight="1">
      <c r="D403" s="62"/>
    </row>
    <row r="404" ht="15.75" customHeight="1">
      <c r="D404" s="62"/>
    </row>
    <row r="405" ht="15.75" customHeight="1">
      <c r="D405" s="62"/>
    </row>
    <row r="406" ht="15.75" customHeight="1">
      <c r="D406" s="62"/>
    </row>
    <row r="407" ht="15.75" customHeight="1">
      <c r="D407" s="62"/>
    </row>
    <row r="408" ht="15.75" customHeight="1">
      <c r="D408" s="62"/>
    </row>
    <row r="409" ht="15.75" customHeight="1">
      <c r="D409" s="62"/>
    </row>
    <row r="410" ht="15.75" customHeight="1">
      <c r="D410" s="62"/>
    </row>
    <row r="411" ht="15.75" customHeight="1">
      <c r="D411" s="62"/>
    </row>
    <row r="412" ht="15.75" customHeight="1">
      <c r="D412" s="62"/>
    </row>
    <row r="413" ht="15.75" customHeight="1">
      <c r="D413" s="62"/>
    </row>
    <row r="414" ht="15.75" customHeight="1">
      <c r="D414" s="62"/>
    </row>
    <row r="415" ht="15.75" customHeight="1">
      <c r="D415" s="62"/>
    </row>
    <row r="416" ht="15.75" customHeight="1">
      <c r="D416" s="62"/>
    </row>
    <row r="417" ht="15.75" customHeight="1">
      <c r="D417" s="62"/>
    </row>
    <row r="418" ht="15.75" customHeight="1">
      <c r="D418" s="62"/>
    </row>
    <row r="419" ht="15.75" customHeight="1">
      <c r="D419" s="62"/>
    </row>
    <row r="420" ht="15.75" customHeight="1">
      <c r="D420" s="62"/>
    </row>
    <row r="421" ht="15.75" customHeight="1">
      <c r="D421" s="62"/>
    </row>
    <row r="422" ht="15.75" customHeight="1">
      <c r="D422" s="62"/>
    </row>
    <row r="423" ht="15.75" customHeight="1">
      <c r="D423" s="62"/>
    </row>
    <row r="424" ht="15.75" customHeight="1">
      <c r="D424" s="62"/>
    </row>
    <row r="425" ht="15.75" customHeight="1">
      <c r="D425" s="62"/>
    </row>
    <row r="426" ht="15.75" customHeight="1">
      <c r="D426" s="62"/>
    </row>
    <row r="427" ht="15.75" customHeight="1">
      <c r="D427" s="62"/>
    </row>
    <row r="428" ht="15.75" customHeight="1">
      <c r="D428" s="62"/>
    </row>
    <row r="429" ht="15.75" customHeight="1">
      <c r="D429" s="62"/>
    </row>
    <row r="430" ht="15.75" customHeight="1">
      <c r="D430" s="62"/>
    </row>
    <row r="431" ht="15.75" customHeight="1">
      <c r="D431" s="62"/>
    </row>
    <row r="432" ht="15.75" customHeight="1">
      <c r="D432" s="62"/>
    </row>
    <row r="433" ht="15.75" customHeight="1">
      <c r="D433" s="62"/>
    </row>
    <row r="434" ht="15.75" customHeight="1">
      <c r="D434" s="62"/>
    </row>
    <row r="435" ht="15.75" customHeight="1">
      <c r="D435" s="62"/>
    </row>
    <row r="436" ht="15.75" customHeight="1">
      <c r="D436" s="62"/>
    </row>
    <row r="437" ht="15.75" customHeight="1">
      <c r="D437" s="62"/>
    </row>
    <row r="438" ht="15.75" customHeight="1">
      <c r="D438" s="62"/>
    </row>
    <row r="439" ht="15.75" customHeight="1">
      <c r="D439" s="62"/>
    </row>
    <row r="440" ht="15.75" customHeight="1">
      <c r="D440" s="62"/>
    </row>
    <row r="441" ht="15.75" customHeight="1">
      <c r="D441" s="62"/>
    </row>
    <row r="442" ht="15.75" customHeight="1">
      <c r="D442" s="62"/>
    </row>
    <row r="443" ht="15.75" customHeight="1">
      <c r="D443" s="62"/>
    </row>
    <row r="444" ht="15.75" customHeight="1">
      <c r="D444" s="62"/>
    </row>
    <row r="445" ht="15.75" customHeight="1">
      <c r="D445" s="62"/>
    </row>
    <row r="446" ht="15.75" customHeight="1">
      <c r="D446" s="62"/>
    </row>
    <row r="447" ht="15.75" customHeight="1">
      <c r="D447" s="62"/>
    </row>
    <row r="448" ht="15.75" customHeight="1">
      <c r="D448" s="62"/>
    </row>
    <row r="449" ht="15.75" customHeight="1">
      <c r="D449" s="62"/>
    </row>
    <row r="450" ht="15.75" customHeight="1">
      <c r="D450" s="62"/>
    </row>
    <row r="451" ht="15.75" customHeight="1">
      <c r="D451" s="62"/>
    </row>
    <row r="452" ht="15.75" customHeight="1">
      <c r="D452" s="62"/>
    </row>
    <row r="453" ht="15.75" customHeight="1">
      <c r="D453" s="62"/>
    </row>
    <row r="454" ht="15.75" customHeight="1">
      <c r="D454" s="62"/>
    </row>
    <row r="455" ht="15.75" customHeight="1">
      <c r="D455" s="62"/>
    </row>
    <row r="456" ht="15.75" customHeight="1">
      <c r="D456" s="62"/>
    </row>
    <row r="457" ht="15.75" customHeight="1">
      <c r="D457" s="62"/>
    </row>
    <row r="458" ht="15.75" customHeight="1">
      <c r="D458" s="62"/>
    </row>
    <row r="459" ht="15.75" customHeight="1">
      <c r="D459" s="62"/>
    </row>
    <row r="460" ht="15.75" customHeight="1">
      <c r="D460" s="62"/>
    </row>
    <row r="461" ht="15.75" customHeight="1">
      <c r="D461" s="62"/>
    </row>
    <row r="462" ht="15.75" customHeight="1">
      <c r="D462" s="62"/>
    </row>
    <row r="463" ht="15.75" customHeight="1">
      <c r="D463" s="62"/>
    </row>
    <row r="464" ht="15.75" customHeight="1">
      <c r="D464" s="62"/>
    </row>
    <row r="465" ht="15.75" customHeight="1">
      <c r="D465" s="62"/>
    </row>
    <row r="466" ht="15.75" customHeight="1">
      <c r="D466" s="62"/>
    </row>
    <row r="467" ht="15.75" customHeight="1">
      <c r="D467" s="62"/>
    </row>
    <row r="468" ht="15.75" customHeight="1">
      <c r="D468" s="62"/>
    </row>
    <row r="469" ht="15.75" customHeight="1">
      <c r="D469" s="62"/>
    </row>
    <row r="470" ht="15.75" customHeight="1">
      <c r="D470" s="62"/>
    </row>
    <row r="471" ht="15.75" customHeight="1">
      <c r="D471" s="62"/>
    </row>
    <row r="472" ht="15.75" customHeight="1">
      <c r="D472" s="62"/>
    </row>
    <row r="473" ht="15.75" customHeight="1">
      <c r="D473" s="62"/>
    </row>
    <row r="474" ht="15.75" customHeight="1">
      <c r="D474" s="62"/>
    </row>
    <row r="475" ht="15.75" customHeight="1">
      <c r="D475" s="62"/>
    </row>
    <row r="476" ht="15.75" customHeight="1">
      <c r="D476" s="62"/>
    </row>
    <row r="477" ht="15.75" customHeight="1">
      <c r="D477" s="62"/>
    </row>
    <row r="478" ht="15.75" customHeight="1">
      <c r="D478" s="62"/>
    </row>
    <row r="479" ht="15.75" customHeight="1">
      <c r="D479" s="62"/>
    </row>
    <row r="480" ht="15.75" customHeight="1">
      <c r="D480" s="62"/>
    </row>
    <row r="481" ht="15.75" customHeight="1">
      <c r="D481" s="62"/>
    </row>
    <row r="482" ht="15.75" customHeight="1">
      <c r="D482" s="62"/>
    </row>
    <row r="483" ht="15.75" customHeight="1">
      <c r="D483" s="62"/>
    </row>
    <row r="484" ht="15.75" customHeight="1">
      <c r="D484" s="62"/>
    </row>
    <row r="485" ht="15.75" customHeight="1">
      <c r="D485" s="62"/>
    </row>
    <row r="486" ht="15.75" customHeight="1">
      <c r="D486" s="62"/>
    </row>
    <row r="487" ht="15.75" customHeight="1">
      <c r="D487" s="62"/>
    </row>
    <row r="488" ht="15.75" customHeight="1">
      <c r="D488" s="62"/>
    </row>
    <row r="489" ht="15.75" customHeight="1">
      <c r="D489" s="62"/>
    </row>
    <row r="490" ht="15.75" customHeight="1">
      <c r="D490" s="62"/>
    </row>
    <row r="491" ht="15.75" customHeight="1">
      <c r="D491" s="62"/>
    </row>
    <row r="492" ht="15.75" customHeight="1">
      <c r="D492" s="62"/>
    </row>
    <row r="493" ht="15.75" customHeight="1">
      <c r="D493" s="62"/>
    </row>
    <row r="494" ht="15.75" customHeight="1">
      <c r="D494" s="62"/>
    </row>
    <row r="495" ht="15.75" customHeight="1">
      <c r="D495" s="62"/>
    </row>
    <row r="496" ht="15.75" customHeight="1">
      <c r="D496" s="62"/>
    </row>
    <row r="497" ht="15.75" customHeight="1">
      <c r="D497" s="62"/>
    </row>
    <row r="498" ht="15.75" customHeight="1">
      <c r="D498" s="62"/>
    </row>
    <row r="499" ht="15.75" customHeight="1">
      <c r="D499" s="62"/>
    </row>
    <row r="500" ht="15.75" customHeight="1">
      <c r="D500" s="62"/>
    </row>
    <row r="501" ht="15.75" customHeight="1">
      <c r="D501" s="62"/>
    </row>
    <row r="502" ht="15.75" customHeight="1">
      <c r="D502" s="62"/>
    </row>
    <row r="503" ht="15.75" customHeight="1">
      <c r="D503" s="62"/>
    </row>
    <row r="504" ht="15.75" customHeight="1">
      <c r="D504" s="62"/>
    </row>
    <row r="505" ht="15.75" customHeight="1">
      <c r="D505" s="62"/>
    </row>
    <row r="506" ht="15.75" customHeight="1">
      <c r="D506" s="62"/>
    </row>
    <row r="507" ht="15.75" customHeight="1">
      <c r="D507" s="62"/>
    </row>
    <row r="508" ht="15.75" customHeight="1">
      <c r="D508" s="62"/>
    </row>
    <row r="509" ht="15.75" customHeight="1">
      <c r="D509" s="62"/>
    </row>
    <row r="510" ht="15.75" customHeight="1">
      <c r="D510" s="62"/>
    </row>
    <row r="511" ht="15.75" customHeight="1">
      <c r="D511" s="62"/>
    </row>
    <row r="512" ht="15.75" customHeight="1">
      <c r="D512" s="62"/>
    </row>
    <row r="513" ht="15.75" customHeight="1">
      <c r="D513" s="62"/>
    </row>
    <row r="514" ht="15.75" customHeight="1">
      <c r="D514" s="62"/>
    </row>
    <row r="515" ht="15.75" customHeight="1">
      <c r="D515" s="62"/>
    </row>
    <row r="516" ht="15.75" customHeight="1">
      <c r="D516" s="62"/>
    </row>
    <row r="517" ht="15.75" customHeight="1">
      <c r="D517" s="62"/>
    </row>
    <row r="518" ht="15.75" customHeight="1">
      <c r="D518" s="62"/>
    </row>
    <row r="519" ht="15.75" customHeight="1">
      <c r="D519" s="62"/>
    </row>
    <row r="520" ht="15.75" customHeight="1">
      <c r="D520" s="62"/>
    </row>
    <row r="521" ht="15.75" customHeight="1">
      <c r="D521" s="62"/>
    </row>
    <row r="522" ht="15.75" customHeight="1">
      <c r="D522" s="62"/>
    </row>
    <row r="523" ht="15.75" customHeight="1">
      <c r="D523" s="62"/>
    </row>
    <row r="524" ht="15.75" customHeight="1">
      <c r="D524" s="62"/>
    </row>
    <row r="525" ht="15.75" customHeight="1">
      <c r="D525" s="62"/>
    </row>
    <row r="526" ht="15.75" customHeight="1">
      <c r="D526" s="62"/>
    </row>
    <row r="527" ht="15.75" customHeight="1">
      <c r="D527" s="62"/>
    </row>
    <row r="528" ht="15.75" customHeight="1">
      <c r="D528" s="62"/>
    </row>
    <row r="529" ht="15.75" customHeight="1">
      <c r="D529" s="62"/>
    </row>
    <row r="530" ht="15.75" customHeight="1">
      <c r="D530" s="62"/>
    </row>
    <row r="531" ht="15.75" customHeight="1">
      <c r="D531" s="62"/>
    </row>
    <row r="532" ht="15.75" customHeight="1">
      <c r="D532" s="62"/>
    </row>
    <row r="533" ht="15.75" customHeight="1">
      <c r="D533" s="62"/>
    </row>
    <row r="534" ht="15.75" customHeight="1">
      <c r="D534" s="62"/>
    </row>
    <row r="535" ht="15.75" customHeight="1">
      <c r="D535" s="62"/>
    </row>
    <row r="536" ht="15.75" customHeight="1">
      <c r="D536" s="62"/>
    </row>
    <row r="537" ht="15.75" customHeight="1">
      <c r="D537" s="62"/>
    </row>
    <row r="538" ht="15.75" customHeight="1">
      <c r="D538" s="62"/>
    </row>
    <row r="539" ht="15.75" customHeight="1">
      <c r="D539" s="62"/>
    </row>
    <row r="540" ht="15.75" customHeight="1">
      <c r="D540" s="62"/>
    </row>
    <row r="541" ht="15.75" customHeight="1">
      <c r="D541" s="62"/>
    </row>
    <row r="542" ht="15.75" customHeight="1">
      <c r="D542" s="62"/>
    </row>
    <row r="543" ht="15.75" customHeight="1">
      <c r="D543" s="62"/>
    </row>
    <row r="544" ht="15.75" customHeight="1">
      <c r="D544" s="62"/>
    </row>
    <row r="545" ht="15.75" customHeight="1">
      <c r="D545" s="62"/>
    </row>
    <row r="546" ht="15.75" customHeight="1">
      <c r="D546" s="62"/>
    </row>
    <row r="547" ht="15.75" customHeight="1">
      <c r="D547" s="62"/>
    </row>
    <row r="548" ht="15.75" customHeight="1">
      <c r="D548" s="62"/>
    </row>
    <row r="549" ht="15.75" customHeight="1">
      <c r="D549" s="62"/>
    </row>
    <row r="550" ht="15.75" customHeight="1">
      <c r="D550" s="62"/>
    </row>
    <row r="551" ht="15.75" customHeight="1">
      <c r="D551" s="62"/>
    </row>
    <row r="552" ht="15.75" customHeight="1">
      <c r="D552" s="62"/>
    </row>
    <row r="553" ht="15.75" customHeight="1">
      <c r="D553" s="62"/>
    </row>
    <row r="554" ht="15.75" customHeight="1">
      <c r="D554" s="62"/>
    </row>
    <row r="555" ht="15.75" customHeight="1">
      <c r="D555" s="62"/>
    </row>
    <row r="556" ht="15.75" customHeight="1">
      <c r="D556" s="62"/>
    </row>
    <row r="557" ht="15.75" customHeight="1">
      <c r="D557" s="62"/>
    </row>
    <row r="558" ht="15.75" customHeight="1">
      <c r="D558" s="62"/>
    </row>
    <row r="559" ht="15.75" customHeight="1">
      <c r="D559" s="62"/>
    </row>
    <row r="560" ht="15.75" customHeight="1">
      <c r="D560" s="62"/>
    </row>
    <row r="561" ht="15.75" customHeight="1">
      <c r="D561" s="62"/>
    </row>
    <row r="562" ht="15.75" customHeight="1">
      <c r="D562" s="62"/>
    </row>
    <row r="563" ht="15.75" customHeight="1">
      <c r="D563" s="62"/>
    </row>
    <row r="564" ht="15.75" customHeight="1">
      <c r="D564" s="62"/>
    </row>
    <row r="565" ht="15.75" customHeight="1">
      <c r="D565" s="62"/>
    </row>
    <row r="566" ht="15.75" customHeight="1">
      <c r="D566" s="62"/>
    </row>
    <row r="567" ht="15.75" customHeight="1">
      <c r="D567" s="62"/>
    </row>
    <row r="568" ht="15.75" customHeight="1">
      <c r="D568" s="62"/>
    </row>
    <row r="569" ht="15.75" customHeight="1">
      <c r="D569" s="62"/>
    </row>
    <row r="570" ht="15.75" customHeight="1">
      <c r="D570" s="62"/>
    </row>
    <row r="571" ht="15.75" customHeight="1">
      <c r="D571" s="62"/>
    </row>
    <row r="572" ht="15.75" customHeight="1">
      <c r="D572" s="62"/>
    </row>
    <row r="573" ht="15.75" customHeight="1">
      <c r="D573" s="62"/>
    </row>
    <row r="574" ht="15.75" customHeight="1">
      <c r="D574" s="62"/>
    </row>
    <row r="575" ht="15.75" customHeight="1">
      <c r="D575" s="62"/>
    </row>
    <row r="576" ht="15.75" customHeight="1">
      <c r="D576" s="62"/>
    </row>
    <row r="577" ht="15.75" customHeight="1">
      <c r="D577" s="62"/>
    </row>
    <row r="578" ht="15.75" customHeight="1">
      <c r="D578" s="62"/>
    </row>
    <row r="579" ht="15.75" customHeight="1">
      <c r="D579" s="62"/>
    </row>
    <row r="580" ht="15.75" customHeight="1">
      <c r="D580" s="62"/>
    </row>
    <row r="581" ht="15.75" customHeight="1">
      <c r="D581" s="62"/>
    </row>
    <row r="582" ht="15.75" customHeight="1">
      <c r="D582" s="62"/>
    </row>
    <row r="583" ht="15.75" customHeight="1">
      <c r="D583" s="62"/>
    </row>
    <row r="584" ht="15.75" customHeight="1">
      <c r="D584" s="62"/>
    </row>
    <row r="585" ht="15.75" customHeight="1">
      <c r="D585" s="62"/>
    </row>
    <row r="586" ht="15.75" customHeight="1">
      <c r="D586" s="62"/>
    </row>
    <row r="587" ht="15.75" customHeight="1">
      <c r="D587" s="62"/>
    </row>
    <row r="588" ht="15.75" customHeight="1">
      <c r="D588" s="62"/>
    </row>
    <row r="589" ht="15.75" customHeight="1">
      <c r="D589" s="62"/>
    </row>
    <row r="590" ht="15.75" customHeight="1">
      <c r="D590" s="62"/>
    </row>
    <row r="591" ht="15.75" customHeight="1">
      <c r="D591" s="62"/>
    </row>
    <row r="592" ht="15.75" customHeight="1">
      <c r="D592" s="62"/>
    </row>
    <row r="593" ht="15.75" customHeight="1">
      <c r="D593" s="62"/>
    </row>
    <row r="594" ht="15.75" customHeight="1">
      <c r="D594" s="62"/>
    </row>
    <row r="595" ht="15.75" customHeight="1">
      <c r="D595" s="62"/>
    </row>
    <row r="596" ht="15.75" customHeight="1">
      <c r="D596" s="62"/>
    </row>
    <row r="597" ht="15.75" customHeight="1">
      <c r="D597" s="62"/>
    </row>
    <row r="598" ht="15.75" customHeight="1">
      <c r="D598" s="62"/>
    </row>
    <row r="599" ht="15.75" customHeight="1">
      <c r="D599" s="62"/>
    </row>
    <row r="600" ht="15.75" customHeight="1">
      <c r="D600" s="62"/>
    </row>
    <row r="601" ht="15.75" customHeight="1">
      <c r="D601" s="62"/>
    </row>
    <row r="602" ht="15.75" customHeight="1">
      <c r="D602" s="62"/>
    </row>
    <row r="603" ht="15.75" customHeight="1">
      <c r="D603" s="62"/>
    </row>
    <row r="604" ht="15.75" customHeight="1">
      <c r="D604" s="62"/>
    </row>
    <row r="605" ht="15.75" customHeight="1">
      <c r="D605" s="62"/>
    </row>
    <row r="606" ht="15.75" customHeight="1">
      <c r="D606" s="62"/>
    </row>
    <row r="607" ht="15.75" customHeight="1">
      <c r="D607" s="62"/>
    </row>
    <row r="608" ht="15.75" customHeight="1">
      <c r="D608" s="62"/>
    </row>
    <row r="609" ht="15.75" customHeight="1">
      <c r="D609" s="62"/>
    </row>
    <row r="610" ht="15.75" customHeight="1">
      <c r="D610" s="62"/>
    </row>
    <row r="611" ht="15.75" customHeight="1">
      <c r="D611" s="62"/>
    </row>
    <row r="612" ht="15.75" customHeight="1">
      <c r="D612" s="62"/>
    </row>
    <row r="613" ht="15.75" customHeight="1">
      <c r="D613" s="62"/>
    </row>
    <row r="614" ht="15.75" customHeight="1">
      <c r="D614" s="62"/>
    </row>
    <row r="615" ht="15.75" customHeight="1">
      <c r="D615" s="62"/>
    </row>
    <row r="616" ht="15.75" customHeight="1">
      <c r="D616" s="62"/>
    </row>
    <row r="617" ht="15.75" customHeight="1">
      <c r="D617" s="62"/>
    </row>
    <row r="618" ht="15.75" customHeight="1">
      <c r="D618" s="62"/>
    </row>
    <row r="619" ht="15.75" customHeight="1">
      <c r="D619" s="62"/>
    </row>
    <row r="620" ht="15.75" customHeight="1">
      <c r="D620" s="62"/>
    </row>
    <row r="621" ht="15.75" customHeight="1">
      <c r="D621" s="62"/>
    </row>
    <row r="622" ht="15.75" customHeight="1">
      <c r="D622" s="62"/>
    </row>
    <row r="623" ht="15.75" customHeight="1">
      <c r="D623" s="62"/>
    </row>
    <row r="624" ht="15.75" customHeight="1">
      <c r="D624" s="62"/>
    </row>
    <row r="625" ht="15.75" customHeight="1">
      <c r="D625" s="62"/>
    </row>
    <row r="626" ht="15.75" customHeight="1">
      <c r="D626" s="62"/>
    </row>
    <row r="627" ht="15.75" customHeight="1">
      <c r="D627" s="62"/>
    </row>
    <row r="628" ht="15.75" customHeight="1">
      <c r="D628" s="62"/>
    </row>
    <row r="629" ht="15.75" customHeight="1">
      <c r="D629" s="62"/>
    </row>
    <row r="630" ht="15.75" customHeight="1">
      <c r="D630" s="62"/>
    </row>
    <row r="631" ht="15.75" customHeight="1">
      <c r="D631" s="62"/>
    </row>
    <row r="632" ht="15.75" customHeight="1">
      <c r="D632" s="62"/>
    </row>
    <row r="633" ht="15.75" customHeight="1">
      <c r="D633" s="62"/>
    </row>
    <row r="634" ht="15.75" customHeight="1">
      <c r="D634" s="62"/>
    </row>
    <row r="635" ht="15.75" customHeight="1">
      <c r="D635" s="62"/>
    </row>
    <row r="636" ht="15.75" customHeight="1">
      <c r="D636" s="62"/>
    </row>
    <row r="637" ht="15.75" customHeight="1">
      <c r="D637" s="62"/>
    </row>
    <row r="638" ht="15.75" customHeight="1">
      <c r="D638" s="62"/>
    </row>
    <row r="639" ht="15.75" customHeight="1">
      <c r="D639" s="62"/>
    </row>
    <row r="640" ht="15.75" customHeight="1">
      <c r="D640" s="62"/>
    </row>
    <row r="641" ht="15.75" customHeight="1">
      <c r="D641" s="62"/>
    </row>
    <row r="642" ht="15.75" customHeight="1">
      <c r="D642" s="62"/>
    </row>
    <row r="643" ht="15.75" customHeight="1">
      <c r="D643" s="62"/>
    </row>
    <row r="644" ht="15.75" customHeight="1">
      <c r="D644" s="62"/>
    </row>
    <row r="645" ht="15.75" customHeight="1">
      <c r="D645" s="62"/>
    </row>
    <row r="646" ht="15.75" customHeight="1">
      <c r="D646" s="62"/>
    </row>
    <row r="647" ht="15.75" customHeight="1">
      <c r="D647" s="62"/>
    </row>
    <row r="648" ht="15.75" customHeight="1">
      <c r="D648" s="62"/>
    </row>
    <row r="649" ht="15.75" customHeight="1">
      <c r="D649" s="62"/>
    </row>
    <row r="650" ht="15.75" customHeight="1">
      <c r="D650" s="62"/>
    </row>
    <row r="651" ht="15.75" customHeight="1">
      <c r="D651" s="62"/>
    </row>
    <row r="652" ht="15.75" customHeight="1">
      <c r="D652" s="62"/>
    </row>
    <row r="653" ht="15.75" customHeight="1">
      <c r="D653" s="62"/>
    </row>
    <row r="654" ht="15.75" customHeight="1">
      <c r="D654" s="62"/>
    </row>
    <row r="655" ht="15.75" customHeight="1">
      <c r="D655" s="62"/>
    </row>
    <row r="656" ht="15.75" customHeight="1">
      <c r="D656" s="62"/>
    </row>
    <row r="657" ht="15.75" customHeight="1">
      <c r="D657" s="62"/>
    </row>
    <row r="658" ht="15.75" customHeight="1">
      <c r="D658" s="62"/>
    </row>
    <row r="659" ht="15.75" customHeight="1">
      <c r="D659" s="62"/>
    </row>
    <row r="660" ht="15.75" customHeight="1">
      <c r="D660" s="62"/>
    </row>
    <row r="661" ht="15.75" customHeight="1">
      <c r="D661" s="62"/>
    </row>
    <row r="662" ht="15.75" customHeight="1">
      <c r="D662" s="62"/>
    </row>
    <row r="663" ht="15.75" customHeight="1">
      <c r="D663" s="62"/>
    </row>
    <row r="664" ht="15.75" customHeight="1">
      <c r="D664" s="62"/>
    </row>
    <row r="665" ht="15.75" customHeight="1">
      <c r="D665" s="62"/>
    </row>
    <row r="666" ht="15.75" customHeight="1">
      <c r="D666" s="62"/>
    </row>
    <row r="667" ht="15.75" customHeight="1">
      <c r="D667" s="62"/>
    </row>
    <row r="668" ht="15.75" customHeight="1">
      <c r="D668" s="62"/>
    </row>
    <row r="669" ht="15.75" customHeight="1">
      <c r="D669" s="62"/>
    </row>
    <row r="670" ht="15.75" customHeight="1">
      <c r="D670" s="62"/>
    </row>
    <row r="671" ht="15.75" customHeight="1">
      <c r="D671" s="62"/>
    </row>
    <row r="672" ht="15.75" customHeight="1">
      <c r="D672" s="62"/>
    </row>
    <row r="673" ht="15.75" customHeight="1">
      <c r="D673" s="62"/>
    </row>
    <row r="674" ht="15.75" customHeight="1">
      <c r="D674" s="62"/>
    </row>
    <row r="675" ht="15.75" customHeight="1">
      <c r="D675" s="62"/>
    </row>
    <row r="676" ht="15.75" customHeight="1">
      <c r="D676" s="62"/>
    </row>
    <row r="677" ht="15.75" customHeight="1">
      <c r="D677" s="62"/>
    </row>
    <row r="678" ht="15.75" customHeight="1">
      <c r="D678" s="62"/>
    </row>
    <row r="679" ht="15.75" customHeight="1">
      <c r="D679" s="62"/>
    </row>
    <row r="680" ht="15.75" customHeight="1">
      <c r="D680" s="62"/>
    </row>
    <row r="681" ht="15.75" customHeight="1">
      <c r="D681" s="62"/>
    </row>
    <row r="682" ht="15.75" customHeight="1">
      <c r="D682" s="62"/>
    </row>
    <row r="683" ht="15.75" customHeight="1">
      <c r="D683" s="62"/>
    </row>
    <row r="684" ht="15.75" customHeight="1">
      <c r="D684" s="62"/>
    </row>
    <row r="685" ht="15.75" customHeight="1">
      <c r="D685" s="62"/>
    </row>
    <row r="686" ht="15.75" customHeight="1">
      <c r="D686" s="62"/>
    </row>
    <row r="687" ht="15.75" customHeight="1">
      <c r="D687" s="62"/>
    </row>
    <row r="688" ht="15.75" customHeight="1">
      <c r="D688" s="62"/>
    </row>
    <row r="689" ht="15.75" customHeight="1">
      <c r="D689" s="62"/>
    </row>
    <row r="690" ht="15.75" customHeight="1">
      <c r="D690" s="62"/>
    </row>
    <row r="691" ht="15.75" customHeight="1">
      <c r="D691" s="62"/>
    </row>
    <row r="692" ht="15.75" customHeight="1">
      <c r="D692" s="62"/>
    </row>
    <row r="693" ht="15.75" customHeight="1">
      <c r="D693" s="62"/>
    </row>
    <row r="694" ht="15.75" customHeight="1">
      <c r="D694" s="62"/>
    </row>
    <row r="695" ht="15.75" customHeight="1">
      <c r="D695" s="62"/>
    </row>
    <row r="696" ht="15.75" customHeight="1">
      <c r="D696" s="62"/>
    </row>
    <row r="697" ht="15.75" customHeight="1">
      <c r="D697" s="62"/>
    </row>
    <row r="698" ht="15.75" customHeight="1">
      <c r="D698" s="62"/>
    </row>
    <row r="699" ht="15.75" customHeight="1">
      <c r="D699" s="62"/>
    </row>
    <row r="700" ht="15.75" customHeight="1">
      <c r="D700" s="62"/>
    </row>
    <row r="701" ht="15.75" customHeight="1">
      <c r="D701" s="62"/>
    </row>
    <row r="702" ht="15.75" customHeight="1">
      <c r="D702" s="62"/>
    </row>
    <row r="703" ht="15.75" customHeight="1">
      <c r="D703" s="62"/>
    </row>
    <row r="704" ht="15.75" customHeight="1">
      <c r="D704" s="62"/>
    </row>
    <row r="705" ht="15.75" customHeight="1">
      <c r="D705" s="62"/>
    </row>
    <row r="706" ht="15.75" customHeight="1">
      <c r="D706" s="62"/>
    </row>
    <row r="707" ht="15.75" customHeight="1">
      <c r="D707" s="62"/>
    </row>
    <row r="708" ht="15.75" customHeight="1">
      <c r="D708" s="62"/>
    </row>
    <row r="709" ht="15.75" customHeight="1">
      <c r="D709" s="62"/>
    </row>
    <row r="710" ht="15.75" customHeight="1">
      <c r="D710" s="62"/>
    </row>
    <row r="711" ht="15.75" customHeight="1">
      <c r="D711" s="62"/>
    </row>
    <row r="712" ht="15.75" customHeight="1">
      <c r="D712" s="62"/>
    </row>
    <row r="713" ht="15.75" customHeight="1">
      <c r="D713" s="62"/>
    </row>
    <row r="714" ht="15.75" customHeight="1">
      <c r="D714" s="62"/>
    </row>
    <row r="715" ht="15.75" customHeight="1">
      <c r="D715" s="62"/>
    </row>
    <row r="716" ht="15.75" customHeight="1">
      <c r="D716" s="62"/>
    </row>
    <row r="717" ht="15.75" customHeight="1">
      <c r="D717" s="62"/>
    </row>
    <row r="718" ht="15.75" customHeight="1">
      <c r="D718" s="62"/>
    </row>
    <row r="719" ht="15.75" customHeight="1">
      <c r="D719" s="62"/>
    </row>
    <row r="720" ht="15.75" customHeight="1">
      <c r="D720" s="62"/>
    </row>
    <row r="721" ht="15.75" customHeight="1">
      <c r="D721" s="62"/>
    </row>
    <row r="722" ht="15.75" customHeight="1">
      <c r="D722" s="62"/>
    </row>
    <row r="723" ht="15.75" customHeight="1">
      <c r="D723" s="62"/>
    </row>
    <row r="724" ht="15.75" customHeight="1">
      <c r="D724" s="62"/>
    </row>
    <row r="725" ht="15.75" customHeight="1">
      <c r="D725" s="62"/>
    </row>
    <row r="726" ht="15.75" customHeight="1">
      <c r="D726" s="62"/>
    </row>
    <row r="727" ht="15.75" customHeight="1">
      <c r="D727" s="62"/>
    </row>
    <row r="728" ht="15.75" customHeight="1">
      <c r="D728" s="62"/>
    </row>
    <row r="729" ht="15.75" customHeight="1">
      <c r="D729" s="62"/>
    </row>
    <row r="730" ht="15.75" customHeight="1">
      <c r="D730" s="62"/>
    </row>
    <row r="731" ht="15.75" customHeight="1">
      <c r="D731" s="62"/>
    </row>
    <row r="732" ht="15.75" customHeight="1">
      <c r="D732" s="62"/>
    </row>
    <row r="733" ht="15.75" customHeight="1">
      <c r="D733" s="62"/>
    </row>
    <row r="734" ht="15.75" customHeight="1">
      <c r="D734" s="62"/>
    </row>
    <row r="735" ht="15.75" customHeight="1">
      <c r="D735" s="62"/>
    </row>
    <row r="736" ht="15.75" customHeight="1">
      <c r="D736" s="62"/>
    </row>
    <row r="737" ht="15.75" customHeight="1">
      <c r="D737" s="62"/>
    </row>
    <row r="738" ht="15.75" customHeight="1">
      <c r="D738" s="62"/>
    </row>
    <row r="739" ht="15.75" customHeight="1">
      <c r="D739" s="62"/>
    </row>
    <row r="740" ht="15.75" customHeight="1">
      <c r="D740" s="62"/>
    </row>
    <row r="741" ht="15.75" customHeight="1">
      <c r="D741" s="62"/>
    </row>
    <row r="742" ht="15.75" customHeight="1">
      <c r="D742" s="62"/>
    </row>
    <row r="743" ht="15.75" customHeight="1">
      <c r="D743" s="62"/>
    </row>
    <row r="744" ht="15.75" customHeight="1">
      <c r="D744" s="62"/>
    </row>
    <row r="745" ht="15.75" customHeight="1">
      <c r="D745" s="62"/>
    </row>
    <row r="746" ht="15.75" customHeight="1">
      <c r="D746" s="62"/>
    </row>
    <row r="747" ht="15.75" customHeight="1">
      <c r="D747" s="62"/>
    </row>
    <row r="748" ht="15.75" customHeight="1">
      <c r="D748" s="62"/>
    </row>
    <row r="749" ht="15.75" customHeight="1">
      <c r="D749" s="62"/>
    </row>
    <row r="750" ht="15.75" customHeight="1">
      <c r="D750" s="62"/>
    </row>
    <row r="751" ht="15.75" customHeight="1">
      <c r="D751" s="62"/>
    </row>
    <row r="752" ht="15.75" customHeight="1">
      <c r="D752" s="62"/>
    </row>
    <row r="753" ht="15.75" customHeight="1">
      <c r="D753" s="62"/>
    </row>
    <row r="754" ht="15.75" customHeight="1">
      <c r="D754" s="62"/>
    </row>
    <row r="755" ht="15.75" customHeight="1">
      <c r="D755" s="62"/>
    </row>
    <row r="756" ht="15.75" customHeight="1">
      <c r="D756" s="62"/>
    </row>
    <row r="757" ht="15.75" customHeight="1">
      <c r="D757" s="62"/>
    </row>
    <row r="758" ht="15.75" customHeight="1">
      <c r="D758" s="62"/>
    </row>
    <row r="759" ht="15.75" customHeight="1">
      <c r="D759" s="62"/>
    </row>
    <row r="760" ht="15.75" customHeight="1">
      <c r="D760" s="62"/>
    </row>
    <row r="761" ht="15.75" customHeight="1">
      <c r="D761" s="62"/>
    </row>
    <row r="762" ht="15.75" customHeight="1">
      <c r="D762" s="62"/>
    </row>
    <row r="763" ht="15.75" customHeight="1">
      <c r="D763" s="62"/>
    </row>
    <row r="764" ht="15.75" customHeight="1">
      <c r="D764" s="62"/>
    </row>
    <row r="765" ht="15.75" customHeight="1">
      <c r="D765" s="62"/>
    </row>
    <row r="766" ht="15.75" customHeight="1">
      <c r="D766" s="62"/>
    </row>
    <row r="767" ht="15.75" customHeight="1">
      <c r="D767" s="62"/>
    </row>
    <row r="768" ht="15.75" customHeight="1">
      <c r="D768" s="62"/>
    </row>
    <row r="769" ht="15.75" customHeight="1">
      <c r="D769" s="62"/>
    </row>
    <row r="770" ht="15.75" customHeight="1">
      <c r="D770" s="62"/>
    </row>
    <row r="771" ht="15.75" customHeight="1">
      <c r="D771" s="62"/>
    </row>
    <row r="772" ht="15.75" customHeight="1">
      <c r="D772" s="62"/>
    </row>
    <row r="773" ht="15.75" customHeight="1">
      <c r="D773" s="62"/>
    </row>
    <row r="774" ht="15.75" customHeight="1">
      <c r="D774" s="62"/>
    </row>
    <row r="775" ht="15.75" customHeight="1">
      <c r="D775" s="62"/>
    </row>
    <row r="776" ht="15.75" customHeight="1">
      <c r="D776" s="62"/>
    </row>
    <row r="777" ht="15.75" customHeight="1">
      <c r="D777" s="62"/>
    </row>
    <row r="778" ht="15.75" customHeight="1">
      <c r="D778" s="62"/>
    </row>
    <row r="779" ht="15.75" customHeight="1">
      <c r="D779" s="62"/>
    </row>
    <row r="780" ht="15.75" customHeight="1">
      <c r="D780" s="62"/>
    </row>
    <row r="781" ht="15.75" customHeight="1">
      <c r="D781" s="62"/>
    </row>
    <row r="782" ht="15.75" customHeight="1">
      <c r="D782" s="62"/>
    </row>
    <row r="783" ht="15.75" customHeight="1">
      <c r="D783" s="62"/>
    </row>
    <row r="784" ht="15.75" customHeight="1">
      <c r="D784" s="62"/>
    </row>
    <row r="785" ht="15.75" customHeight="1">
      <c r="D785" s="62"/>
    </row>
    <row r="786" ht="15.75" customHeight="1">
      <c r="D786" s="62"/>
    </row>
    <row r="787" ht="15.75" customHeight="1">
      <c r="D787" s="62"/>
    </row>
    <row r="788" ht="15.75" customHeight="1">
      <c r="D788" s="62"/>
    </row>
    <row r="789" ht="15.75" customHeight="1">
      <c r="D789" s="62"/>
    </row>
    <row r="790" ht="15.75" customHeight="1">
      <c r="D790" s="62"/>
    </row>
    <row r="791" ht="15.75" customHeight="1">
      <c r="D791" s="62"/>
    </row>
    <row r="792" ht="15.75" customHeight="1">
      <c r="D792" s="62"/>
    </row>
    <row r="793" ht="15.75" customHeight="1">
      <c r="D793" s="62"/>
    </row>
    <row r="794" ht="15.75" customHeight="1">
      <c r="D794" s="62"/>
    </row>
    <row r="795" ht="15.75" customHeight="1">
      <c r="D795" s="62"/>
    </row>
    <row r="796" ht="15.75" customHeight="1">
      <c r="D796" s="62"/>
    </row>
    <row r="797" ht="15.75" customHeight="1">
      <c r="D797" s="62"/>
    </row>
    <row r="798" ht="15.75" customHeight="1">
      <c r="D798" s="62"/>
    </row>
    <row r="799" ht="15.75" customHeight="1">
      <c r="D799" s="62"/>
    </row>
    <row r="800" ht="15.75" customHeight="1">
      <c r="D800" s="62"/>
    </row>
    <row r="801" ht="15.75" customHeight="1">
      <c r="D801" s="62"/>
    </row>
    <row r="802" ht="15.75" customHeight="1">
      <c r="D802" s="62"/>
    </row>
    <row r="803" ht="15.75" customHeight="1">
      <c r="D803" s="62"/>
    </row>
    <row r="804" ht="15.75" customHeight="1">
      <c r="D804" s="62"/>
    </row>
    <row r="805" ht="15.75" customHeight="1">
      <c r="D805" s="62"/>
    </row>
    <row r="806" ht="15.75" customHeight="1">
      <c r="D806" s="62"/>
    </row>
    <row r="807" ht="15.75" customHeight="1">
      <c r="D807" s="62"/>
    </row>
    <row r="808" ht="15.75" customHeight="1">
      <c r="D808" s="62"/>
    </row>
    <row r="809" ht="15.75" customHeight="1">
      <c r="D809" s="62"/>
    </row>
    <row r="810" ht="15.75" customHeight="1">
      <c r="D810" s="62"/>
    </row>
    <row r="811" ht="15.75" customHeight="1">
      <c r="D811" s="62"/>
    </row>
    <row r="812" ht="15.75" customHeight="1">
      <c r="D812" s="62"/>
    </row>
    <row r="813" ht="15.75" customHeight="1">
      <c r="D813" s="62"/>
    </row>
    <row r="814" ht="15.75" customHeight="1">
      <c r="D814" s="62"/>
    </row>
    <row r="815" ht="15.75" customHeight="1">
      <c r="D815" s="62"/>
    </row>
    <row r="816" ht="15.75" customHeight="1">
      <c r="D816" s="62"/>
    </row>
    <row r="817" ht="15.75" customHeight="1">
      <c r="D817" s="62"/>
    </row>
    <row r="818" ht="15.75" customHeight="1">
      <c r="D818" s="62"/>
    </row>
    <row r="819" ht="15.75" customHeight="1">
      <c r="D819" s="62"/>
    </row>
    <row r="820" ht="15.75" customHeight="1">
      <c r="D820" s="62"/>
    </row>
    <row r="821" ht="15.75" customHeight="1">
      <c r="D821" s="62"/>
    </row>
    <row r="822" ht="15.75" customHeight="1">
      <c r="D822" s="62"/>
    </row>
    <row r="823" ht="15.75" customHeight="1">
      <c r="D823" s="62"/>
    </row>
    <row r="824" ht="15.75" customHeight="1">
      <c r="D824" s="62"/>
    </row>
    <row r="825" ht="15.75" customHeight="1">
      <c r="D825" s="62"/>
    </row>
    <row r="826" ht="15.75" customHeight="1">
      <c r="D826" s="62"/>
    </row>
    <row r="827" ht="15.75" customHeight="1">
      <c r="D827" s="62"/>
    </row>
    <row r="828" ht="15.75" customHeight="1">
      <c r="D828" s="62"/>
    </row>
    <row r="829" ht="15.75" customHeight="1">
      <c r="D829" s="62"/>
    </row>
    <row r="830" ht="15.75" customHeight="1">
      <c r="D830" s="62"/>
    </row>
    <row r="831" ht="15.75" customHeight="1">
      <c r="D831" s="62"/>
    </row>
    <row r="832" ht="15.75" customHeight="1">
      <c r="D832" s="62"/>
    </row>
    <row r="833" ht="15.75" customHeight="1">
      <c r="D833" s="62"/>
    </row>
    <row r="834" ht="15.75" customHeight="1">
      <c r="D834" s="62"/>
    </row>
    <row r="835" ht="15.75" customHeight="1">
      <c r="D835" s="62"/>
    </row>
    <row r="836" ht="15.75" customHeight="1">
      <c r="D836" s="62"/>
    </row>
    <row r="837" ht="15.75" customHeight="1">
      <c r="D837" s="62"/>
    </row>
    <row r="838" ht="15.75" customHeight="1">
      <c r="D838" s="62"/>
    </row>
    <row r="839" ht="15.75" customHeight="1">
      <c r="D839" s="62"/>
    </row>
    <row r="840" ht="15.75" customHeight="1">
      <c r="D840" s="62"/>
    </row>
    <row r="841" ht="15.75" customHeight="1">
      <c r="D841" s="62"/>
    </row>
    <row r="842" ht="15.75" customHeight="1">
      <c r="D842" s="62"/>
    </row>
    <row r="843" ht="15.75" customHeight="1">
      <c r="D843" s="62"/>
    </row>
    <row r="844" ht="15.75" customHeight="1">
      <c r="D844" s="62"/>
    </row>
    <row r="845" ht="15.75" customHeight="1">
      <c r="D845" s="62"/>
    </row>
    <row r="846" ht="15.75" customHeight="1">
      <c r="D846" s="62"/>
    </row>
    <row r="847" ht="15.75" customHeight="1">
      <c r="D847" s="62"/>
    </row>
    <row r="848" ht="15.75" customHeight="1">
      <c r="D848" s="62"/>
    </row>
    <row r="849" ht="15.75" customHeight="1">
      <c r="D849" s="62"/>
    </row>
    <row r="850" ht="15.75" customHeight="1">
      <c r="D850" s="62"/>
    </row>
    <row r="851" ht="15.75" customHeight="1">
      <c r="D851" s="62"/>
    </row>
    <row r="852" ht="15.75" customHeight="1">
      <c r="D852" s="62"/>
    </row>
    <row r="853" ht="15.75" customHeight="1">
      <c r="D853" s="62"/>
    </row>
    <row r="854" ht="15.75" customHeight="1">
      <c r="D854" s="62"/>
    </row>
    <row r="855" ht="15.75" customHeight="1">
      <c r="D855" s="62"/>
    </row>
    <row r="856" ht="15.75" customHeight="1">
      <c r="D856" s="62"/>
    </row>
    <row r="857" ht="15.75" customHeight="1">
      <c r="D857" s="62"/>
    </row>
    <row r="858" ht="15.75" customHeight="1">
      <c r="D858" s="62"/>
    </row>
    <row r="859" ht="15.75" customHeight="1">
      <c r="D859" s="62"/>
    </row>
    <row r="860" ht="15.75" customHeight="1">
      <c r="D860" s="62"/>
    </row>
    <row r="861" ht="15.75" customHeight="1">
      <c r="D861" s="62"/>
    </row>
    <row r="862" ht="15.75" customHeight="1">
      <c r="D862" s="62"/>
    </row>
    <row r="863" ht="15.75" customHeight="1">
      <c r="D863" s="62"/>
    </row>
    <row r="864" ht="15.75" customHeight="1">
      <c r="D864" s="62"/>
    </row>
    <row r="865" ht="15.75" customHeight="1">
      <c r="D865" s="62"/>
    </row>
    <row r="866" ht="15.75" customHeight="1">
      <c r="D866" s="62"/>
    </row>
    <row r="867" ht="15.75" customHeight="1">
      <c r="D867" s="62"/>
    </row>
    <row r="868" ht="15.75" customHeight="1">
      <c r="D868" s="62"/>
    </row>
    <row r="869" ht="15.75" customHeight="1">
      <c r="D869" s="62"/>
    </row>
    <row r="870" ht="15.75" customHeight="1">
      <c r="D870" s="62"/>
    </row>
    <row r="871" ht="15.75" customHeight="1">
      <c r="D871" s="62"/>
    </row>
    <row r="872" ht="15.75" customHeight="1">
      <c r="D872" s="62"/>
    </row>
    <row r="873" ht="15.75" customHeight="1">
      <c r="D873" s="62"/>
    </row>
    <row r="874" ht="15.75" customHeight="1">
      <c r="D874" s="62"/>
    </row>
    <row r="875" ht="15.75" customHeight="1">
      <c r="D875" s="62"/>
    </row>
    <row r="876" ht="15.75" customHeight="1">
      <c r="D876" s="62"/>
    </row>
    <row r="877" ht="15.75" customHeight="1">
      <c r="D877" s="62"/>
    </row>
    <row r="878" ht="15.75" customHeight="1">
      <c r="D878" s="62"/>
    </row>
    <row r="879" ht="15.75" customHeight="1">
      <c r="D879" s="62"/>
    </row>
    <row r="880" ht="15.75" customHeight="1">
      <c r="D880" s="62"/>
    </row>
    <row r="881" ht="15.75" customHeight="1">
      <c r="D881" s="62"/>
    </row>
    <row r="882" ht="15.75" customHeight="1">
      <c r="D882" s="62"/>
    </row>
    <row r="883" ht="15.75" customHeight="1">
      <c r="D883" s="62"/>
    </row>
    <row r="884" ht="15.75" customHeight="1">
      <c r="D884" s="62"/>
    </row>
    <row r="885" ht="15.75" customHeight="1">
      <c r="D885" s="62"/>
    </row>
    <row r="886" ht="15.75" customHeight="1">
      <c r="D886" s="62"/>
    </row>
    <row r="887" ht="15.75" customHeight="1">
      <c r="D887" s="62"/>
    </row>
    <row r="888" ht="15.75" customHeight="1">
      <c r="D888" s="62"/>
    </row>
    <row r="889" ht="15.75" customHeight="1">
      <c r="D889" s="62"/>
    </row>
    <row r="890" ht="15.75" customHeight="1">
      <c r="D890" s="62"/>
    </row>
    <row r="891" ht="15.75" customHeight="1">
      <c r="D891" s="62"/>
    </row>
    <row r="892" ht="15.75" customHeight="1">
      <c r="D892" s="62"/>
    </row>
    <row r="893" ht="15.75" customHeight="1">
      <c r="D893" s="62"/>
    </row>
    <row r="894" ht="15.75" customHeight="1">
      <c r="D894" s="62"/>
    </row>
    <row r="895" ht="15.75" customHeight="1">
      <c r="D895" s="62"/>
    </row>
    <row r="896" ht="15.75" customHeight="1">
      <c r="D896" s="62"/>
    </row>
    <row r="897" ht="15.75" customHeight="1">
      <c r="D897" s="62"/>
    </row>
    <row r="898" ht="15.75" customHeight="1">
      <c r="D898" s="62"/>
    </row>
    <row r="899" ht="15.75" customHeight="1">
      <c r="D899" s="62"/>
    </row>
    <row r="900" ht="15.75" customHeight="1">
      <c r="D900" s="62"/>
    </row>
    <row r="901" ht="15.75" customHeight="1">
      <c r="D901" s="62"/>
    </row>
    <row r="902" ht="15.75" customHeight="1">
      <c r="D902" s="62"/>
    </row>
    <row r="903" ht="15.75" customHeight="1">
      <c r="D903" s="62"/>
    </row>
    <row r="904" ht="15.75" customHeight="1">
      <c r="D904" s="62"/>
    </row>
    <row r="905" ht="15.75" customHeight="1">
      <c r="D905" s="62"/>
    </row>
    <row r="906" ht="15.75" customHeight="1">
      <c r="D906" s="62"/>
    </row>
    <row r="907" ht="15.75" customHeight="1">
      <c r="D907" s="62"/>
    </row>
    <row r="908" ht="15.75" customHeight="1">
      <c r="D908" s="62"/>
    </row>
    <row r="909" ht="15.75" customHeight="1">
      <c r="D909" s="62"/>
    </row>
    <row r="910" ht="15.75" customHeight="1">
      <c r="D910" s="62"/>
    </row>
    <row r="911" ht="15.75" customHeight="1">
      <c r="D911" s="62"/>
    </row>
    <row r="912" ht="15.75" customHeight="1">
      <c r="D912" s="62"/>
    </row>
    <row r="913" ht="15.75" customHeight="1">
      <c r="D913" s="62"/>
    </row>
    <row r="914" ht="15.75" customHeight="1">
      <c r="D914" s="62"/>
    </row>
    <row r="915" ht="15.75" customHeight="1">
      <c r="D915" s="62"/>
    </row>
    <row r="916" ht="15.75" customHeight="1">
      <c r="D916" s="62"/>
    </row>
    <row r="917" ht="15.75" customHeight="1">
      <c r="D917" s="62"/>
    </row>
    <row r="918" ht="15.75" customHeight="1">
      <c r="D918" s="62"/>
    </row>
    <row r="919" ht="15.75" customHeight="1">
      <c r="D919" s="62"/>
    </row>
    <row r="920" ht="15.75" customHeight="1">
      <c r="D920" s="62"/>
    </row>
    <row r="921" ht="15.75" customHeight="1">
      <c r="D921" s="62"/>
    </row>
    <row r="922" ht="15.75" customHeight="1">
      <c r="D922" s="62"/>
    </row>
    <row r="923" ht="15.75" customHeight="1">
      <c r="D923" s="62"/>
    </row>
    <row r="924" ht="15.75" customHeight="1">
      <c r="D924" s="62"/>
    </row>
    <row r="925" ht="15.75" customHeight="1">
      <c r="D925" s="62"/>
    </row>
    <row r="926" ht="15.75" customHeight="1">
      <c r="D926" s="62"/>
    </row>
    <row r="927" ht="15.75" customHeight="1">
      <c r="D927" s="62"/>
    </row>
    <row r="928" ht="15.75" customHeight="1">
      <c r="D928" s="62"/>
    </row>
    <row r="929" ht="15.75" customHeight="1">
      <c r="D929" s="62"/>
    </row>
    <row r="930" ht="15.75" customHeight="1">
      <c r="D930" s="62"/>
    </row>
    <row r="931" ht="15.75" customHeight="1">
      <c r="D931" s="62"/>
    </row>
    <row r="932" ht="15.75" customHeight="1">
      <c r="D932" s="62"/>
    </row>
    <row r="933" ht="15.75" customHeight="1">
      <c r="D933" s="62"/>
    </row>
    <row r="934" ht="15.75" customHeight="1">
      <c r="D934" s="62"/>
    </row>
    <row r="935" ht="15.75" customHeight="1">
      <c r="D935" s="62"/>
    </row>
    <row r="936" ht="15.75" customHeight="1">
      <c r="D936" s="62"/>
    </row>
    <row r="937" ht="15.75" customHeight="1">
      <c r="D937" s="62"/>
    </row>
    <row r="938" ht="15.75" customHeight="1">
      <c r="D938" s="62"/>
    </row>
    <row r="939" ht="15.75" customHeight="1">
      <c r="D939" s="62"/>
    </row>
    <row r="940" ht="15.75" customHeight="1">
      <c r="D940" s="62"/>
    </row>
    <row r="941" ht="15.75" customHeight="1">
      <c r="D941" s="62"/>
    </row>
    <row r="942" ht="15.75" customHeight="1">
      <c r="D942" s="62"/>
    </row>
    <row r="943" ht="15.75" customHeight="1">
      <c r="D943" s="62"/>
    </row>
    <row r="944" ht="15.75" customHeight="1">
      <c r="D944" s="62"/>
    </row>
    <row r="945" ht="15.75" customHeight="1">
      <c r="D945" s="62"/>
    </row>
    <row r="946" ht="15.75" customHeight="1">
      <c r="D946" s="62"/>
    </row>
    <row r="947" ht="15.75" customHeight="1">
      <c r="D947" s="62"/>
    </row>
    <row r="948" ht="15.75" customHeight="1">
      <c r="D948" s="62"/>
    </row>
    <row r="949" ht="15.75" customHeight="1">
      <c r="D949" s="62"/>
    </row>
    <row r="950" ht="15.75" customHeight="1">
      <c r="D950" s="62"/>
    </row>
    <row r="951" ht="15.75" customHeight="1">
      <c r="D951" s="62"/>
    </row>
    <row r="952" ht="15.75" customHeight="1">
      <c r="D952" s="62"/>
    </row>
    <row r="953" ht="15.75" customHeight="1">
      <c r="D953" s="62"/>
    </row>
    <row r="954" ht="15.75" customHeight="1">
      <c r="D954" s="62"/>
    </row>
    <row r="955" ht="15.75" customHeight="1">
      <c r="D955" s="62"/>
    </row>
    <row r="956" ht="15.75" customHeight="1">
      <c r="D956" s="62"/>
    </row>
    <row r="957" ht="15.75" customHeight="1">
      <c r="D957" s="62"/>
    </row>
    <row r="958" ht="15.75" customHeight="1">
      <c r="D958" s="62"/>
    </row>
    <row r="959" ht="15.75" customHeight="1">
      <c r="D959" s="62"/>
    </row>
    <row r="960" ht="15.75" customHeight="1">
      <c r="D960" s="62"/>
    </row>
    <row r="961" ht="15.75" customHeight="1">
      <c r="D961" s="62"/>
    </row>
    <row r="962" ht="15.75" customHeight="1">
      <c r="D962" s="62"/>
    </row>
    <row r="963" ht="15.75" customHeight="1">
      <c r="D963" s="62"/>
    </row>
    <row r="964" ht="15.75" customHeight="1">
      <c r="D964" s="62"/>
    </row>
    <row r="965" ht="15.75" customHeight="1">
      <c r="D965" s="62"/>
    </row>
    <row r="966" ht="15.75" customHeight="1">
      <c r="D966" s="62"/>
    </row>
    <row r="967" ht="15.75" customHeight="1">
      <c r="D967" s="62"/>
    </row>
    <row r="968" ht="15.75" customHeight="1">
      <c r="D968" s="62"/>
    </row>
    <row r="969" ht="15.75" customHeight="1">
      <c r="D969" s="62"/>
    </row>
    <row r="970" ht="15.75" customHeight="1">
      <c r="D970" s="62"/>
    </row>
    <row r="971" ht="15.75" customHeight="1">
      <c r="D971" s="62"/>
    </row>
    <row r="972" ht="15.75" customHeight="1">
      <c r="D972" s="62"/>
    </row>
    <row r="973" ht="15.75" customHeight="1">
      <c r="D973" s="62"/>
    </row>
    <row r="974" ht="15.75" customHeight="1">
      <c r="D974" s="62"/>
    </row>
    <row r="975" ht="15.75" customHeight="1">
      <c r="D975" s="62"/>
    </row>
    <row r="976" ht="15.75" customHeight="1">
      <c r="D976" s="62"/>
    </row>
    <row r="977" ht="15.75" customHeight="1">
      <c r="D977" s="62"/>
    </row>
    <row r="978" ht="15.75" customHeight="1">
      <c r="D978" s="62"/>
    </row>
    <row r="979" ht="15.75" customHeight="1">
      <c r="D979" s="62"/>
    </row>
    <row r="980" ht="15.75" customHeight="1">
      <c r="D980" s="62"/>
    </row>
    <row r="981" ht="15.75" customHeight="1">
      <c r="D981" s="62"/>
    </row>
    <row r="982" ht="15.75" customHeight="1">
      <c r="D982" s="62"/>
    </row>
    <row r="983" ht="15.75" customHeight="1">
      <c r="D983" s="62"/>
    </row>
    <row r="984" ht="15.75" customHeight="1">
      <c r="D984" s="62"/>
    </row>
    <row r="985" ht="15.75" customHeight="1">
      <c r="D985" s="62"/>
    </row>
    <row r="986" ht="15.75" customHeight="1">
      <c r="D986" s="62"/>
    </row>
    <row r="987" ht="15.75" customHeight="1">
      <c r="D987" s="62"/>
    </row>
    <row r="988" ht="15.75" customHeight="1">
      <c r="D988" s="62"/>
    </row>
    <row r="989" ht="15.75" customHeight="1">
      <c r="D989" s="62"/>
    </row>
    <row r="990" ht="15.75" customHeight="1">
      <c r="D990" s="62"/>
    </row>
    <row r="991" ht="15.75" customHeight="1">
      <c r="D991" s="62"/>
    </row>
    <row r="992" ht="15.75" customHeight="1">
      <c r="D992" s="62"/>
    </row>
    <row r="993" ht="15.75" customHeight="1">
      <c r="D993" s="62"/>
    </row>
    <row r="994" ht="15.75" customHeight="1">
      <c r="D994" s="62"/>
    </row>
    <row r="995" ht="15.75" customHeight="1">
      <c r="D995" s="62"/>
    </row>
    <row r="996" ht="15.75" customHeight="1">
      <c r="D996" s="62"/>
    </row>
    <row r="997" ht="15.75" customHeight="1">
      <c r="D997" s="62"/>
    </row>
    <row r="998" ht="15.75" customHeight="1">
      <c r="D998" s="62"/>
    </row>
    <row r="999" ht="15.75" customHeight="1">
      <c r="D999" s="62"/>
    </row>
    <row r="1000" ht="15.75" customHeight="1">
      <c r="D1000" s="62"/>
    </row>
  </sheetData>
  <mergeCells count="154">
    <mergeCell ref="H21:I21"/>
    <mergeCell ref="J21:L21"/>
    <mergeCell ref="C19:I19"/>
    <mergeCell ref="J19:L19"/>
    <mergeCell ref="A20:I20"/>
    <mergeCell ref="J20:L20"/>
    <mergeCell ref="D21:E21"/>
    <mergeCell ref="F21:G21"/>
    <mergeCell ref="A22:L22"/>
    <mergeCell ref="F25:H25"/>
    <mergeCell ref="I25:L25"/>
    <mergeCell ref="A21:C21"/>
    <mergeCell ref="A23:E24"/>
    <mergeCell ref="F23:H23"/>
    <mergeCell ref="I23:L23"/>
    <mergeCell ref="F24:H24"/>
    <mergeCell ref="I24:L24"/>
    <mergeCell ref="A25:E25"/>
    <mergeCell ref="F28:H28"/>
    <mergeCell ref="I28:L28"/>
    <mergeCell ref="A26:E26"/>
    <mergeCell ref="F26:H26"/>
    <mergeCell ref="I26:L26"/>
    <mergeCell ref="A27:E27"/>
    <mergeCell ref="F27:H27"/>
    <mergeCell ref="I27:L27"/>
    <mergeCell ref="A28:E28"/>
    <mergeCell ref="E43:L43"/>
    <mergeCell ref="F44:H44"/>
    <mergeCell ref="A29:E29"/>
    <mergeCell ref="F29:H29"/>
    <mergeCell ref="I29:L29"/>
    <mergeCell ref="A30:E30"/>
    <mergeCell ref="F30:H30"/>
    <mergeCell ref="I30:L30"/>
    <mergeCell ref="E42:L42"/>
    <mergeCell ref="A42:D42"/>
    <mergeCell ref="A43:D43"/>
    <mergeCell ref="D44:D48"/>
    <mergeCell ref="E44:E48"/>
    <mergeCell ref="A45:A48"/>
    <mergeCell ref="B45:B48"/>
    <mergeCell ref="C45:C48"/>
    <mergeCell ref="A44:C44"/>
    <mergeCell ref="F45:H45"/>
    <mergeCell ref="F46:I46"/>
    <mergeCell ref="F47:I47"/>
    <mergeCell ref="K47:L47"/>
    <mergeCell ref="F48:G48"/>
    <mergeCell ref="H48:I48"/>
    <mergeCell ref="H6:I6"/>
    <mergeCell ref="J6:L6"/>
    <mergeCell ref="E1:I1"/>
    <mergeCell ref="E2:I2"/>
    <mergeCell ref="E3:I3"/>
    <mergeCell ref="E4:I4"/>
    <mergeCell ref="E5:I5"/>
    <mergeCell ref="A6:C6"/>
    <mergeCell ref="E6:F6"/>
    <mergeCell ref="A7:C7"/>
    <mergeCell ref="D7:G7"/>
    <mergeCell ref="H7:I7"/>
    <mergeCell ref="J7:L7"/>
    <mergeCell ref="A8:C8"/>
    <mergeCell ref="H8:I8"/>
    <mergeCell ref="J8:L8"/>
    <mergeCell ref="D8:G8"/>
    <mergeCell ref="A9:I9"/>
    <mergeCell ref="J9:L9"/>
    <mergeCell ref="B10:I10"/>
    <mergeCell ref="J10:L10"/>
    <mergeCell ref="B11:I11"/>
    <mergeCell ref="J11:L11"/>
    <mergeCell ref="B12:I12"/>
    <mergeCell ref="J12:L12"/>
    <mergeCell ref="B13:I13"/>
    <mergeCell ref="J13:L13"/>
    <mergeCell ref="B14:I14"/>
    <mergeCell ref="J14:L14"/>
    <mergeCell ref="J15:L15"/>
    <mergeCell ref="B15:I15"/>
    <mergeCell ref="B16:I16"/>
    <mergeCell ref="J16:L16"/>
    <mergeCell ref="B17:I17"/>
    <mergeCell ref="J17:L17"/>
    <mergeCell ref="C18:I18"/>
    <mergeCell ref="J18:L18"/>
    <mergeCell ref="J48:L48"/>
    <mergeCell ref="J49:K49"/>
    <mergeCell ref="J50:K50"/>
    <mergeCell ref="J51:K51"/>
    <mergeCell ref="J52:K52"/>
    <mergeCell ref="J53:K53"/>
    <mergeCell ref="J54:K54"/>
    <mergeCell ref="J111:K111"/>
    <mergeCell ref="J112:K112"/>
    <mergeCell ref="C115:D115"/>
    <mergeCell ref="E115:F115"/>
    <mergeCell ref="J104:K104"/>
    <mergeCell ref="J105:K105"/>
    <mergeCell ref="J106:K106"/>
    <mergeCell ref="J107:K107"/>
    <mergeCell ref="J108:K108"/>
    <mergeCell ref="J109:K109"/>
    <mergeCell ref="J110:K110"/>
    <mergeCell ref="J55:K55"/>
    <mergeCell ref="J56:K56"/>
    <mergeCell ref="J57:K57"/>
    <mergeCell ref="J58:K58"/>
    <mergeCell ref="J59:K59"/>
    <mergeCell ref="J60:K60"/>
    <mergeCell ref="J61:K61"/>
    <mergeCell ref="J62:K62"/>
    <mergeCell ref="J63:K63"/>
    <mergeCell ref="J64:K64"/>
    <mergeCell ref="J65:K65"/>
    <mergeCell ref="J66:K66"/>
    <mergeCell ref="J67:K67"/>
    <mergeCell ref="J68:K68"/>
    <mergeCell ref="J69:K69"/>
    <mergeCell ref="J70:K70"/>
    <mergeCell ref="J71:K71"/>
    <mergeCell ref="J72:K72"/>
    <mergeCell ref="J73:K73"/>
    <mergeCell ref="J74:K74"/>
    <mergeCell ref="J75:K75"/>
    <mergeCell ref="J76:K76"/>
    <mergeCell ref="J77:K77"/>
    <mergeCell ref="J78:K78"/>
    <mergeCell ref="J79:K79"/>
    <mergeCell ref="J80:K80"/>
    <mergeCell ref="J81:K81"/>
    <mergeCell ref="J82:K82"/>
    <mergeCell ref="J83:K83"/>
    <mergeCell ref="J84:K84"/>
    <mergeCell ref="J85:K85"/>
    <mergeCell ref="J86:K86"/>
    <mergeCell ref="J87:K87"/>
    <mergeCell ref="J88:K88"/>
    <mergeCell ref="J89:K89"/>
    <mergeCell ref="J90:K90"/>
    <mergeCell ref="J91:K91"/>
    <mergeCell ref="J92:K92"/>
    <mergeCell ref="J93:K93"/>
    <mergeCell ref="J94:K94"/>
    <mergeCell ref="J95:K95"/>
    <mergeCell ref="J96:K96"/>
    <mergeCell ref="J97:K97"/>
    <mergeCell ref="J98:K98"/>
    <mergeCell ref="J99:K99"/>
    <mergeCell ref="J100:K100"/>
    <mergeCell ref="J101:K101"/>
    <mergeCell ref="J102:K102"/>
    <mergeCell ref="J103:K103"/>
  </mergeCells>
  <conditionalFormatting sqref="A49:L112">
    <cfRule type="expression" dxfId="0" priority="1">
      <formula>$H49=""</formula>
    </cfRule>
  </conditionalFormatting>
  <conditionalFormatting sqref="A49:L112">
    <cfRule type="expression" dxfId="1" priority="2">
      <formula>$N49&lt;0</formula>
    </cfRule>
  </conditionalFormatting>
  <conditionalFormatting sqref="G49:G112">
    <cfRule type="expression" dxfId="1" priority="3">
      <formula>$N49&lt;0</formula>
    </cfRule>
  </conditionalFormatting>
  <printOptions/>
  <pageMargins bottom="0.39375" footer="0.0" header="0.0" left="0.7875" right="0.39375" top="0.39375"/>
  <pageSetup fitToHeight="0" paperSize="9" orientation="portrait"/>
  <headerFooter>
    <oddFooter>&amp;C_x000D_#0000FF Classificação: Interna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9.71"/>
    <col customWidth="1" min="3" max="3" width="8.71"/>
    <col customWidth="1" min="4" max="5" width="10.71"/>
    <col customWidth="1" min="6" max="6" width="11.43"/>
    <col customWidth="1" min="7" max="7" width="10.0"/>
    <col customWidth="1" min="8" max="8" width="11.43"/>
    <col customWidth="1" min="9" max="9" width="10.0"/>
    <col customWidth="1" min="10" max="10" width="8.86"/>
    <col customWidth="1" min="11" max="11" width="4.43"/>
    <col customWidth="1" min="12" max="12" width="8.86"/>
    <col customWidth="1" min="13" max="13" width="8.71"/>
    <col customWidth="1" hidden="1" min="14" max="14" width="9.14"/>
    <col customWidth="1" min="15" max="26" width="8.71"/>
  </cols>
  <sheetData>
    <row r="1" ht="15.0" customHeight="1">
      <c r="A1" s="73"/>
      <c r="B1" s="74"/>
      <c r="C1" s="74"/>
      <c r="D1" s="75"/>
      <c r="E1" s="76"/>
      <c r="F1" s="77"/>
      <c r="G1" s="77"/>
      <c r="H1" s="77"/>
      <c r="I1" s="77"/>
      <c r="J1" s="74"/>
      <c r="K1" s="74"/>
      <c r="L1" s="78"/>
    </row>
    <row r="2" ht="15.0" customHeight="1">
      <c r="A2" s="30"/>
      <c r="D2" s="62"/>
      <c r="E2" s="79" t="s">
        <v>79</v>
      </c>
      <c r="L2" s="80"/>
    </row>
    <row r="3" ht="15.0" customHeight="1">
      <c r="A3" s="30"/>
      <c r="D3" s="62"/>
      <c r="E3" s="81" t="s">
        <v>227</v>
      </c>
      <c r="L3" s="80"/>
    </row>
    <row r="4" ht="15.0" customHeight="1">
      <c r="A4" s="30"/>
      <c r="D4" s="62"/>
      <c r="E4" s="79" t="s">
        <v>81</v>
      </c>
      <c r="L4" s="80"/>
    </row>
    <row r="5" ht="15.0" customHeight="1">
      <c r="A5" s="82"/>
      <c r="B5" s="83"/>
      <c r="C5" s="83"/>
      <c r="D5" s="84"/>
      <c r="E5" s="79" t="s">
        <v>82</v>
      </c>
      <c r="J5" s="83"/>
      <c r="K5" s="83"/>
      <c r="L5" s="85"/>
    </row>
    <row r="6" ht="15.0" customHeight="1">
      <c r="A6" s="86" t="s">
        <v>83</v>
      </c>
      <c r="B6" s="87"/>
      <c r="C6" s="88"/>
      <c r="D6" s="89"/>
      <c r="E6" s="90" t="s">
        <v>20</v>
      </c>
      <c r="F6" s="88"/>
      <c r="G6" s="91"/>
      <c r="H6" s="90" t="s">
        <v>84</v>
      </c>
      <c r="I6" s="88"/>
      <c r="J6" s="92"/>
      <c r="K6" s="87"/>
      <c r="L6" s="93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5.0" customHeight="1">
      <c r="A7" s="94" t="s">
        <v>85</v>
      </c>
      <c r="B7" s="46"/>
      <c r="C7" s="49"/>
      <c r="D7" s="95" t="s">
        <v>228</v>
      </c>
      <c r="E7" s="46"/>
      <c r="F7" s="46"/>
      <c r="G7" s="49"/>
      <c r="H7" s="96" t="s">
        <v>87</v>
      </c>
      <c r="I7" s="49"/>
      <c r="J7" s="97"/>
      <c r="K7" s="46"/>
      <c r="L7" s="47"/>
    </row>
    <row r="8" ht="15.75" customHeight="1">
      <c r="A8" s="98" t="s">
        <v>88</v>
      </c>
      <c r="B8" s="99"/>
      <c r="C8" s="59"/>
      <c r="D8" s="100" t="s">
        <v>89</v>
      </c>
      <c r="E8" s="99"/>
      <c r="F8" s="99"/>
      <c r="G8" s="59"/>
      <c r="H8" s="101" t="s">
        <v>90</v>
      </c>
      <c r="I8" s="59"/>
      <c r="J8" s="102"/>
      <c r="K8" s="99"/>
      <c r="L8" s="61"/>
    </row>
    <row r="9" ht="15.0" customHeight="1">
      <c r="A9" s="86" t="s">
        <v>92</v>
      </c>
      <c r="B9" s="87"/>
      <c r="C9" s="87"/>
      <c r="D9" s="87"/>
      <c r="E9" s="87"/>
      <c r="F9" s="87"/>
      <c r="G9" s="87"/>
      <c r="H9" s="87"/>
      <c r="I9" s="103"/>
      <c r="J9" s="104" t="s">
        <v>93</v>
      </c>
      <c r="K9" s="87"/>
      <c r="L9" s="93"/>
    </row>
    <row r="10" ht="15.0" hidden="1" customHeight="1">
      <c r="A10" s="105" t="s">
        <v>94</v>
      </c>
      <c r="B10" s="106" t="s">
        <v>95</v>
      </c>
      <c r="C10" s="46"/>
      <c r="D10" s="46"/>
      <c r="E10" s="46"/>
      <c r="F10" s="46"/>
      <c r="G10" s="46"/>
      <c r="H10" s="46"/>
      <c r="I10" s="49"/>
      <c r="J10" s="107" t="s">
        <v>30</v>
      </c>
      <c r="K10" s="46"/>
      <c r="L10" s="47"/>
    </row>
    <row r="11" ht="15.0" hidden="1" customHeight="1">
      <c r="A11" s="105" t="s">
        <v>96</v>
      </c>
      <c r="B11" s="106" t="s">
        <v>97</v>
      </c>
      <c r="C11" s="46"/>
      <c r="D11" s="46"/>
      <c r="E11" s="46"/>
      <c r="F11" s="46"/>
      <c r="G11" s="46"/>
      <c r="H11" s="46"/>
      <c r="I11" s="49"/>
      <c r="J11" s="107"/>
      <c r="K11" s="46"/>
      <c r="L11" s="47"/>
    </row>
    <row r="12" ht="15.0" hidden="1" customHeight="1">
      <c r="A12" s="105" t="s">
        <v>98</v>
      </c>
      <c r="B12" s="106" t="s">
        <v>99</v>
      </c>
      <c r="C12" s="46"/>
      <c r="D12" s="46"/>
      <c r="E12" s="46"/>
      <c r="F12" s="46"/>
      <c r="G12" s="46"/>
      <c r="H12" s="46"/>
      <c r="I12" s="49"/>
      <c r="J12" s="107"/>
      <c r="K12" s="46"/>
      <c r="L12" s="47"/>
    </row>
    <row r="13" ht="15.0" hidden="1" customHeight="1">
      <c r="A13" s="105" t="s">
        <v>100</v>
      </c>
      <c r="B13" s="106" t="s">
        <v>101</v>
      </c>
      <c r="C13" s="46"/>
      <c r="D13" s="46"/>
      <c r="E13" s="46"/>
      <c r="F13" s="46"/>
      <c r="G13" s="46"/>
      <c r="H13" s="46"/>
      <c r="I13" s="49"/>
      <c r="J13" s="107"/>
      <c r="K13" s="46"/>
      <c r="L13" s="47"/>
    </row>
    <row r="14" ht="15.0" hidden="1" customHeight="1">
      <c r="A14" s="105" t="s">
        <v>102</v>
      </c>
      <c r="B14" s="106" t="s">
        <v>103</v>
      </c>
      <c r="C14" s="46"/>
      <c r="D14" s="46"/>
      <c r="E14" s="46"/>
      <c r="F14" s="46"/>
      <c r="G14" s="46"/>
      <c r="H14" s="46"/>
      <c r="I14" s="49"/>
      <c r="J14" s="107"/>
      <c r="K14" s="46"/>
      <c r="L14" s="47"/>
    </row>
    <row r="15" ht="15.0" hidden="1" customHeight="1">
      <c r="A15" s="105" t="s">
        <v>104</v>
      </c>
      <c r="B15" s="106" t="s">
        <v>105</v>
      </c>
      <c r="C15" s="46"/>
      <c r="D15" s="46"/>
      <c r="E15" s="46"/>
      <c r="F15" s="46"/>
      <c r="G15" s="46"/>
      <c r="H15" s="46"/>
      <c r="I15" s="49"/>
      <c r="J15" s="107"/>
      <c r="K15" s="46"/>
      <c r="L15" s="47"/>
    </row>
    <row r="16" ht="15.0" hidden="1" customHeight="1">
      <c r="A16" s="105" t="s">
        <v>106</v>
      </c>
      <c r="B16" s="106" t="s">
        <v>107</v>
      </c>
      <c r="C16" s="46"/>
      <c r="D16" s="46"/>
      <c r="E16" s="46"/>
      <c r="F16" s="46"/>
      <c r="G16" s="46"/>
      <c r="H16" s="46"/>
      <c r="I16" s="49"/>
      <c r="J16" s="107" t="s">
        <v>27</v>
      </c>
      <c r="K16" s="46"/>
      <c r="L16" s="47"/>
    </row>
    <row r="17" ht="15.0" hidden="1" customHeight="1">
      <c r="A17" s="108" t="s">
        <v>108</v>
      </c>
      <c r="B17" s="106" t="s">
        <v>109</v>
      </c>
      <c r="C17" s="46"/>
      <c r="D17" s="46"/>
      <c r="E17" s="46"/>
      <c r="F17" s="46"/>
      <c r="G17" s="46"/>
      <c r="H17" s="46"/>
      <c r="I17" s="49"/>
      <c r="J17" s="107" t="s">
        <v>30</v>
      </c>
      <c r="K17" s="46"/>
      <c r="L17" s="47"/>
    </row>
    <row r="18" ht="15.0" hidden="1" customHeight="1">
      <c r="A18" s="105"/>
      <c r="B18" s="106"/>
      <c r="C18" s="46"/>
      <c r="D18" s="46"/>
      <c r="E18" s="46"/>
      <c r="F18" s="46"/>
      <c r="G18" s="46"/>
      <c r="H18" s="46"/>
      <c r="I18" s="49"/>
      <c r="J18" s="107"/>
      <c r="K18" s="46"/>
      <c r="L18" s="47"/>
    </row>
    <row r="19" hidden="1">
      <c r="A19" s="105"/>
      <c r="B19" s="106"/>
      <c r="C19" s="46"/>
      <c r="D19" s="46"/>
      <c r="E19" s="46"/>
      <c r="F19" s="46"/>
      <c r="G19" s="46"/>
      <c r="H19" s="46"/>
      <c r="I19" s="49"/>
      <c r="J19" s="107"/>
      <c r="K19" s="46"/>
      <c r="L19" s="47"/>
    </row>
    <row r="20" ht="15.0" customHeight="1">
      <c r="A20" s="110" t="s">
        <v>110</v>
      </c>
      <c r="B20" s="46"/>
      <c r="C20" s="46"/>
      <c r="D20" s="46"/>
      <c r="E20" s="46"/>
      <c r="F20" s="46"/>
      <c r="G20" s="46"/>
      <c r="H20" s="46"/>
      <c r="I20" s="49"/>
      <c r="J20" s="107" t="s">
        <v>27</v>
      </c>
      <c r="K20" s="46"/>
      <c r="L20" s="47"/>
    </row>
    <row r="21" ht="45.75" customHeight="1">
      <c r="A21" s="111" t="s">
        <v>111</v>
      </c>
      <c r="B21" s="46"/>
      <c r="C21" s="49"/>
      <c r="D21" s="112" t="s">
        <v>112</v>
      </c>
      <c r="E21" s="49"/>
      <c r="F21" s="112" t="s">
        <v>113</v>
      </c>
      <c r="G21" s="49"/>
      <c r="H21" s="112" t="s">
        <v>114</v>
      </c>
      <c r="I21" s="49"/>
      <c r="J21" s="112" t="s">
        <v>115</v>
      </c>
      <c r="K21" s="46"/>
      <c r="L21" s="47"/>
    </row>
    <row r="22" ht="15.0" hidden="1" customHeight="1">
      <c r="A22" s="94" t="s">
        <v>116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7"/>
    </row>
    <row r="23" ht="15.0" hidden="1" customHeight="1">
      <c r="A23" s="113" t="s">
        <v>117</v>
      </c>
      <c r="B23" s="114"/>
      <c r="C23" s="114"/>
      <c r="D23" s="114"/>
      <c r="E23" s="115"/>
      <c r="F23" s="116" t="s">
        <v>118</v>
      </c>
      <c r="G23" s="46"/>
      <c r="H23" s="49"/>
      <c r="I23" s="116" t="s">
        <v>119</v>
      </c>
      <c r="J23" s="46"/>
      <c r="K23" s="46"/>
      <c r="L23" s="47"/>
    </row>
    <row r="24" ht="15.0" hidden="1" customHeight="1">
      <c r="A24" s="117"/>
      <c r="B24" s="118"/>
      <c r="C24" s="118"/>
      <c r="D24" s="118"/>
      <c r="E24" s="119"/>
      <c r="F24" s="116" t="s">
        <v>120</v>
      </c>
      <c r="G24" s="46"/>
      <c r="H24" s="49"/>
      <c r="I24" s="116" t="s">
        <v>120</v>
      </c>
      <c r="J24" s="46"/>
      <c r="K24" s="46"/>
      <c r="L24" s="47"/>
    </row>
    <row r="25" ht="15.0" hidden="1" customHeight="1">
      <c r="A25" s="120" t="s">
        <v>121</v>
      </c>
      <c r="B25" s="46"/>
      <c r="C25" s="46"/>
      <c r="D25" s="46"/>
      <c r="E25" s="49"/>
      <c r="F25" s="121">
        <v>10.0</v>
      </c>
      <c r="G25" s="46"/>
      <c r="H25" s="49"/>
      <c r="I25" s="121">
        <v>8.0</v>
      </c>
      <c r="J25" s="46"/>
      <c r="K25" s="46"/>
      <c r="L25" s="47"/>
    </row>
    <row r="26" ht="15.0" hidden="1" customHeight="1">
      <c r="A26" s="120" t="s">
        <v>122</v>
      </c>
      <c r="B26" s="46"/>
      <c r="C26" s="46"/>
      <c r="D26" s="46"/>
      <c r="E26" s="49"/>
      <c r="F26" s="121">
        <v>25.0</v>
      </c>
      <c r="G26" s="46"/>
      <c r="H26" s="49"/>
      <c r="I26" s="121">
        <v>20.0</v>
      </c>
      <c r="J26" s="46"/>
      <c r="K26" s="46"/>
      <c r="L26" s="47"/>
    </row>
    <row r="27" ht="15.0" hidden="1" customHeight="1">
      <c r="A27" s="120" t="s">
        <v>123</v>
      </c>
      <c r="B27" s="46"/>
      <c r="C27" s="46"/>
      <c r="D27" s="46"/>
      <c r="E27" s="49"/>
      <c r="F27" s="121">
        <v>50.0</v>
      </c>
      <c r="G27" s="46"/>
      <c r="H27" s="49"/>
      <c r="I27" s="121">
        <v>35.0</v>
      </c>
      <c r="J27" s="46"/>
      <c r="K27" s="46"/>
      <c r="L27" s="47"/>
    </row>
    <row r="28" ht="15.0" hidden="1" customHeight="1">
      <c r="A28" s="120" t="s">
        <v>124</v>
      </c>
      <c r="B28" s="46"/>
      <c r="C28" s="46"/>
      <c r="D28" s="46"/>
      <c r="E28" s="49"/>
      <c r="F28" s="121">
        <v>85.0</v>
      </c>
      <c r="G28" s="46"/>
      <c r="H28" s="49"/>
      <c r="I28" s="121">
        <v>65.0</v>
      </c>
      <c r="J28" s="46"/>
      <c r="K28" s="46"/>
      <c r="L28" s="47"/>
    </row>
    <row r="29" ht="15.0" hidden="1" customHeight="1">
      <c r="A29" s="120" t="s">
        <v>125</v>
      </c>
      <c r="B29" s="46"/>
      <c r="C29" s="46"/>
      <c r="D29" s="46"/>
      <c r="E29" s="49"/>
      <c r="F29" s="121">
        <v>205.0</v>
      </c>
      <c r="G29" s="46"/>
      <c r="H29" s="49"/>
      <c r="I29" s="121"/>
      <c r="J29" s="46"/>
      <c r="K29" s="46"/>
      <c r="L29" s="47"/>
    </row>
    <row r="30" ht="15.0" hidden="1" customHeight="1">
      <c r="A30" s="122" t="s">
        <v>126</v>
      </c>
      <c r="B30" s="114"/>
      <c r="C30" s="114"/>
      <c r="D30" s="114"/>
      <c r="E30" s="115"/>
      <c r="F30" s="123">
        <v>430.0</v>
      </c>
      <c r="G30" s="114"/>
      <c r="H30" s="115"/>
      <c r="I30" s="123"/>
      <c r="J30" s="114"/>
      <c r="K30" s="114"/>
      <c r="L30" s="124"/>
    </row>
    <row r="31" ht="15.75" hidden="1" customHeight="1">
      <c r="A31" s="125" t="s">
        <v>127</v>
      </c>
      <c r="B31" s="126"/>
      <c r="C31" s="127"/>
      <c r="D31" s="128"/>
      <c r="E31" s="127"/>
      <c r="F31" s="127"/>
      <c r="G31" s="127"/>
      <c r="H31" s="127"/>
      <c r="I31" s="127"/>
      <c r="J31" s="127"/>
      <c r="K31" s="127"/>
      <c r="L31" s="129"/>
    </row>
    <row r="32" ht="15.75" hidden="1" customHeight="1">
      <c r="A32" s="130"/>
      <c r="B32" s="131"/>
      <c r="C32" s="131"/>
      <c r="D32" s="132"/>
      <c r="E32" s="131"/>
      <c r="F32" s="131"/>
      <c r="G32" s="131"/>
      <c r="H32" s="131"/>
      <c r="I32" s="131"/>
      <c r="J32" s="131"/>
      <c r="K32" s="131"/>
      <c r="L32" s="133"/>
    </row>
    <row r="33" ht="15.75" hidden="1" customHeight="1">
      <c r="A33" s="134"/>
      <c r="B33" s="135"/>
      <c r="C33" s="135"/>
      <c r="D33" s="136"/>
      <c r="E33" s="135"/>
      <c r="F33" s="135"/>
      <c r="G33" s="135"/>
      <c r="H33" s="135"/>
      <c r="I33" s="135"/>
      <c r="J33" s="135"/>
      <c r="K33" s="135"/>
      <c r="L33" s="137"/>
    </row>
    <row r="34" ht="15.75" hidden="1" customHeight="1">
      <c r="A34" s="134"/>
      <c r="B34" s="135"/>
      <c r="C34" s="135"/>
      <c r="D34" s="136"/>
      <c r="E34" s="135"/>
      <c r="F34" s="135"/>
      <c r="G34" s="135"/>
      <c r="H34" s="135"/>
      <c r="I34" s="135"/>
      <c r="J34" s="135"/>
      <c r="K34" s="135"/>
      <c r="L34" s="137"/>
    </row>
    <row r="35" ht="15.75" hidden="1" customHeight="1">
      <c r="A35" s="134"/>
      <c r="B35" s="135"/>
      <c r="C35" s="135"/>
      <c r="D35" s="136"/>
      <c r="E35" s="135"/>
      <c r="F35" s="135"/>
      <c r="G35" s="135"/>
      <c r="H35" s="135"/>
      <c r="I35" s="135"/>
      <c r="J35" s="135"/>
      <c r="K35" s="135"/>
      <c r="L35" s="137"/>
    </row>
    <row r="36" ht="15.75" hidden="1" customHeight="1">
      <c r="A36" s="125" t="s">
        <v>128</v>
      </c>
      <c r="B36" s="126"/>
      <c r="C36" s="127"/>
      <c r="D36" s="128"/>
      <c r="E36" s="127"/>
      <c r="F36" s="127"/>
      <c r="G36" s="127"/>
      <c r="H36" s="127"/>
      <c r="I36" s="127"/>
      <c r="J36" s="127"/>
      <c r="K36" s="127"/>
      <c r="L36" s="129"/>
    </row>
    <row r="37" ht="15.75" hidden="1" customHeight="1">
      <c r="A37" s="134"/>
      <c r="B37" s="135"/>
      <c r="C37" s="135"/>
      <c r="D37" s="136"/>
      <c r="E37" s="135"/>
      <c r="F37" s="135"/>
      <c r="G37" s="135"/>
      <c r="H37" s="135"/>
      <c r="I37" s="135"/>
      <c r="J37" s="135"/>
      <c r="K37" s="135"/>
      <c r="L37" s="137"/>
    </row>
    <row r="38" ht="15.75" hidden="1" customHeight="1">
      <c r="A38" s="130"/>
      <c r="B38" s="131"/>
      <c r="C38" s="131"/>
      <c r="D38" s="132"/>
      <c r="E38" s="131"/>
      <c r="F38" s="131"/>
      <c r="G38" s="131"/>
      <c r="H38" s="131"/>
      <c r="I38" s="131"/>
      <c r="J38" s="131"/>
      <c r="K38" s="131"/>
      <c r="L38" s="133"/>
      <c r="Q38" s="138"/>
    </row>
    <row r="39" ht="15.75" hidden="1" customHeight="1">
      <c r="A39" s="130"/>
      <c r="B39" s="131"/>
      <c r="C39" s="131"/>
      <c r="D39" s="132"/>
      <c r="E39" s="131"/>
      <c r="F39" s="131"/>
      <c r="G39" s="131"/>
      <c r="H39" s="131"/>
      <c r="I39" s="131"/>
      <c r="J39" s="131"/>
      <c r="K39" s="131"/>
      <c r="L39" s="133"/>
      <c r="Q39" s="138"/>
    </row>
    <row r="40" ht="15.75" hidden="1" customHeight="1">
      <c r="A40" s="130"/>
      <c r="B40" s="131"/>
      <c r="C40" s="131"/>
      <c r="D40" s="132"/>
      <c r="E40" s="131"/>
      <c r="F40" s="131"/>
      <c r="G40" s="131"/>
      <c r="H40" s="131"/>
      <c r="I40" s="131"/>
      <c r="J40" s="131"/>
      <c r="K40" s="131"/>
      <c r="L40" s="133"/>
    </row>
    <row r="41" ht="15.75" hidden="1" customHeight="1">
      <c r="A41" s="134"/>
      <c r="B41" s="135"/>
      <c r="C41" s="135"/>
      <c r="D41" s="136"/>
      <c r="E41" s="135"/>
      <c r="F41" s="135"/>
      <c r="G41" s="135"/>
      <c r="H41" s="135"/>
      <c r="I41" s="135"/>
      <c r="J41" s="135"/>
      <c r="K41" s="135"/>
      <c r="L41" s="137"/>
    </row>
    <row r="42" ht="15.75" customHeight="1">
      <c r="A42" s="139" t="s">
        <v>129</v>
      </c>
      <c r="B42" s="46"/>
      <c r="C42" s="46"/>
      <c r="D42" s="140"/>
      <c r="E42" s="141" t="s">
        <v>130</v>
      </c>
      <c r="F42" s="46"/>
      <c r="G42" s="46"/>
      <c r="H42" s="46"/>
      <c r="I42" s="46"/>
      <c r="J42" s="46"/>
      <c r="K42" s="46"/>
      <c r="L42" s="47"/>
    </row>
    <row r="43" ht="15.75" customHeight="1">
      <c r="A43" s="142" t="s">
        <v>131</v>
      </c>
      <c r="B43" s="143"/>
      <c r="C43" s="143"/>
      <c r="D43" s="144"/>
      <c r="E43" s="145" t="s">
        <v>132</v>
      </c>
      <c r="F43" s="143"/>
      <c r="G43" s="143"/>
      <c r="H43" s="143"/>
      <c r="I43" s="143"/>
      <c r="J43" s="143"/>
      <c r="K43" s="143"/>
      <c r="L43" s="146"/>
    </row>
    <row r="44" ht="15.0" customHeight="1">
      <c r="A44" s="147" t="s">
        <v>133</v>
      </c>
      <c r="B44" s="87"/>
      <c r="C44" s="88"/>
      <c r="D44" s="148" t="s">
        <v>134</v>
      </c>
      <c r="E44" s="148" t="s">
        <v>135</v>
      </c>
      <c r="F44" s="149" t="s">
        <v>136</v>
      </c>
      <c r="G44" s="87"/>
      <c r="H44" s="88"/>
      <c r="I44" s="150">
        <v>24.3</v>
      </c>
      <c r="J44" s="151">
        <v>-0.05</v>
      </c>
      <c r="K44" s="151" t="s">
        <v>137</v>
      </c>
      <c r="L44" s="152">
        <v>0.05</v>
      </c>
    </row>
    <row r="45" ht="15.0" customHeight="1">
      <c r="A45" s="153" t="s">
        <v>138</v>
      </c>
      <c r="B45" s="154" t="s">
        <v>139</v>
      </c>
      <c r="C45" s="155" t="s">
        <v>140</v>
      </c>
      <c r="D45" s="156"/>
      <c r="E45" s="156"/>
      <c r="F45" s="116" t="s">
        <v>141</v>
      </c>
      <c r="G45" s="46"/>
      <c r="H45" s="140"/>
      <c r="I45" s="157">
        <v>20.0</v>
      </c>
      <c r="J45" s="158"/>
      <c r="K45" s="158" t="s">
        <v>142</v>
      </c>
      <c r="L45" s="159"/>
    </row>
    <row r="46" ht="15.0" customHeight="1">
      <c r="A46" s="160"/>
      <c r="B46" s="156"/>
      <c r="C46" s="161"/>
      <c r="D46" s="156"/>
      <c r="E46" s="156"/>
      <c r="F46" s="116" t="s">
        <v>229</v>
      </c>
      <c r="G46" s="46"/>
      <c r="H46" s="46"/>
      <c r="I46" s="49"/>
      <c r="J46" s="162">
        <f>$I$44*(1+1*$J$44)/(1+(-0.0004)*($I$45-20))</f>
        <v>23.085</v>
      </c>
      <c r="K46" s="163" t="s">
        <v>137</v>
      </c>
      <c r="L46" s="164">
        <f>$I$44*(1+1*$L$44)/(1+(-0.0004)*($I$45-20))</f>
        <v>25.515</v>
      </c>
    </row>
    <row r="47" ht="15.0" customHeight="1">
      <c r="A47" s="160"/>
      <c r="B47" s="156"/>
      <c r="C47" s="161"/>
      <c r="D47" s="156"/>
      <c r="E47" s="156"/>
      <c r="F47" s="116" t="s">
        <v>144</v>
      </c>
      <c r="G47" s="46"/>
      <c r="H47" s="46"/>
      <c r="I47" s="49"/>
      <c r="J47" s="165" t="s">
        <v>230</v>
      </c>
      <c r="K47" s="166" t="str">
        <f>'DESBAL-B'!E25</f>
        <v/>
      </c>
      <c r="L47" s="47"/>
    </row>
    <row r="48" ht="15.75" customHeight="1">
      <c r="A48" s="167"/>
      <c r="B48" s="168"/>
      <c r="C48" s="169"/>
      <c r="D48" s="168"/>
      <c r="E48" s="168"/>
      <c r="F48" s="170" t="s">
        <v>146</v>
      </c>
      <c r="G48" s="59"/>
      <c r="H48" s="170" t="s">
        <v>147</v>
      </c>
      <c r="I48" s="59"/>
      <c r="J48" s="171" t="s">
        <v>148</v>
      </c>
      <c r="K48" s="172"/>
      <c r="L48" s="173"/>
    </row>
    <row r="49" ht="21.0" customHeight="1">
      <c r="A49" s="174" t="s">
        <v>170</v>
      </c>
      <c r="B49" s="175">
        <v>33.0</v>
      </c>
      <c r="C49" s="176">
        <v>856.0</v>
      </c>
      <c r="D49" s="177"/>
      <c r="E49" s="178"/>
      <c r="F49" s="179">
        <f>IF(C49="","",VLOOKUP(C49,'1HSDU001345A'!$A$2:$C$1103,2))</f>
        <v>24.79</v>
      </c>
      <c r="G49" s="180">
        <f t="shared" ref="G49:G104" si="1">IF(F49="","",(F49-$I$44)/$I$44%)</f>
        <v>2.016460905</v>
      </c>
      <c r="H49" s="181"/>
      <c r="I49" s="182" t="str">
        <f t="shared" ref="I49:I104" si="2">IF(H49="","",(J49-$I$44)/$I$44%)</f>
        <v/>
      </c>
      <c r="J49" s="183" t="str">
        <f t="shared" ref="J49:J104" si="3">IF(H49="","",H49/(1+(-0.0004)*(D49-20)))</f>
        <v/>
      </c>
      <c r="K49" s="88"/>
      <c r="L49" s="184" t="str">
        <f t="shared" ref="L49:L104" si="4">IF(H49="","",IF(AND(J49&gt;$J$46,J49&lt;$L$46),"C",IF(AND($J$16="C",J49&gt;$L$46),"ERRO",IF(AND($J$17="C",J49&lt;$J$46),"ERRO","NC"))))</f>
        <v/>
      </c>
      <c r="N49" s="212">
        <f t="shared" ref="N49:N104" si="5">J49-F49+0.5</f>
        <v>-24.29</v>
      </c>
    </row>
    <row r="50" ht="21.0" customHeight="1">
      <c r="A50" s="193" t="s">
        <v>170</v>
      </c>
      <c r="B50" s="189">
        <v>34.0</v>
      </c>
      <c r="C50" s="190">
        <v>857.0</v>
      </c>
      <c r="D50" s="186"/>
      <c r="E50" s="191"/>
      <c r="F50" s="179">
        <f>IF(C50="","",VLOOKUP(C50,'1HSDU001345A'!$A$2:$C$1103,2))</f>
        <v>24.79</v>
      </c>
      <c r="G50" s="180">
        <f t="shared" si="1"/>
        <v>2.016460905</v>
      </c>
      <c r="H50" s="192"/>
      <c r="I50" s="182" t="str">
        <f t="shared" si="2"/>
        <v/>
      </c>
      <c r="J50" s="187" t="str">
        <f t="shared" si="3"/>
        <v/>
      </c>
      <c r="K50" s="49"/>
      <c r="L50" s="188" t="str">
        <f t="shared" si="4"/>
        <v/>
      </c>
      <c r="N50" s="212">
        <f t="shared" si="5"/>
        <v>-24.29</v>
      </c>
    </row>
    <row r="51" ht="21.0" customHeight="1">
      <c r="A51" s="193" t="s">
        <v>171</v>
      </c>
      <c r="B51" s="189">
        <v>35.0</v>
      </c>
      <c r="C51" s="190">
        <v>849.0</v>
      </c>
      <c r="D51" s="186"/>
      <c r="E51" s="191"/>
      <c r="F51" s="179">
        <f>IF(C51="","",VLOOKUP(C51,'1HSDU001345A'!$A$2:$C$1103,2))</f>
        <v>24.79</v>
      </c>
      <c r="G51" s="180">
        <f t="shared" si="1"/>
        <v>2.016460905</v>
      </c>
      <c r="H51" s="192"/>
      <c r="I51" s="182" t="str">
        <f t="shared" si="2"/>
        <v/>
      </c>
      <c r="J51" s="187" t="str">
        <f t="shared" si="3"/>
        <v/>
      </c>
      <c r="K51" s="49"/>
      <c r="L51" s="188" t="str">
        <f t="shared" si="4"/>
        <v/>
      </c>
      <c r="N51" s="212">
        <f t="shared" si="5"/>
        <v>-24.29</v>
      </c>
    </row>
    <row r="52" ht="21.0" customHeight="1">
      <c r="A52" s="193" t="s">
        <v>171</v>
      </c>
      <c r="B52" s="189">
        <v>36.0</v>
      </c>
      <c r="C52" s="190">
        <v>810.0</v>
      </c>
      <c r="D52" s="186"/>
      <c r="E52" s="191"/>
      <c r="F52" s="179">
        <f>IF(C52="","",VLOOKUP(C52,'1HSDU001345A'!$A$2:$C$1103,2))</f>
        <v>24.88</v>
      </c>
      <c r="G52" s="180">
        <f t="shared" si="1"/>
        <v>2.386831276</v>
      </c>
      <c r="H52" s="192"/>
      <c r="I52" s="182" t="str">
        <f t="shared" si="2"/>
        <v/>
      </c>
      <c r="J52" s="187" t="str">
        <f t="shared" si="3"/>
        <v/>
      </c>
      <c r="K52" s="49"/>
      <c r="L52" s="188" t="str">
        <f t="shared" si="4"/>
        <v/>
      </c>
      <c r="N52" s="212">
        <f t="shared" si="5"/>
        <v>-24.38</v>
      </c>
    </row>
    <row r="53" ht="21.0" customHeight="1">
      <c r="A53" s="193" t="s">
        <v>171</v>
      </c>
      <c r="B53" s="189">
        <v>37.0</v>
      </c>
      <c r="C53" s="190">
        <v>1059.0</v>
      </c>
      <c r="D53" s="186"/>
      <c r="E53" s="191"/>
      <c r="F53" s="179">
        <f>IF(C53="","",VLOOKUP(C53,'1HSDU001345A'!$A$2:$C$1103,2))</f>
        <v>25.02</v>
      </c>
      <c r="G53" s="180">
        <f t="shared" si="1"/>
        <v>2.962962963</v>
      </c>
      <c r="H53" s="192"/>
      <c r="I53" s="182" t="str">
        <f t="shared" si="2"/>
        <v/>
      </c>
      <c r="J53" s="187" t="str">
        <f t="shared" si="3"/>
        <v/>
      </c>
      <c r="K53" s="49"/>
      <c r="L53" s="188" t="str">
        <f t="shared" si="4"/>
        <v/>
      </c>
      <c r="N53" s="212">
        <f t="shared" si="5"/>
        <v>-24.52</v>
      </c>
    </row>
    <row r="54" ht="21.0" customHeight="1">
      <c r="A54" s="193" t="s">
        <v>171</v>
      </c>
      <c r="B54" s="189">
        <v>38.0</v>
      </c>
      <c r="C54" s="190">
        <v>855.0</v>
      </c>
      <c r="D54" s="186"/>
      <c r="E54" s="191"/>
      <c r="F54" s="179">
        <f>IF(C54="","",VLOOKUP(C54,'1HSDU001345A'!$A$2:$C$1103,2))</f>
        <v>24.79</v>
      </c>
      <c r="G54" s="180">
        <f t="shared" si="1"/>
        <v>2.016460905</v>
      </c>
      <c r="H54" s="192"/>
      <c r="I54" s="182" t="str">
        <f t="shared" si="2"/>
        <v/>
      </c>
      <c r="J54" s="187" t="str">
        <f t="shared" si="3"/>
        <v/>
      </c>
      <c r="K54" s="49"/>
      <c r="L54" s="188" t="str">
        <f t="shared" si="4"/>
        <v/>
      </c>
      <c r="N54" s="212">
        <f t="shared" si="5"/>
        <v>-24.29</v>
      </c>
    </row>
    <row r="55" ht="21.0" customHeight="1">
      <c r="A55" s="193" t="s">
        <v>170</v>
      </c>
      <c r="B55" s="189">
        <v>39.0</v>
      </c>
      <c r="C55" s="190">
        <v>852.0</v>
      </c>
      <c r="D55" s="186"/>
      <c r="E55" s="191"/>
      <c r="F55" s="179">
        <f>IF(C55="","",VLOOKUP(C55,'1HSDU001345A'!$A$2:$C$1103,2))</f>
        <v>24.79</v>
      </c>
      <c r="G55" s="180">
        <f t="shared" si="1"/>
        <v>2.016460905</v>
      </c>
      <c r="H55" s="192"/>
      <c r="I55" s="182" t="str">
        <f t="shared" si="2"/>
        <v/>
      </c>
      <c r="J55" s="187" t="str">
        <f t="shared" si="3"/>
        <v/>
      </c>
      <c r="K55" s="49"/>
      <c r="L55" s="188" t="str">
        <f t="shared" si="4"/>
        <v/>
      </c>
      <c r="N55" s="212">
        <f t="shared" si="5"/>
        <v>-24.29</v>
      </c>
    </row>
    <row r="56" ht="21.0" customHeight="1">
      <c r="A56" s="193" t="s">
        <v>170</v>
      </c>
      <c r="B56" s="189">
        <v>40.0</v>
      </c>
      <c r="C56" s="190">
        <v>808.0</v>
      </c>
      <c r="D56" s="186"/>
      <c r="E56" s="191"/>
      <c r="F56" s="179">
        <f>IF(C56="","",VLOOKUP(C56,'1HSDU001345A'!$A$2:$C$1103,2))</f>
        <v>24.98</v>
      </c>
      <c r="G56" s="180">
        <f t="shared" si="1"/>
        <v>2.798353909</v>
      </c>
      <c r="H56" s="192"/>
      <c r="I56" s="182" t="str">
        <f t="shared" si="2"/>
        <v/>
      </c>
      <c r="J56" s="187" t="str">
        <f t="shared" si="3"/>
        <v/>
      </c>
      <c r="K56" s="49"/>
      <c r="L56" s="188" t="str">
        <f t="shared" si="4"/>
        <v/>
      </c>
      <c r="N56" s="212">
        <f t="shared" si="5"/>
        <v>-24.48</v>
      </c>
    </row>
    <row r="57" ht="21.0" customHeight="1">
      <c r="A57" s="193" t="s">
        <v>170</v>
      </c>
      <c r="B57" s="189">
        <v>41.0</v>
      </c>
      <c r="C57" s="190">
        <v>1058.0</v>
      </c>
      <c r="D57" s="186"/>
      <c r="E57" s="191"/>
      <c r="F57" s="179">
        <f>IF(C57="","",VLOOKUP(C57,'1HSDU001345A'!$A$2:$C$1103,2))</f>
        <v>25.02</v>
      </c>
      <c r="G57" s="180">
        <f t="shared" si="1"/>
        <v>2.962962963</v>
      </c>
      <c r="H57" s="192"/>
      <c r="I57" s="182" t="str">
        <f t="shared" si="2"/>
        <v/>
      </c>
      <c r="J57" s="187" t="str">
        <f t="shared" si="3"/>
        <v/>
      </c>
      <c r="K57" s="49"/>
      <c r="L57" s="188" t="str">
        <f t="shared" si="4"/>
        <v/>
      </c>
      <c r="N57" s="212">
        <f t="shared" si="5"/>
        <v>-24.52</v>
      </c>
    </row>
    <row r="58" ht="21.0" customHeight="1">
      <c r="A58" s="193" t="s">
        <v>170</v>
      </c>
      <c r="B58" s="189">
        <v>42.0</v>
      </c>
      <c r="C58" s="190">
        <v>1080.0</v>
      </c>
      <c r="D58" s="186"/>
      <c r="E58" s="191"/>
      <c r="F58" s="179">
        <f>IF(C58="","",VLOOKUP(C58,'1HSDU001345A'!$A$2:$C$1103,2))</f>
        <v>24.77</v>
      </c>
      <c r="G58" s="180">
        <f t="shared" si="1"/>
        <v>1.934156379</v>
      </c>
      <c r="H58" s="192"/>
      <c r="I58" s="182" t="str">
        <f t="shared" si="2"/>
        <v/>
      </c>
      <c r="J58" s="187" t="str">
        <f t="shared" si="3"/>
        <v/>
      </c>
      <c r="K58" s="49"/>
      <c r="L58" s="188" t="str">
        <f t="shared" si="4"/>
        <v/>
      </c>
      <c r="N58" s="212">
        <f t="shared" si="5"/>
        <v>-24.27</v>
      </c>
    </row>
    <row r="59" ht="21.0" customHeight="1">
      <c r="A59" s="193" t="s">
        <v>171</v>
      </c>
      <c r="B59" s="189">
        <v>43.0</v>
      </c>
      <c r="C59" s="190">
        <v>1077.0</v>
      </c>
      <c r="D59" s="186"/>
      <c r="E59" s="191"/>
      <c r="F59" s="179">
        <f>IF(C59="","",VLOOKUP(C59,'1HSDU001345A'!$A$2:$C$1103,2))</f>
        <v>24.83</v>
      </c>
      <c r="G59" s="180">
        <f t="shared" si="1"/>
        <v>2.181069959</v>
      </c>
      <c r="H59" s="192"/>
      <c r="I59" s="182" t="str">
        <f t="shared" si="2"/>
        <v/>
      </c>
      <c r="J59" s="187" t="str">
        <f t="shared" si="3"/>
        <v/>
      </c>
      <c r="K59" s="49"/>
      <c r="L59" s="188" t="str">
        <f t="shared" si="4"/>
        <v/>
      </c>
      <c r="N59" s="212">
        <f t="shared" si="5"/>
        <v>-24.33</v>
      </c>
    </row>
    <row r="60" ht="21.0" customHeight="1">
      <c r="A60" s="193" t="s">
        <v>171</v>
      </c>
      <c r="B60" s="189">
        <v>44.0</v>
      </c>
      <c r="C60" s="190">
        <v>1094.0</v>
      </c>
      <c r="D60" s="186"/>
      <c r="E60" s="191"/>
      <c r="F60" s="179">
        <f>IF(C60="","",VLOOKUP(C60,'1HSDU001345A'!$A$2:$C$1103,2))</f>
        <v>24.82</v>
      </c>
      <c r="G60" s="180">
        <f t="shared" si="1"/>
        <v>2.139917695</v>
      </c>
      <c r="H60" s="192"/>
      <c r="I60" s="182" t="str">
        <f t="shared" si="2"/>
        <v/>
      </c>
      <c r="J60" s="187" t="str">
        <f t="shared" si="3"/>
        <v/>
      </c>
      <c r="K60" s="49"/>
      <c r="L60" s="188" t="str">
        <f t="shared" si="4"/>
        <v/>
      </c>
      <c r="N60" s="212">
        <f t="shared" si="5"/>
        <v>-24.32</v>
      </c>
    </row>
    <row r="61" ht="21.0" customHeight="1">
      <c r="A61" s="193" t="s">
        <v>171</v>
      </c>
      <c r="B61" s="189">
        <v>45.0</v>
      </c>
      <c r="C61" s="190">
        <v>1020.0</v>
      </c>
      <c r="D61" s="186"/>
      <c r="E61" s="191"/>
      <c r="F61" s="179">
        <f>IF(C61="","",VLOOKUP(C61,'1HSDU001345A'!$A$2:$C$1103,2))</f>
        <v>24.57</v>
      </c>
      <c r="G61" s="180">
        <f t="shared" si="1"/>
        <v>1.111111111</v>
      </c>
      <c r="H61" s="192"/>
      <c r="I61" s="182" t="str">
        <f t="shared" si="2"/>
        <v/>
      </c>
      <c r="J61" s="187" t="str">
        <f t="shared" si="3"/>
        <v/>
      </c>
      <c r="K61" s="49"/>
      <c r="L61" s="188" t="str">
        <f t="shared" si="4"/>
        <v/>
      </c>
      <c r="N61" s="212">
        <f t="shared" si="5"/>
        <v>-24.07</v>
      </c>
    </row>
    <row r="62" ht="21.0" customHeight="1">
      <c r="A62" s="193" t="s">
        <v>171</v>
      </c>
      <c r="B62" s="189">
        <v>46.0</v>
      </c>
      <c r="C62" s="190">
        <v>1050.0</v>
      </c>
      <c r="D62" s="186"/>
      <c r="E62" s="191"/>
      <c r="F62" s="179">
        <f>IF(C62="","",VLOOKUP(C62,'1HSDU001345A'!$A$2:$C$1103,2))</f>
        <v>24.89</v>
      </c>
      <c r="G62" s="180">
        <f t="shared" si="1"/>
        <v>2.427983539</v>
      </c>
      <c r="H62" s="192"/>
      <c r="I62" s="182" t="str">
        <f t="shared" si="2"/>
        <v/>
      </c>
      <c r="J62" s="187" t="str">
        <f t="shared" si="3"/>
        <v/>
      </c>
      <c r="K62" s="49"/>
      <c r="L62" s="188" t="str">
        <f t="shared" si="4"/>
        <v/>
      </c>
      <c r="N62" s="212">
        <f t="shared" si="5"/>
        <v>-24.39</v>
      </c>
    </row>
    <row r="63" ht="21.0" customHeight="1">
      <c r="A63" s="193" t="s">
        <v>170</v>
      </c>
      <c r="B63" s="189">
        <v>47.0</v>
      </c>
      <c r="C63" s="190">
        <v>992.0</v>
      </c>
      <c r="D63" s="186"/>
      <c r="E63" s="191"/>
      <c r="F63" s="179">
        <f>IF(C63="","",VLOOKUP(C63,'1HSDU001345A'!$A$2:$C$1103,2))</f>
        <v>24.6</v>
      </c>
      <c r="G63" s="180">
        <f t="shared" si="1"/>
        <v>1.234567901</v>
      </c>
      <c r="H63" s="192"/>
      <c r="I63" s="182" t="str">
        <f t="shared" si="2"/>
        <v/>
      </c>
      <c r="J63" s="187" t="str">
        <f t="shared" si="3"/>
        <v/>
      </c>
      <c r="K63" s="49"/>
      <c r="L63" s="188" t="str">
        <f t="shared" si="4"/>
        <v/>
      </c>
      <c r="N63" s="212">
        <f t="shared" si="5"/>
        <v>-24.1</v>
      </c>
    </row>
    <row r="64" ht="21.0" customHeight="1">
      <c r="A64" s="193" t="s">
        <v>170</v>
      </c>
      <c r="B64" s="189">
        <v>48.0</v>
      </c>
      <c r="C64" s="190">
        <v>1065.0</v>
      </c>
      <c r="D64" s="186"/>
      <c r="E64" s="191"/>
      <c r="F64" s="179">
        <f>IF(C64="","",VLOOKUP(C64,'1HSDU001345A'!$A$2:$C$1103,2))</f>
        <v>25.02</v>
      </c>
      <c r="G64" s="180">
        <f t="shared" si="1"/>
        <v>2.962962963</v>
      </c>
      <c r="H64" s="192"/>
      <c r="I64" s="182" t="str">
        <f t="shared" si="2"/>
        <v/>
      </c>
      <c r="J64" s="187" t="str">
        <f t="shared" si="3"/>
        <v/>
      </c>
      <c r="K64" s="49"/>
      <c r="L64" s="188" t="str">
        <f t="shared" si="4"/>
        <v/>
      </c>
      <c r="N64" s="212">
        <f t="shared" si="5"/>
        <v>-24.52</v>
      </c>
    </row>
    <row r="65" ht="21.0" customHeight="1">
      <c r="A65" s="193" t="s">
        <v>170</v>
      </c>
      <c r="B65" s="189">
        <v>49.0</v>
      </c>
      <c r="C65" s="190">
        <v>951.0</v>
      </c>
      <c r="D65" s="186"/>
      <c r="E65" s="191"/>
      <c r="F65" s="179">
        <f>IF(C65="","",VLOOKUP(C65,'1HSDU001345A'!$A$2:$C$1103,2))</f>
        <v>24.53</v>
      </c>
      <c r="G65" s="180">
        <f t="shared" si="1"/>
        <v>0.9465020576</v>
      </c>
      <c r="H65" s="192"/>
      <c r="I65" s="182" t="str">
        <f t="shared" si="2"/>
        <v/>
      </c>
      <c r="J65" s="187" t="str">
        <f t="shared" si="3"/>
        <v/>
      </c>
      <c r="K65" s="49"/>
      <c r="L65" s="188" t="str">
        <f t="shared" si="4"/>
        <v/>
      </c>
      <c r="N65" s="212">
        <f t="shared" si="5"/>
        <v>-24.03</v>
      </c>
    </row>
    <row r="66" ht="21.0" customHeight="1">
      <c r="A66" s="193" t="s">
        <v>170</v>
      </c>
      <c r="B66" s="189">
        <v>50.0</v>
      </c>
      <c r="C66" s="190">
        <v>986.0</v>
      </c>
      <c r="D66" s="186"/>
      <c r="E66" s="191"/>
      <c r="F66" s="179">
        <f>IF(C66="","",VLOOKUP(C66,'1HSDU001345A'!$A$2:$C$1103,2))</f>
        <v>24.59</v>
      </c>
      <c r="G66" s="180">
        <f t="shared" si="1"/>
        <v>1.193415638</v>
      </c>
      <c r="H66" s="192"/>
      <c r="I66" s="182" t="str">
        <f t="shared" si="2"/>
        <v/>
      </c>
      <c r="J66" s="187" t="str">
        <f t="shared" si="3"/>
        <v/>
      </c>
      <c r="K66" s="49"/>
      <c r="L66" s="188" t="str">
        <f t="shared" si="4"/>
        <v/>
      </c>
      <c r="N66" s="212">
        <f t="shared" si="5"/>
        <v>-24.09</v>
      </c>
    </row>
    <row r="67" ht="21.0" customHeight="1">
      <c r="A67" s="193" t="s">
        <v>171</v>
      </c>
      <c r="B67" s="189">
        <v>51.0</v>
      </c>
      <c r="C67" s="190">
        <v>841.0</v>
      </c>
      <c r="D67" s="186"/>
      <c r="E67" s="191"/>
      <c r="F67" s="179">
        <f>IF(C67="","",VLOOKUP(C67,'1HSDU001345A'!$A$2:$C$1103,2))</f>
        <v>24.59</v>
      </c>
      <c r="G67" s="180">
        <f t="shared" si="1"/>
        <v>1.193415638</v>
      </c>
      <c r="H67" s="192"/>
      <c r="I67" s="182" t="str">
        <f t="shared" si="2"/>
        <v/>
      </c>
      <c r="J67" s="187" t="str">
        <f t="shared" si="3"/>
        <v/>
      </c>
      <c r="K67" s="49"/>
      <c r="L67" s="188" t="str">
        <f t="shared" si="4"/>
        <v/>
      </c>
      <c r="N67" s="212">
        <f t="shared" si="5"/>
        <v>-24.09</v>
      </c>
    </row>
    <row r="68" ht="21.0" customHeight="1">
      <c r="A68" s="193" t="s">
        <v>171</v>
      </c>
      <c r="B68" s="189">
        <v>52.0</v>
      </c>
      <c r="C68" s="190">
        <v>638.0</v>
      </c>
      <c r="D68" s="186"/>
      <c r="E68" s="191"/>
      <c r="F68" s="179">
        <f>IF(C68="","",VLOOKUP(C68,'1HSDU001345A'!$A$2:$C$1103,2))</f>
        <v>24.69</v>
      </c>
      <c r="G68" s="180">
        <f t="shared" si="1"/>
        <v>1.604938272</v>
      </c>
      <c r="H68" s="192"/>
      <c r="I68" s="182" t="str">
        <f t="shared" si="2"/>
        <v/>
      </c>
      <c r="J68" s="187" t="str">
        <f t="shared" si="3"/>
        <v/>
      </c>
      <c r="K68" s="49"/>
      <c r="L68" s="188" t="str">
        <f t="shared" si="4"/>
        <v/>
      </c>
      <c r="N68" s="212">
        <f t="shared" si="5"/>
        <v>-24.19</v>
      </c>
    </row>
    <row r="69" ht="21.0" customHeight="1">
      <c r="A69" s="193" t="s">
        <v>171</v>
      </c>
      <c r="B69" s="189">
        <v>53.0</v>
      </c>
      <c r="C69" s="191">
        <v>982.0</v>
      </c>
      <c r="D69" s="186"/>
      <c r="E69" s="191"/>
      <c r="F69" s="179">
        <f>IF(C69="","",VLOOKUP(C69,'1HSDU001345A'!$A$2:$C$1103,2))</f>
        <v>24.85</v>
      </c>
      <c r="G69" s="180">
        <f t="shared" si="1"/>
        <v>2.263374486</v>
      </c>
      <c r="H69" s="192"/>
      <c r="I69" s="182" t="str">
        <f t="shared" si="2"/>
        <v/>
      </c>
      <c r="J69" s="187" t="str">
        <f t="shared" si="3"/>
        <v/>
      </c>
      <c r="K69" s="49"/>
      <c r="L69" s="188" t="str">
        <f t="shared" si="4"/>
        <v/>
      </c>
      <c r="N69" s="212">
        <f t="shared" si="5"/>
        <v>-24.35</v>
      </c>
    </row>
    <row r="70" ht="21.0" customHeight="1">
      <c r="A70" s="193" t="s">
        <v>171</v>
      </c>
      <c r="B70" s="189">
        <v>54.0</v>
      </c>
      <c r="C70" s="191">
        <v>929.0</v>
      </c>
      <c r="D70" s="186"/>
      <c r="E70" s="191"/>
      <c r="F70" s="179">
        <f>IF(C70="","",VLOOKUP(C70,'1HSDU001345A'!$A$2:$C$1103,2))</f>
        <v>24.83</v>
      </c>
      <c r="G70" s="180">
        <f t="shared" si="1"/>
        <v>2.181069959</v>
      </c>
      <c r="H70" s="192"/>
      <c r="I70" s="182" t="str">
        <f t="shared" si="2"/>
        <v/>
      </c>
      <c r="J70" s="187" t="str">
        <f t="shared" si="3"/>
        <v/>
      </c>
      <c r="K70" s="49"/>
      <c r="L70" s="188" t="str">
        <f t="shared" si="4"/>
        <v/>
      </c>
      <c r="N70" s="212">
        <f t="shared" si="5"/>
        <v>-24.33</v>
      </c>
    </row>
    <row r="71" ht="21.0" customHeight="1">
      <c r="A71" s="193" t="s">
        <v>170</v>
      </c>
      <c r="B71" s="189">
        <v>55.0</v>
      </c>
      <c r="C71" s="191">
        <v>933.0</v>
      </c>
      <c r="D71" s="186"/>
      <c r="E71" s="191"/>
      <c r="F71" s="179">
        <f>IF(C71="","",VLOOKUP(C71,'1HSDU001345A'!$A$2:$C$1103,2))</f>
        <v>24.74</v>
      </c>
      <c r="G71" s="180">
        <f t="shared" si="1"/>
        <v>1.810699588</v>
      </c>
      <c r="H71" s="192"/>
      <c r="I71" s="182" t="str">
        <f t="shared" si="2"/>
        <v/>
      </c>
      <c r="J71" s="187" t="str">
        <f t="shared" si="3"/>
        <v/>
      </c>
      <c r="K71" s="49"/>
      <c r="L71" s="188" t="str">
        <f t="shared" si="4"/>
        <v/>
      </c>
      <c r="N71" s="212">
        <f t="shared" si="5"/>
        <v>-24.24</v>
      </c>
    </row>
    <row r="72" ht="21.0" customHeight="1">
      <c r="A72" s="193" t="s">
        <v>170</v>
      </c>
      <c r="B72" s="189">
        <v>56.0</v>
      </c>
      <c r="C72" s="191">
        <v>937.0</v>
      </c>
      <c r="D72" s="186"/>
      <c r="E72" s="191"/>
      <c r="F72" s="179">
        <f>IF(C72="","",VLOOKUP(C72,'1HSDU001345A'!$A$2:$C$1103,2))</f>
        <v>24.73</v>
      </c>
      <c r="G72" s="180">
        <f t="shared" si="1"/>
        <v>1.769547325</v>
      </c>
      <c r="H72" s="192"/>
      <c r="I72" s="182" t="str">
        <f t="shared" si="2"/>
        <v/>
      </c>
      <c r="J72" s="187" t="str">
        <f t="shared" si="3"/>
        <v/>
      </c>
      <c r="K72" s="49"/>
      <c r="L72" s="188" t="str">
        <f t="shared" si="4"/>
        <v/>
      </c>
      <c r="N72" s="212">
        <f t="shared" si="5"/>
        <v>-24.23</v>
      </c>
    </row>
    <row r="73" ht="21.0" customHeight="1">
      <c r="A73" s="193" t="s">
        <v>170</v>
      </c>
      <c r="B73" s="189">
        <v>57.0</v>
      </c>
      <c r="C73" s="191">
        <v>957.0</v>
      </c>
      <c r="D73" s="186"/>
      <c r="E73" s="191"/>
      <c r="F73" s="179">
        <f>IF(C73="","",VLOOKUP(C73,'1HSDU001345A'!$A$2:$C$1103,2))</f>
        <v>24.66</v>
      </c>
      <c r="G73" s="180">
        <f t="shared" si="1"/>
        <v>1.481481481</v>
      </c>
      <c r="H73" s="192"/>
      <c r="I73" s="182" t="str">
        <f t="shared" si="2"/>
        <v/>
      </c>
      <c r="J73" s="187" t="str">
        <f t="shared" si="3"/>
        <v/>
      </c>
      <c r="K73" s="49"/>
      <c r="L73" s="188" t="str">
        <f t="shared" si="4"/>
        <v/>
      </c>
      <c r="N73" s="212">
        <f t="shared" si="5"/>
        <v>-24.16</v>
      </c>
    </row>
    <row r="74" ht="21.0" customHeight="1">
      <c r="A74" s="193" t="s">
        <v>170</v>
      </c>
      <c r="B74" s="189">
        <v>58.0</v>
      </c>
      <c r="C74" s="191">
        <v>960.0</v>
      </c>
      <c r="D74" s="186"/>
      <c r="E74" s="191"/>
      <c r="F74" s="179">
        <f>IF(C74="","",VLOOKUP(C74,'1HSDU001345A'!$A$2:$C$1103,2))</f>
        <v>24.65</v>
      </c>
      <c r="G74" s="180">
        <f t="shared" si="1"/>
        <v>1.440329218</v>
      </c>
      <c r="H74" s="192"/>
      <c r="I74" s="182" t="str">
        <f t="shared" si="2"/>
        <v/>
      </c>
      <c r="J74" s="187" t="str">
        <f t="shared" si="3"/>
        <v/>
      </c>
      <c r="K74" s="49"/>
      <c r="L74" s="188" t="str">
        <f t="shared" si="4"/>
        <v/>
      </c>
      <c r="N74" s="212">
        <f t="shared" si="5"/>
        <v>-24.15</v>
      </c>
    </row>
    <row r="75" ht="21.0" customHeight="1">
      <c r="A75" s="193" t="s">
        <v>171</v>
      </c>
      <c r="B75" s="189">
        <v>59.0</v>
      </c>
      <c r="C75" s="191">
        <v>956.0</v>
      </c>
      <c r="D75" s="186"/>
      <c r="E75" s="191"/>
      <c r="F75" s="179">
        <f>IF(C75="","",VLOOKUP(C75,'1HSDU001345A'!$A$2:$C$1103,2))</f>
        <v>24.72</v>
      </c>
      <c r="G75" s="180">
        <f t="shared" si="1"/>
        <v>1.728395062</v>
      </c>
      <c r="H75" s="192"/>
      <c r="I75" s="182" t="str">
        <f t="shared" si="2"/>
        <v/>
      </c>
      <c r="J75" s="187" t="str">
        <f t="shared" si="3"/>
        <v/>
      </c>
      <c r="K75" s="49"/>
      <c r="L75" s="188" t="str">
        <f t="shared" si="4"/>
        <v/>
      </c>
      <c r="N75" s="212">
        <f t="shared" si="5"/>
        <v>-24.22</v>
      </c>
    </row>
    <row r="76" ht="21.0" customHeight="1">
      <c r="A76" s="195" t="s">
        <v>171</v>
      </c>
      <c r="B76" s="196">
        <v>60.0</v>
      </c>
      <c r="C76" s="197">
        <v>954.0</v>
      </c>
      <c r="D76" s="198"/>
      <c r="E76" s="197"/>
      <c r="F76" s="199">
        <f>IF(C76="","",VLOOKUP(C76,'1HSDU001345A'!$A$2:$C$1103,2))</f>
        <v>24.65</v>
      </c>
      <c r="G76" s="213">
        <f t="shared" si="1"/>
        <v>1.440329218</v>
      </c>
      <c r="H76" s="201"/>
      <c r="I76" s="202" t="str">
        <f t="shared" si="2"/>
        <v/>
      </c>
      <c r="J76" s="203" t="str">
        <f t="shared" si="3"/>
        <v/>
      </c>
      <c r="K76" s="59"/>
      <c r="L76" s="204" t="str">
        <f t="shared" si="4"/>
        <v/>
      </c>
      <c r="N76" s="212">
        <f t="shared" si="5"/>
        <v>-24.15</v>
      </c>
    </row>
    <row r="77" ht="21.0" customHeight="1">
      <c r="A77" s="174" t="s">
        <v>172</v>
      </c>
      <c r="B77" s="175">
        <v>61.0</v>
      </c>
      <c r="C77" s="178">
        <v>821.0</v>
      </c>
      <c r="D77" s="177"/>
      <c r="E77" s="178"/>
      <c r="F77" s="179">
        <f>IF(C77="","",VLOOKUP(C77,'1HSDU001345A'!$A$2:$C$1103,2))</f>
        <v>24.81</v>
      </c>
      <c r="G77" s="180">
        <f t="shared" si="1"/>
        <v>2.098765432</v>
      </c>
      <c r="H77" s="181"/>
      <c r="I77" s="182" t="str">
        <f t="shared" si="2"/>
        <v/>
      </c>
      <c r="J77" s="214" t="str">
        <f t="shared" si="3"/>
        <v/>
      </c>
      <c r="K77" s="215"/>
      <c r="L77" s="216" t="str">
        <f t="shared" si="4"/>
        <v/>
      </c>
      <c r="N77" s="212">
        <f t="shared" si="5"/>
        <v>-24.31</v>
      </c>
    </row>
    <row r="78" ht="21.0" customHeight="1">
      <c r="A78" s="193" t="s">
        <v>172</v>
      </c>
      <c r="B78" s="189">
        <v>62.0</v>
      </c>
      <c r="C78" s="191">
        <v>739.0</v>
      </c>
      <c r="D78" s="186"/>
      <c r="E78" s="191"/>
      <c r="F78" s="179">
        <f>IF(C78="","",VLOOKUP(C78,'1HSDU001345A'!$A$2:$C$1103,2))</f>
        <v>24.48</v>
      </c>
      <c r="G78" s="180">
        <f t="shared" si="1"/>
        <v>0.7407407407</v>
      </c>
      <c r="H78" s="192"/>
      <c r="I78" s="182" t="str">
        <f t="shared" si="2"/>
        <v/>
      </c>
      <c r="J78" s="187" t="str">
        <f t="shared" si="3"/>
        <v/>
      </c>
      <c r="K78" s="49"/>
      <c r="L78" s="188" t="str">
        <f t="shared" si="4"/>
        <v/>
      </c>
      <c r="N78" s="212">
        <f t="shared" si="5"/>
        <v>-23.98</v>
      </c>
    </row>
    <row r="79" ht="21.0" customHeight="1">
      <c r="A79" s="193" t="s">
        <v>173</v>
      </c>
      <c r="B79" s="189">
        <v>63.0</v>
      </c>
      <c r="C79" s="191">
        <v>819.0</v>
      </c>
      <c r="D79" s="186"/>
      <c r="E79" s="191"/>
      <c r="F79" s="179">
        <f>IF(C79="","",VLOOKUP(C79,'1HSDU001345A'!$A$2:$C$1103,2))</f>
        <v>24.81</v>
      </c>
      <c r="G79" s="180">
        <f t="shared" si="1"/>
        <v>2.098765432</v>
      </c>
      <c r="H79" s="192"/>
      <c r="I79" s="182" t="str">
        <f t="shared" si="2"/>
        <v/>
      </c>
      <c r="J79" s="187" t="str">
        <f t="shared" si="3"/>
        <v/>
      </c>
      <c r="K79" s="49"/>
      <c r="L79" s="188" t="str">
        <f t="shared" si="4"/>
        <v/>
      </c>
      <c r="N79" s="212">
        <f t="shared" si="5"/>
        <v>-24.31</v>
      </c>
    </row>
    <row r="80" ht="21.0" customHeight="1">
      <c r="A80" s="193" t="s">
        <v>173</v>
      </c>
      <c r="B80" s="189">
        <v>64.0</v>
      </c>
      <c r="C80" s="191">
        <v>826.0</v>
      </c>
      <c r="D80" s="186"/>
      <c r="E80" s="191"/>
      <c r="F80" s="179">
        <f>IF(C80="","",VLOOKUP(C80,'1HSDU001345A'!$A$2:$C$1103,2))</f>
        <v>24.81</v>
      </c>
      <c r="G80" s="208">
        <f t="shared" si="1"/>
        <v>2.098765432</v>
      </c>
      <c r="H80" s="192"/>
      <c r="I80" s="209" t="str">
        <f t="shared" si="2"/>
        <v/>
      </c>
      <c r="J80" s="187" t="str">
        <f t="shared" si="3"/>
        <v/>
      </c>
      <c r="K80" s="49"/>
      <c r="L80" s="188" t="str">
        <f t="shared" si="4"/>
        <v/>
      </c>
      <c r="M80" s="205"/>
      <c r="N80" s="212">
        <f t="shared" si="5"/>
        <v>-24.31</v>
      </c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205"/>
    </row>
    <row r="81" ht="21.0" customHeight="1">
      <c r="A81" s="174" t="s">
        <v>173</v>
      </c>
      <c r="B81" s="175">
        <v>65.0</v>
      </c>
      <c r="C81" s="178">
        <v>823.0</v>
      </c>
      <c r="D81" s="177"/>
      <c r="E81" s="178"/>
      <c r="F81" s="179">
        <f>IF(C81="","",VLOOKUP(C81,'1HSDU001345A'!$A$2:$C$1103,2))</f>
        <v>24.81</v>
      </c>
      <c r="G81" s="206">
        <f t="shared" si="1"/>
        <v>2.098765432</v>
      </c>
      <c r="H81" s="181"/>
      <c r="I81" s="182" t="str">
        <f t="shared" si="2"/>
        <v/>
      </c>
      <c r="J81" s="214" t="str">
        <f t="shared" si="3"/>
        <v/>
      </c>
      <c r="K81" s="215"/>
      <c r="L81" s="216" t="str">
        <f t="shared" si="4"/>
        <v/>
      </c>
      <c r="N81" s="212">
        <f t="shared" si="5"/>
        <v>-24.31</v>
      </c>
    </row>
    <row r="82" ht="21.0" customHeight="1">
      <c r="A82" s="193" t="s">
        <v>173</v>
      </c>
      <c r="B82" s="189">
        <v>66.0</v>
      </c>
      <c r="C82" s="191">
        <v>824.0</v>
      </c>
      <c r="D82" s="186"/>
      <c r="E82" s="191"/>
      <c r="F82" s="179">
        <f>IF(C82="","",VLOOKUP(C82,'1HSDU001345A'!$A$2:$C$1103,2))</f>
        <v>24.81</v>
      </c>
      <c r="G82" s="208">
        <f t="shared" si="1"/>
        <v>2.098765432</v>
      </c>
      <c r="H82" s="192"/>
      <c r="I82" s="209" t="str">
        <f t="shared" si="2"/>
        <v/>
      </c>
      <c r="J82" s="187" t="str">
        <f t="shared" si="3"/>
        <v/>
      </c>
      <c r="K82" s="49"/>
      <c r="L82" s="188" t="str">
        <f t="shared" si="4"/>
        <v/>
      </c>
      <c r="N82" s="212">
        <f t="shared" si="5"/>
        <v>-24.31</v>
      </c>
    </row>
    <row r="83" ht="21.0" customHeight="1">
      <c r="A83" s="193" t="s">
        <v>172</v>
      </c>
      <c r="B83" s="189">
        <v>67.0</v>
      </c>
      <c r="C83" s="191">
        <v>822.0</v>
      </c>
      <c r="D83" s="186"/>
      <c r="E83" s="191"/>
      <c r="F83" s="179">
        <f>IF(C83="","",VLOOKUP(C83,'1HSDU001345A'!$A$2:$C$1103,2))</f>
        <v>24.81</v>
      </c>
      <c r="G83" s="208">
        <f t="shared" si="1"/>
        <v>2.098765432</v>
      </c>
      <c r="H83" s="192"/>
      <c r="I83" s="209" t="str">
        <f t="shared" si="2"/>
        <v/>
      </c>
      <c r="J83" s="187" t="str">
        <f t="shared" si="3"/>
        <v/>
      </c>
      <c r="K83" s="49"/>
      <c r="L83" s="188" t="str">
        <f t="shared" si="4"/>
        <v/>
      </c>
      <c r="N83" s="212">
        <f t="shared" si="5"/>
        <v>-24.31</v>
      </c>
    </row>
    <row r="84" ht="21.0" customHeight="1">
      <c r="A84" s="193" t="s">
        <v>172</v>
      </c>
      <c r="B84" s="189">
        <v>68.0</v>
      </c>
      <c r="C84" s="191">
        <v>1057.0</v>
      </c>
      <c r="D84" s="186"/>
      <c r="E84" s="191"/>
      <c r="F84" s="179">
        <f>IF(C84="","",VLOOKUP(C84,'1HSDU001345A'!$A$2:$C$1103,2))</f>
        <v>25.02</v>
      </c>
      <c r="G84" s="208">
        <f t="shared" si="1"/>
        <v>2.962962963</v>
      </c>
      <c r="H84" s="192"/>
      <c r="I84" s="209" t="str">
        <f t="shared" si="2"/>
        <v/>
      </c>
      <c r="J84" s="187" t="str">
        <f t="shared" si="3"/>
        <v/>
      </c>
      <c r="K84" s="49"/>
      <c r="L84" s="188" t="str">
        <f t="shared" si="4"/>
        <v/>
      </c>
      <c r="N84" s="212">
        <f t="shared" si="5"/>
        <v>-24.52</v>
      </c>
    </row>
    <row r="85" ht="21.0" customHeight="1">
      <c r="A85" s="193" t="s">
        <v>172</v>
      </c>
      <c r="B85" s="189">
        <v>69.0</v>
      </c>
      <c r="C85" s="191">
        <v>773.0</v>
      </c>
      <c r="D85" s="186"/>
      <c r="E85" s="191"/>
      <c r="F85" s="179">
        <f>IF(C85="","",VLOOKUP(C85,'1HSDU001345A'!$A$2:$C$1103,2))</f>
        <v>24.84</v>
      </c>
      <c r="G85" s="208">
        <f t="shared" si="1"/>
        <v>2.222222222</v>
      </c>
      <c r="H85" s="192"/>
      <c r="I85" s="209" t="str">
        <f t="shared" si="2"/>
        <v/>
      </c>
      <c r="J85" s="187" t="str">
        <f t="shared" si="3"/>
        <v/>
      </c>
      <c r="K85" s="49"/>
      <c r="L85" s="188" t="str">
        <f t="shared" si="4"/>
        <v/>
      </c>
      <c r="N85" s="212">
        <f t="shared" si="5"/>
        <v>-24.34</v>
      </c>
    </row>
    <row r="86" ht="21.0" customHeight="1">
      <c r="A86" s="193" t="s">
        <v>172</v>
      </c>
      <c r="B86" s="189">
        <v>70.0</v>
      </c>
      <c r="C86" s="191">
        <v>846.0</v>
      </c>
      <c r="D86" s="186"/>
      <c r="E86" s="191"/>
      <c r="F86" s="179">
        <f>IF(C86="","",VLOOKUP(C86,'1HSDU001345A'!$A$2:$C$1103,2))</f>
        <v>24.79</v>
      </c>
      <c r="G86" s="208">
        <f t="shared" si="1"/>
        <v>2.016460905</v>
      </c>
      <c r="H86" s="192"/>
      <c r="I86" s="209" t="str">
        <f t="shared" si="2"/>
        <v/>
      </c>
      <c r="J86" s="187" t="str">
        <f t="shared" si="3"/>
        <v/>
      </c>
      <c r="K86" s="49"/>
      <c r="L86" s="188" t="str">
        <f t="shared" si="4"/>
        <v/>
      </c>
      <c r="N86" s="212">
        <f t="shared" si="5"/>
        <v>-24.29</v>
      </c>
    </row>
    <row r="87" ht="21.0" customHeight="1">
      <c r="A87" s="193" t="s">
        <v>173</v>
      </c>
      <c r="B87" s="189">
        <v>71.0</v>
      </c>
      <c r="C87" s="191">
        <v>1033.0</v>
      </c>
      <c r="D87" s="186"/>
      <c r="E87" s="191"/>
      <c r="F87" s="179">
        <f>IF(C87="","",VLOOKUP(C87,'1HSDU001345A'!$A$2:$C$1103,2))</f>
        <v>24.61</v>
      </c>
      <c r="G87" s="208">
        <f t="shared" si="1"/>
        <v>1.275720165</v>
      </c>
      <c r="H87" s="192"/>
      <c r="I87" s="209" t="str">
        <f t="shared" si="2"/>
        <v/>
      </c>
      <c r="J87" s="187" t="str">
        <f t="shared" si="3"/>
        <v/>
      </c>
      <c r="K87" s="49"/>
      <c r="L87" s="188" t="str">
        <f t="shared" si="4"/>
        <v/>
      </c>
      <c r="N87" s="212">
        <f t="shared" si="5"/>
        <v>-24.11</v>
      </c>
    </row>
    <row r="88" ht="21.0" customHeight="1">
      <c r="A88" s="193" t="s">
        <v>173</v>
      </c>
      <c r="B88" s="189">
        <v>72.0</v>
      </c>
      <c r="C88" s="191">
        <v>959.0</v>
      </c>
      <c r="D88" s="186"/>
      <c r="E88" s="191"/>
      <c r="F88" s="179">
        <f>IF(C88="","",VLOOKUP(C88,'1HSDU001345A'!$A$2:$C$1103,2))</f>
        <v>24.66</v>
      </c>
      <c r="G88" s="208">
        <f t="shared" si="1"/>
        <v>1.481481481</v>
      </c>
      <c r="H88" s="192"/>
      <c r="I88" s="209" t="str">
        <f t="shared" si="2"/>
        <v/>
      </c>
      <c r="J88" s="187" t="str">
        <f t="shared" si="3"/>
        <v/>
      </c>
      <c r="K88" s="49"/>
      <c r="L88" s="188" t="str">
        <f t="shared" si="4"/>
        <v/>
      </c>
      <c r="N88" s="212">
        <f t="shared" si="5"/>
        <v>-24.16</v>
      </c>
    </row>
    <row r="89" ht="21.0" customHeight="1">
      <c r="A89" s="193" t="s">
        <v>173</v>
      </c>
      <c r="B89" s="189">
        <v>73.0</v>
      </c>
      <c r="C89" s="191">
        <v>771.0</v>
      </c>
      <c r="D89" s="186"/>
      <c r="E89" s="191"/>
      <c r="F89" s="179">
        <f>IF(C89="","",VLOOKUP(C89,'1HSDU001345A'!$A$2:$C$1103,2))</f>
        <v>24.81</v>
      </c>
      <c r="G89" s="208">
        <f t="shared" si="1"/>
        <v>2.098765432</v>
      </c>
      <c r="H89" s="192"/>
      <c r="I89" s="209" t="str">
        <f t="shared" si="2"/>
        <v/>
      </c>
      <c r="J89" s="187" t="str">
        <f t="shared" si="3"/>
        <v/>
      </c>
      <c r="K89" s="49"/>
      <c r="L89" s="188" t="str">
        <f t="shared" si="4"/>
        <v/>
      </c>
      <c r="N89" s="212">
        <f t="shared" si="5"/>
        <v>-24.31</v>
      </c>
    </row>
    <row r="90" ht="21.0" customHeight="1">
      <c r="A90" s="193" t="s">
        <v>173</v>
      </c>
      <c r="B90" s="189">
        <v>74.0</v>
      </c>
      <c r="C90" s="191">
        <v>774.0</v>
      </c>
      <c r="D90" s="186"/>
      <c r="E90" s="191"/>
      <c r="F90" s="179">
        <f>IF(C90="","",VLOOKUP(C90,'1HSDU001345A'!$A$2:$C$1103,2))</f>
        <v>24.84</v>
      </c>
      <c r="G90" s="208">
        <f t="shared" si="1"/>
        <v>2.222222222</v>
      </c>
      <c r="H90" s="192"/>
      <c r="I90" s="209" t="str">
        <f t="shared" si="2"/>
        <v/>
      </c>
      <c r="J90" s="187" t="str">
        <f t="shared" si="3"/>
        <v/>
      </c>
      <c r="K90" s="49"/>
      <c r="L90" s="188" t="str">
        <f t="shared" si="4"/>
        <v/>
      </c>
      <c r="N90" s="212">
        <f t="shared" si="5"/>
        <v>-24.34</v>
      </c>
    </row>
    <row r="91" ht="21.0" customHeight="1">
      <c r="A91" s="193" t="s">
        <v>172</v>
      </c>
      <c r="B91" s="189">
        <v>75.0</v>
      </c>
      <c r="C91" s="191">
        <v>769.0</v>
      </c>
      <c r="D91" s="186"/>
      <c r="E91" s="191"/>
      <c r="F91" s="179">
        <f>IF(C91="","",VLOOKUP(C91,'1HSDU001345A'!$A$2:$C$1103,2))</f>
        <v>24.94</v>
      </c>
      <c r="G91" s="208">
        <f t="shared" si="1"/>
        <v>2.633744856</v>
      </c>
      <c r="H91" s="192"/>
      <c r="I91" s="209" t="str">
        <f t="shared" si="2"/>
        <v/>
      </c>
      <c r="J91" s="187" t="str">
        <f t="shared" si="3"/>
        <v/>
      </c>
      <c r="K91" s="49"/>
      <c r="L91" s="188" t="str">
        <f t="shared" si="4"/>
        <v/>
      </c>
      <c r="N91" s="212">
        <f t="shared" si="5"/>
        <v>-24.44</v>
      </c>
    </row>
    <row r="92" ht="21.0" customHeight="1">
      <c r="A92" s="193" t="s">
        <v>172</v>
      </c>
      <c r="B92" s="189">
        <v>76.0</v>
      </c>
      <c r="C92" s="191">
        <v>775.0</v>
      </c>
      <c r="D92" s="186"/>
      <c r="E92" s="191"/>
      <c r="F92" s="179">
        <f>IF(C92="","",VLOOKUP(C92,'1HSDU001345A'!$A$2:$C$1103,2))</f>
        <v>24.85</v>
      </c>
      <c r="G92" s="208">
        <f t="shared" si="1"/>
        <v>2.263374486</v>
      </c>
      <c r="H92" s="192"/>
      <c r="I92" s="209" t="str">
        <f t="shared" si="2"/>
        <v/>
      </c>
      <c r="J92" s="187" t="str">
        <f t="shared" si="3"/>
        <v/>
      </c>
      <c r="K92" s="49"/>
      <c r="L92" s="188" t="str">
        <f t="shared" si="4"/>
        <v/>
      </c>
      <c r="N92" s="212">
        <f t="shared" si="5"/>
        <v>-24.35</v>
      </c>
    </row>
    <row r="93" ht="21.0" customHeight="1">
      <c r="A93" s="193" t="s">
        <v>172</v>
      </c>
      <c r="B93" s="189">
        <v>77.0</v>
      </c>
      <c r="C93" s="191">
        <v>776.0</v>
      </c>
      <c r="D93" s="186"/>
      <c r="E93" s="191"/>
      <c r="F93" s="179">
        <f>IF(C93="","",VLOOKUP(C93,'1HSDU001345A'!$A$2:$C$1103,2))</f>
        <v>24.88</v>
      </c>
      <c r="G93" s="208">
        <f t="shared" si="1"/>
        <v>2.386831276</v>
      </c>
      <c r="H93" s="192"/>
      <c r="I93" s="209" t="str">
        <f t="shared" si="2"/>
        <v/>
      </c>
      <c r="J93" s="187" t="str">
        <f t="shared" si="3"/>
        <v/>
      </c>
      <c r="K93" s="49"/>
      <c r="L93" s="188" t="str">
        <f t="shared" si="4"/>
        <v/>
      </c>
      <c r="N93" s="212">
        <f t="shared" si="5"/>
        <v>-24.38</v>
      </c>
    </row>
    <row r="94" ht="21.0" customHeight="1">
      <c r="A94" s="193" t="s">
        <v>172</v>
      </c>
      <c r="B94" s="189">
        <v>78.0</v>
      </c>
      <c r="C94" s="191">
        <v>777.0</v>
      </c>
      <c r="D94" s="186"/>
      <c r="E94" s="191"/>
      <c r="F94" s="179">
        <f>IF(C94="","",VLOOKUP(C94,'1HSDU001345A'!$A$2:$C$1103,2))</f>
        <v>24.8</v>
      </c>
      <c r="G94" s="208">
        <f t="shared" si="1"/>
        <v>2.057613169</v>
      </c>
      <c r="H94" s="192"/>
      <c r="I94" s="209" t="str">
        <f t="shared" si="2"/>
        <v/>
      </c>
      <c r="J94" s="187" t="str">
        <f t="shared" si="3"/>
        <v/>
      </c>
      <c r="K94" s="49"/>
      <c r="L94" s="188" t="str">
        <f t="shared" si="4"/>
        <v/>
      </c>
      <c r="N94" s="212">
        <f t="shared" si="5"/>
        <v>-24.3</v>
      </c>
    </row>
    <row r="95" ht="21.0" customHeight="1">
      <c r="A95" s="193" t="s">
        <v>173</v>
      </c>
      <c r="B95" s="189">
        <v>79.0</v>
      </c>
      <c r="C95" s="191">
        <v>840.0</v>
      </c>
      <c r="D95" s="186"/>
      <c r="E95" s="191"/>
      <c r="F95" s="179">
        <f>IF(C95="","",VLOOKUP(C95,'1HSDU001345A'!$A$2:$C$1103,2))</f>
        <v>24.59</v>
      </c>
      <c r="G95" s="208">
        <f t="shared" si="1"/>
        <v>1.193415638</v>
      </c>
      <c r="H95" s="192"/>
      <c r="I95" s="209" t="str">
        <f t="shared" si="2"/>
        <v/>
      </c>
      <c r="J95" s="187" t="str">
        <f t="shared" si="3"/>
        <v/>
      </c>
      <c r="K95" s="49"/>
      <c r="L95" s="188" t="str">
        <f t="shared" si="4"/>
        <v/>
      </c>
      <c r="N95" s="212">
        <f t="shared" si="5"/>
        <v>-24.09</v>
      </c>
    </row>
    <row r="96" ht="21.0" customHeight="1">
      <c r="A96" s="193" t="s">
        <v>173</v>
      </c>
      <c r="B96" s="189">
        <v>80.0</v>
      </c>
      <c r="C96" s="191">
        <v>768.0</v>
      </c>
      <c r="D96" s="186"/>
      <c r="E96" s="191"/>
      <c r="F96" s="179">
        <f>IF(C96="","",VLOOKUP(C96,'1HSDU001345A'!$A$2:$C$1103,2))</f>
        <v>24.92</v>
      </c>
      <c r="G96" s="208">
        <f t="shared" si="1"/>
        <v>2.551440329</v>
      </c>
      <c r="H96" s="192"/>
      <c r="I96" s="209" t="str">
        <f t="shared" si="2"/>
        <v/>
      </c>
      <c r="J96" s="187" t="str">
        <f t="shared" si="3"/>
        <v/>
      </c>
      <c r="K96" s="49"/>
      <c r="L96" s="188" t="str">
        <f t="shared" si="4"/>
        <v/>
      </c>
      <c r="N96" s="212">
        <f t="shared" si="5"/>
        <v>-24.42</v>
      </c>
    </row>
    <row r="97" ht="21.0" customHeight="1">
      <c r="A97" s="193" t="s">
        <v>173</v>
      </c>
      <c r="B97" s="189">
        <v>81.0</v>
      </c>
      <c r="C97" s="191">
        <v>716.0</v>
      </c>
      <c r="D97" s="186"/>
      <c r="E97" s="191"/>
      <c r="F97" s="179">
        <f>IF(C97="","",VLOOKUP(C97,'1HSDU001345A'!$A$2:$C$1103,2))</f>
        <v>24.33</v>
      </c>
      <c r="G97" s="208">
        <f t="shared" si="1"/>
        <v>0.1234567901</v>
      </c>
      <c r="H97" s="192"/>
      <c r="I97" s="209" t="str">
        <f t="shared" si="2"/>
        <v/>
      </c>
      <c r="J97" s="187" t="str">
        <f t="shared" si="3"/>
        <v/>
      </c>
      <c r="K97" s="49"/>
      <c r="L97" s="188" t="str">
        <f t="shared" si="4"/>
        <v/>
      </c>
      <c r="N97" s="212">
        <f t="shared" si="5"/>
        <v>-23.83</v>
      </c>
    </row>
    <row r="98" ht="21.0" customHeight="1">
      <c r="A98" s="193" t="s">
        <v>173</v>
      </c>
      <c r="B98" s="189">
        <v>82.0</v>
      </c>
      <c r="C98" s="191">
        <v>702.0</v>
      </c>
      <c r="D98" s="186"/>
      <c r="E98" s="191"/>
      <c r="F98" s="179">
        <f>IF(C98="","",VLOOKUP(C98,'1HSDU001345A'!$A$2:$C$1103,2))</f>
        <v>24.47</v>
      </c>
      <c r="G98" s="208">
        <f t="shared" si="1"/>
        <v>0.6995884774</v>
      </c>
      <c r="H98" s="192"/>
      <c r="I98" s="209" t="str">
        <f t="shared" si="2"/>
        <v/>
      </c>
      <c r="J98" s="187" t="str">
        <f t="shared" si="3"/>
        <v/>
      </c>
      <c r="K98" s="49"/>
      <c r="L98" s="188" t="str">
        <f t="shared" si="4"/>
        <v/>
      </c>
      <c r="N98" s="212">
        <f t="shared" si="5"/>
        <v>-23.97</v>
      </c>
    </row>
    <row r="99" ht="21.0" customHeight="1">
      <c r="A99" s="193" t="s">
        <v>172</v>
      </c>
      <c r="B99" s="189">
        <v>83.0</v>
      </c>
      <c r="C99" s="191">
        <v>772.0</v>
      </c>
      <c r="D99" s="186"/>
      <c r="E99" s="191"/>
      <c r="F99" s="179">
        <f>IF(C99="","",VLOOKUP(C99,'1HSDU001345A'!$A$2:$C$1103,2))</f>
        <v>24.47</v>
      </c>
      <c r="G99" s="208">
        <f t="shared" si="1"/>
        <v>0.6995884774</v>
      </c>
      <c r="H99" s="192"/>
      <c r="I99" s="209" t="str">
        <f t="shared" si="2"/>
        <v/>
      </c>
      <c r="J99" s="187" t="str">
        <f t="shared" si="3"/>
        <v/>
      </c>
      <c r="K99" s="49"/>
      <c r="L99" s="188" t="str">
        <f t="shared" si="4"/>
        <v/>
      </c>
      <c r="N99" s="212">
        <f t="shared" si="5"/>
        <v>-23.97</v>
      </c>
    </row>
    <row r="100" ht="21.0" customHeight="1">
      <c r="A100" s="193" t="s">
        <v>172</v>
      </c>
      <c r="B100" s="189">
        <v>84.0</v>
      </c>
      <c r="C100" s="191">
        <v>781.0</v>
      </c>
      <c r="D100" s="186"/>
      <c r="E100" s="191"/>
      <c r="F100" s="179">
        <f>IF(C100="","",VLOOKUP(C100,'1HSDU001345A'!$A$2:$C$1103,2))</f>
        <v>24.7</v>
      </c>
      <c r="G100" s="208">
        <f t="shared" si="1"/>
        <v>1.646090535</v>
      </c>
      <c r="H100" s="192"/>
      <c r="I100" s="209" t="str">
        <f t="shared" si="2"/>
        <v/>
      </c>
      <c r="J100" s="187" t="str">
        <f t="shared" si="3"/>
        <v/>
      </c>
      <c r="K100" s="49"/>
      <c r="L100" s="188" t="str">
        <f t="shared" si="4"/>
        <v/>
      </c>
      <c r="N100" s="212">
        <f t="shared" si="5"/>
        <v>-24.2</v>
      </c>
    </row>
    <row r="101" ht="21.0" customHeight="1">
      <c r="A101" s="193" t="s">
        <v>172</v>
      </c>
      <c r="B101" s="189">
        <v>85.0</v>
      </c>
      <c r="C101" s="191">
        <v>1120.0</v>
      </c>
      <c r="D101" s="186"/>
      <c r="E101" s="191"/>
      <c r="F101" s="179">
        <f>IF(C101="","",VLOOKUP(C101,'1HSDU001345A'!$A$2:$C$1103,2))</f>
        <v>24.83</v>
      </c>
      <c r="G101" s="208">
        <f t="shared" si="1"/>
        <v>2.181069959</v>
      </c>
      <c r="H101" s="192"/>
      <c r="I101" s="209" t="str">
        <f t="shared" si="2"/>
        <v/>
      </c>
      <c r="J101" s="187" t="str">
        <f t="shared" si="3"/>
        <v/>
      </c>
      <c r="K101" s="49"/>
      <c r="L101" s="188" t="str">
        <f t="shared" si="4"/>
        <v/>
      </c>
      <c r="N101" s="212">
        <f t="shared" si="5"/>
        <v>-24.33</v>
      </c>
    </row>
    <row r="102" ht="21.0" customHeight="1">
      <c r="A102" s="193" t="s">
        <v>172</v>
      </c>
      <c r="B102" s="189">
        <v>86.0</v>
      </c>
      <c r="C102" s="191">
        <v>966.0</v>
      </c>
      <c r="D102" s="186"/>
      <c r="E102" s="191"/>
      <c r="F102" s="179">
        <f>IF(C102="","",VLOOKUP(C102,'1HSDU001345A'!$A$2:$C$1103,2))</f>
        <v>24.81</v>
      </c>
      <c r="G102" s="208">
        <f t="shared" si="1"/>
        <v>2.098765432</v>
      </c>
      <c r="H102" s="192"/>
      <c r="I102" s="209" t="str">
        <f t="shared" si="2"/>
        <v/>
      </c>
      <c r="J102" s="187" t="str">
        <f t="shared" si="3"/>
        <v/>
      </c>
      <c r="K102" s="49"/>
      <c r="L102" s="188" t="str">
        <f t="shared" si="4"/>
        <v/>
      </c>
      <c r="N102" s="212">
        <f t="shared" si="5"/>
        <v>-24.31</v>
      </c>
    </row>
    <row r="103" ht="21.0" customHeight="1">
      <c r="A103" s="193" t="s">
        <v>173</v>
      </c>
      <c r="B103" s="189">
        <v>87.0</v>
      </c>
      <c r="C103" s="191">
        <v>779.0</v>
      </c>
      <c r="D103" s="186"/>
      <c r="E103" s="191"/>
      <c r="F103" s="179">
        <f>IF(C103="","",VLOOKUP(C103,'1HSDU001345A'!$A$2:$C$1103,2))</f>
        <v>24.83</v>
      </c>
      <c r="G103" s="208">
        <f t="shared" si="1"/>
        <v>2.181069959</v>
      </c>
      <c r="H103" s="192"/>
      <c r="I103" s="209" t="str">
        <f t="shared" si="2"/>
        <v/>
      </c>
      <c r="J103" s="187" t="str">
        <f t="shared" si="3"/>
        <v/>
      </c>
      <c r="K103" s="49"/>
      <c r="L103" s="188" t="str">
        <f t="shared" si="4"/>
        <v/>
      </c>
      <c r="N103" s="212">
        <f t="shared" si="5"/>
        <v>-24.33</v>
      </c>
    </row>
    <row r="104" ht="21.0" customHeight="1">
      <c r="A104" s="195" t="s">
        <v>173</v>
      </c>
      <c r="B104" s="196">
        <v>88.0</v>
      </c>
      <c r="C104" s="197">
        <v>785.0</v>
      </c>
      <c r="D104" s="198"/>
      <c r="E104" s="197"/>
      <c r="F104" s="199">
        <f>IF(C104="","",VLOOKUP(C104,'1HSDU001345A'!$A$2:$C$1103,2))</f>
        <v>24.71</v>
      </c>
      <c r="G104" s="200">
        <f t="shared" si="1"/>
        <v>1.687242798</v>
      </c>
      <c r="H104" s="201"/>
      <c r="I104" s="202" t="str">
        <f t="shared" si="2"/>
        <v/>
      </c>
      <c r="J104" s="203" t="str">
        <f t="shared" si="3"/>
        <v/>
      </c>
      <c r="K104" s="59"/>
      <c r="L104" s="204" t="str">
        <f t="shared" si="4"/>
        <v/>
      </c>
      <c r="N104" s="212">
        <f t="shared" si="5"/>
        <v>-24.21</v>
      </c>
    </row>
    <row r="105" ht="15.75" customHeight="1">
      <c r="D105" s="62"/>
    </row>
    <row r="106" ht="15.75" hidden="1" customHeight="1">
      <c r="B106" s="64" t="s">
        <v>153</v>
      </c>
      <c r="C106" s="138">
        <f>I44/16*2</f>
        <v>3.0375</v>
      </c>
      <c r="D106" s="62"/>
    </row>
    <row r="107" ht="15.75" hidden="1" customHeight="1">
      <c r="C107" s="62" t="s">
        <v>154</v>
      </c>
      <c r="E107" s="62" t="s">
        <v>155</v>
      </c>
      <c r="H107" s="64" t="s">
        <v>156</v>
      </c>
      <c r="J107" s="64" t="s">
        <v>157</v>
      </c>
    </row>
    <row r="108" ht="15.75" hidden="1" customHeight="1">
      <c r="B108" s="64" t="s">
        <v>158</v>
      </c>
      <c r="C108" s="138" t="str">
        <f>1/SUM(H108:H109,H114:H117,H122:H125,H130:H133)+1/SUM(H110:H113,H118:H121,H126:H129,H134:H135)</f>
        <v>#DIV/0!</v>
      </c>
      <c r="D108" s="211" t="str">
        <f t="shared" ref="D108:D109" si="6">(C108-$C$106)/$C$106%</f>
        <v>#DIV/0!</v>
      </c>
      <c r="E108" s="138">
        <f>1/SUM(J108:J109,J114:J117,J122:J125,J130:J133)+1/SUM(J110:J113,J118:J121,J126:J129,J134:J135)</f>
        <v>3.538567047</v>
      </c>
      <c r="F108" s="211">
        <f t="shared" ref="F108:F109" si="7">(E108-$C$106)/$C$106%</f>
        <v>16.49603446</v>
      </c>
      <c r="G108" s="64">
        <v>1.0</v>
      </c>
      <c r="H108" s="64" t="str">
        <f t="shared" ref="H108:H163" si="8">1/J49</f>
        <v>#DIV/0!</v>
      </c>
      <c r="J108" s="64">
        <f t="shared" ref="J108:J163" si="9">1/F49</f>
        <v>0.04033884631</v>
      </c>
    </row>
    <row r="109" ht="15.75" hidden="1" customHeight="1">
      <c r="B109" s="64" t="s">
        <v>159</v>
      </c>
      <c r="C109" s="138" t="str">
        <f>1/SUM(H136:H137,H142:H145,H150:H153,H158:H161)+1/SUM(H138:H141,H146:H149,H154:H157,H162:H163)</f>
        <v>#DIV/0!</v>
      </c>
      <c r="D109" s="211" t="str">
        <f t="shared" si="6"/>
        <v>#DIV/0!</v>
      </c>
      <c r="E109" s="138">
        <f>1/SUM(J136:J137,J142:J145,J150:J153,J158:J161)+1/SUM(J138:J141,J146:J149,J154:J157,J162:J163)</f>
        <v>3.535782876</v>
      </c>
      <c r="F109" s="211">
        <f t="shared" si="7"/>
        <v>16.40437453</v>
      </c>
      <c r="G109" s="64">
        <v>2.0</v>
      </c>
      <c r="H109" s="64" t="str">
        <f t="shared" si="8"/>
        <v>#DIV/0!</v>
      </c>
      <c r="J109" s="64">
        <f t="shared" si="9"/>
        <v>0.04033884631</v>
      </c>
    </row>
    <row r="110" ht="15.75" hidden="1" customHeight="1">
      <c r="B110" s="64" t="s">
        <v>160</v>
      </c>
      <c r="C110" s="138" t="str">
        <f>C108-C109</f>
        <v>#DIV/0!</v>
      </c>
      <c r="D110" s="211" t="str">
        <f>C110/$C$106%</f>
        <v>#DIV/0!</v>
      </c>
      <c r="E110" s="138">
        <f>E108-E109</f>
        <v>0.002784170384</v>
      </c>
      <c r="F110" s="211">
        <f>E110/$C$106%</f>
        <v>0.09165993033</v>
      </c>
      <c r="G110" s="64">
        <v>3.0</v>
      </c>
      <c r="H110" s="64" t="str">
        <f t="shared" si="8"/>
        <v>#DIV/0!</v>
      </c>
      <c r="J110" s="64">
        <f t="shared" si="9"/>
        <v>0.04033884631</v>
      </c>
    </row>
    <row r="111" ht="15.75" hidden="1" customHeight="1">
      <c r="D111" s="62"/>
      <c r="G111" s="64">
        <v>4.0</v>
      </c>
      <c r="H111" s="64" t="str">
        <f t="shared" si="8"/>
        <v>#DIV/0!</v>
      </c>
      <c r="J111" s="64">
        <f t="shared" si="9"/>
        <v>0.04019292605</v>
      </c>
    </row>
    <row r="112" ht="15.75" hidden="1" customHeight="1">
      <c r="B112" s="64" t="s">
        <v>174</v>
      </c>
      <c r="C112" s="138" t="str">
        <f>1/SUM(H108:H109,H114:H117,H122:H125,H130:H133)</f>
        <v>#DIV/0!</v>
      </c>
      <c r="D112" s="211" t="str">
        <f t="shared" ref="D112:D115" si="10">(C112-$C$106/2)/($C$106/2)%</f>
        <v>#DIV/0!</v>
      </c>
      <c r="E112" s="138">
        <f>1/SUM(J108:J109,J114:J117,J122:J125,J130:J133)</f>
        <v>1.768608289</v>
      </c>
      <c r="F112" s="211">
        <f t="shared" ref="F112:F115" si="11">(E112-$C$106/2)/($C$106/2)%</f>
        <v>16.45157455</v>
      </c>
      <c r="G112" s="64">
        <v>5.0</v>
      </c>
      <c r="H112" s="64" t="str">
        <f t="shared" si="8"/>
        <v>#DIV/0!</v>
      </c>
      <c r="J112" s="64">
        <f t="shared" si="9"/>
        <v>0.03996802558</v>
      </c>
    </row>
    <row r="113" ht="15.75" hidden="1" customHeight="1">
      <c r="B113" s="64" t="s">
        <v>175</v>
      </c>
      <c r="C113" s="138" t="str">
        <f>1/SUM(H110:H113,H118:H121,H126:H129,H134:H135)</f>
        <v>#DIV/0!</v>
      </c>
      <c r="D113" s="211" t="str">
        <f t="shared" si="10"/>
        <v>#DIV/0!</v>
      </c>
      <c r="E113" s="138">
        <f>1/SUM(J110:J113,J118:J121,J126:J129,J134:J135)</f>
        <v>1.769958758</v>
      </c>
      <c r="F113" s="211">
        <f t="shared" si="11"/>
        <v>16.54049438</v>
      </c>
      <c r="G113" s="64">
        <v>6.0</v>
      </c>
      <c r="H113" s="64" t="str">
        <f t="shared" si="8"/>
        <v>#DIV/0!</v>
      </c>
      <c r="J113" s="64">
        <f t="shared" si="9"/>
        <v>0.04033884631</v>
      </c>
    </row>
    <row r="114" ht="15.75" hidden="1" customHeight="1">
      <c r="B114" s="64" t="s">
        <v>176</v>
      </c>
      <c r="C114" s="138" t="str">
        <f>1/SUM(H138:H141,H146:H149,H154:H157,H162:H163)</f>
        <v>#DIV/0!</v>
      </c>
      <c r="D114" s="211" t="str">
        <f t="shared" si="10"/>
        <v>#DIV/0!</v>
      </c>
      <c r="E114" s="138">
        <f>1/SUM(J138:J141,J146:J149,J154:J157,J162:J163)</f>
        <v>1.765283578</v>
      </c>
      <c r="F114" s="211">
        <f t="shared" si="11"/>
        <v>16.2326636</v>
      </c>
      <c r="G114" s="64">
        <v>7.0</v>
      </c>
      <c r="H114" s="64" t="str">
        <f t="shared" si="8"/>
        <v>#DIV/0!</v>
      </c>
      <c r="J114" s="64">
        <f t="shared" si="9"/>
        <v>0.04033884631</v>
      </c>
    </row>
    <row r="115" ht="15.75" hidden="1" customHeight="1">
      <c r="B115" s="64" t="s">
        <v>177</v>
      </c>
      <c r="C115" s="138" t="str">
        <f>1/SUM(H136:H137,H142:H145,H150:H153,H158:H161)</f>
        <v>#DIV/0!</v>
      </c>
      <c r="D115" s="211" t="str">
        <f t="shared" si="10"/>
        <v>#DIV/0!</v>
      </c>
      <c r="E115" s="138">
        <f>1/SUM(J136:J137,J142:J145,J150:J153,J158:J161)</f>
        <v>1.770499298</v>
      </c>
      <c r="F115" s="211">
        <f t="shared" si="11"/>
        <v>16.57608547</v>
      </c>
      <c r="G115" s="64">
        <v>8.0</v>
      </c>
      <c r="H115" s="64" t="str">
        <f t="shared" si="8"/>
        <v>#DIV/0!</v>
      </c>
      <c r="J115" s="64">
        <f t="shared" si="9"/>
        <v>0.04003202562</v>
      </c>
    </row>
    <row r="116" ht="15.75" hidden="1" customHeight="1">
      <c r="D116" s="62"/>
      <c r="G116" s="64">
        <v>9.0</v>
      </c>
      <c r="H116" s="64" t="str">
        <f t="shared" si="8"/>
        <v>#DIV/0!</v>
      </c>
      <c r="J116" s="64">
        <f t="shared" si="9"/>
        <v>0.03996802558</v>
      </c>
    </row>
    <row r="117" ht="15.75" hidden="1" customHeight="1">
      <c r="B117" s="64" t="s">
        <v>165</v>
      </c>
      <c r="C117" s="138" t="str">
        <f>(SUM(C112:C115))</f>
        <v>#DIV/0!</v>
      </c>
      <c r="D117" s="62"/>
      <c r="E117" s="138">
        <f>(SUM(E112:E115))</f>
        <v>7.074349923</v>
      </c>
      <c r="G117" s="64">
        <v>10.0</v>
      </c>
      <c r="H117" s="64" t="str">
        <f t="shared" si="8"/>
        <v>#DIV/0!</v>
      </c>
      <c r="J117" s="64">
        <f t="shared" si="9"/>
        <v>0.04037141704</v>
      </c>
    </row>
    <row r="118" ht="15.75" hidden="1" customHeight="1">
      <c r="D118" s="62"/>
      <c r="G118" s="64">
        <v>11.0</v>
      </c>
      <c r="H118" s="64" t="str">
        <f t="shared" si="8"/>
        <v>#DIV/0!</v>
      </c>
      <c r="J118" s="64">
        <f t="shared" si="9"/>
        <v>0.04027386226</v>
      </c>
    </row>
    <row r="119" ht="15.75" hidden="1" customHeight="1">
      <c r="D119" s="62"/>
      <c r="G119" s="64">
        <v>12.0</v>
      </c>
      <c r="H119" s="64" t="str">
        <f t="shared" si="8"/>
        <v>#DIV/0!</v>
      </c>
      <c r="J119" s="64">
        <f t="shared" si="9"/>
        <v>0.04029008864</v>
      </c>
    </row>
    <row r="120" ht="15.75" hidden="1" customHeight="1">
      <c r="D120" s="62"/>
      <c r="G120" s="64">
        <v>13.0</v>
      </c>
      <c r="H120" s="64" t="str">
        <f t="shared" si="8"/>
        <v>#DIV/0!</v>
      </c>
      <c r="J120" s="64">
        <f t="shared" si="9"/>
        <v>0.0407000407</v>
      </c>
    </row>
    <row r="121" ht="15.75" hidden="1" customHeight="1">
      <c r="D121" s="62"/>
      <c r="G121" s="64">
        <v>14.0</v>
      </c>
      <c r="H121" s="64" t="str">
        <f t="shared" si="8"/>
        <v>#DIV/0!</v>
      </c>
      <c r="J121" s="64">
        <f t="shared" si="9"/>
        <v>0.04017677782</v>
      </c>
    </row>
    <row r="122" ht="15.75" hidden="1" customHeight="1">
      <c r="D122" s="62"/>
      <c r="G122" s="64">
        <v>15.0</v>
      </c>
      <c r="H122" s="64" t="str">
        <f t="shared" si="8"/>
        <v>#DIV/0!</v>
      </c>
      <c r="J122" s="64">
        <f t="shared" si="9"/>
        <v>0.0406504065</v>
      </c>
    </row>
    <row r="123" ht="15.75" hidden="1" customHeight="1">
      <c r="D123" s="62"/>
      <c r="G123" s="64">
        <v>16.0</v>
      </c>
      <c r="H123" s="64" t="str">
        <f t="shared" si="8"/>
        <v>#DIV/0!</v>
      </c>
      <c r="J123" s="64">
        <f t="shared" si="9"/>
        <v>0.03996802558</v>
      </c>
    </row>
    <row r="124" ht="15.75" hidden="1" customHeight="1">
      <c r="D124" s="62"/>
      <c r="G124" s="64">
        <v>17.0</v>
      </c>
      <c r="H124" s="64" t="str">
        <f t="shared" si="8"/>
        <v>#DIV/0!</v>
      </c>
      <c r="J124" s="64">
        <f t="shared" si="9"/>
        <v>0.04076640848</v>
      </c>
    </row>
    <row r="125" ht="15.75" hidden="1" customHeight="1">
      <c r="D125" s="62"/>
      <c r="G125" s="64">
        <v>18.0</v>
      </c>
      <c r="H125" s="64" t="str">
        <f t="shared" si="8"/>
        <v>#DIV/0!</v>
      </c>
      <c r="J125" s="64">
        <f t="shared" si="9"/>
        <v>0.04066693778</v>
      </c>
    </row>
    <row r="126" ht="15.75" hidden="1" customHeight="1">
      <c r="D126" s="62"/>
      <c r="G126" s="64">
        <v>19.0</v>
      </c>
      <c r="H126" s="64" t="str">
        <f t="shared" si="8"/>
        <v>#DIV/0!</v>
      </c>
      <c r="J126" s="64">
        <f t="shared" si="9"/>
        <v>0.04066693778</v>
      </c>
    </row>
    <row r="127" ht="15.75" hidden="1" customHeight="1">
      <c r="D127" s="62"/>
      <c r="G127" s="64">
        <v>20.0</v>
      </c>
      <c r="H127" s="64" t="str">
        <f t="shared" si="8"/>
        <v>#DIV/0!</v>
      </c>
      <c r="J127" s="64">
        <f t="shared" si="9"/>
        <v>0.04050222762</v>
      </c>
    </row>
    <row r="128" ht="15.75" hidden="1" customHeight="1">
      <c r="D128" s="62"/>
      <c r="G128" s="64">
        <v>21.0</v>
      </c>
      <c r="H128" s="64" t="str">
        <f t="shared" si="8"/>
        <v>#DIV/0!</v>
      </c>
      <c r="J128" s="64">
        <f t="shared" si="9"/>
        <v>0.04024144869</v>
      </c>
    </row>
    <row r="129" ht="15.75" hidden="1" customHeight="1">
      <c r="D129" s="62"/>
      <c r="G129" s="64">
        <v>22.0</v>
      </c>
      <c r="H129" s="64" t="str">
        <f t="shared" si="8"/>
        <v>#DIV/0!</v>
      </c>
      <c r="J129" s="64">
        <f t="shared" si="9"/>
        <v>0.04027386226</v>
      </c>
    </row>
    <row r="130" ht="15.75" hidden="1" customHeight="1">
      <c r="D130" s="62"/>
      <c r="G130" s="64">
        <v>23.0</v>
      </c>
      <c r="H130" s="64" t="str">
        <f t="shared" si="8"/>
        <v>#DIV/0!</v>
      </c>
      <c r="J130" s="64">
        <f t="shared" si="9"/>
        <v>0.04042037187</v>
      </c>
    </row>
    <row r="131" ht="15.75" hidden="1" customHeight="1">
      <c r="D131" s="62"/>
      <c r="G131" s="64">
        <v>24.0</v>
      </c>
      <c r="H131" s="64" t="str">
        <f t="shared" si="8"/>
        <v>#DIV/0!</v>
      </c>
      <c r="J131" s="64">
        <f t="shared" si="9"/>
        <v>0.04043671654</v>
      </c>
    </row>
    <row r="132" ht="15.75" hidden="1" customHeight="1">
      <c r="D132" s="62"/>
      <c r="G132" s="64">
        <v>25.0</v>
      </c>
      <c r="H132" s="64" t="str">
        <f t="shared" si="8"/>
        <v>#DIV/0!</v>
      </c>
      <c r="J132" s="64">
        <f t="shared" si="9"/>
        <v>0.04055150041</v>
      </c>
    </row>
    <row r="133" ht="15.75" hidden="1" customHeight="1">
      <c r="D133" s="62"/>
      <c r="G133" s="64">
        <v>26.0</v>
      </c>
      <c r="H133" s="64" t="str">
        <f t="shared" si="8"/>
        <v>#DIV/0!</v>
      </c>
      <c r="J133" s="64">
        <f t="shared" si="9"/>
        <v>0.04056795132</v>
      </c>
    </row>
    <row r="134" ht="15.75" hidden="1" customHeight="1">
      <c r="D134" s="62"/>
      <c r="G134" s="64">
        <v>27.0</v>
      </c>
      <c r="H134" s="64" t="str">
        <f t="shared" si="8"/>
        <v>#DIV/0!</v>
      </c>
      <c r="J134" s="64">
        <f t="shared" si="9"/>
        <v>0.04045307443</v>
      </c>
    </row>
    <row r="135" ht="15.75" hidden="1" customHeight="1">
      <c r="D135" s="62"/>
      <c r="G135" s="64">
        <v>28.0</v>
      </c>
      <c r="H135" s="64" t="str">
        <f t="shared" si="8"/>
        <v>#DIV/0!</v>
      </c>
      <c r="J135" s="64">
        <f t="shared" si="9"/>
        <v>0.04056795132</v>
      </c>
    </row>
    <row r="136" ht="15.75" hidden="1" customHeight="1">
      <c r="D136" s="62"/>
      <c r="G136" s="64">
        <v>29.0</v>
      </c>
      <c r="H136" s="64" t="str">
        <f t="shared" si="8"/>
        <v>#DIV/0!</v>
      </c>
      <c r="J136" s="64">
        <f t="shared" si="9"/>
        <v>0.04030632809</v>
      </c>
    </row>
    <row r="137" ht="15.75" hidden="1" customHeight="1">
      <c r="D137" s="62"/>
      <c r="G137" s="64">
        <v>30.0</v>
      </c>
      <c r="H137" s="64" t="str">
        <f t="shared" si="8"/>
        <v>#DIV/0!</v>
      </c>
      <c r="J137" s="64">
        <f t="shared" si="9"/>
        <v>0.0408496732</v>
      </c>
    </row>
    <row r="138" ht="15.75" hidden="1" customHeight="1">
      <c r="D138" s="62"/>
      <c r="G138" s="64">
        <v>31.0</v>
      </c>
      <c r="H138" s="64" t="str">
        <f t="shared" si="8"/>
        <v>#DIV/0!</v>
      </c>
      <c r="J138" s="64">
        <f t="shared" si="9"/>
        <v>0.04030632809</v>
      </c>
    </row>
    <row r="139" ht="15.75" hidden="1" customHeight="1">
      <c r="D139" s="62"/>
      <c r="G139" s="64">
        <v>32.0</v>
      </c>
      <c r="H139" s="64" t="str">
        <f t="shared" si="8"/>
        <v>#DIV/0!</v>
      </c>
      <c r="J139" s="64">
        <f t="shared" si="9"/>
        <v>0.04030632809</v>
      </c>
    </row>
    <row r="140" ht="15.75" hidden="1" customHeight="1">
      <c r="D140" s="62"/>
      <c r="G140" s="64">
        <v>33.0</v>
      </c>
      <c r="H140" s="64" t="str">
        <f t="shared" si="8"/>
        <v>#DIV/0!</v>
      </c>
      <c r="J140" s="64">
        <f t="shared" si="9"/>
        <v>0.04030632809</v>
      </c>
    </row>
    <row r="141" ht="15.75" hidden="1" customHeight="1">
      <c r="D141" s="62"/>
      <c r="G141" s="64">
        <v>34.0</v>
      </c>
      <c r="H141" s="64" t="str">
        <f t="shared" si="8"/>
        <v>#DIV/0!</v>
      </c>
      <c r="J141" s="64">
        <f t="shared" si="9"/>
        <v>0.04030632809</v>
      </c>
    </row>
    <row r="142" ht="15.75" hidden="1" customHeight="1">
      <c r="D142" s="62"/>
      <c r="G142" s="64">
        <v>35.0</v>
      </c>
      <c r="H142" s="64" t="str">
        <f t="shared" si="8"/>
        <v>#DIV/0!</v>
      </c>
      <c r="J142" s="64">
        <f t="shared" si="9"/>
        <v>0.04030632809</v>
      </c>
    </row>
    <row r="143" ht="15.75" hidden="1" customHeight="1">
      <c r="D143" s="62"/>
      <c r="G143" s="64">
        <v>36.0</v>
      </c>
      <c r="H143" s="64" t="str">
        <f t="shared" si="8"/>
        <v>#DIV/0!</v>
      </c>
      <c r="J143" s="64">
        <f t="shared" si="9"/>
        <v>0.03996802558</v>
      </c>
    </row>
    <row r="144" ht="15.75" hidden="1" customHeight="1">
      <c r="D144" s="62"/>
      <c r="G144" s="64">
        <v>37.0</v>
      </c>
      <c r="H144" s="64" t="str">
        <f t="shared" si="8"/>
        <v>#DIV/0!</v>
      </c>
      <c r="J144" s="64">
        <f t="shared" si="9"/>
        <v>0.04025764895</v>
      </c>
    </row>
    <row r="145" ht="15.75" hidden="1" customHeight="1">
      <c r="D145" s="62"/>
      <c r="G145" s="64">
        <v>38.0</v>
      </c>
      <c r="H145" s="64" t="str">
        <f t="shared" si="8"/>
        <v>#DIV/0!</v>
      </c>
      <c r="J145" s="64">
        <f t="shared" si="9"/>
        <v>0.04033884631</v>
      </c>
    </row>
    <row r="146" ht="15.75" hidden="1" customHeight="1">
      <c r="D146" s="62"/>
      <c r="G146" s="64">
        <v>39.0</v>
      </c>
      <c r="H146" s="64" t="str">
        <f t="shared" si="8"/>
        <v>#DIV/0!</v>
      </c>
      <c r="J146" s="64">
        <f t="shared" si="9"/>
        <v>0.04063388866</v>
      </c>
    </row>
    <row r="147" ht="15.75" hidden="1" customHeight="1">
      <c r="D147" s="62"/>
      <c r="G147" s="64">
        <v>40.0</v>
      </c>
      <c r="H147" s="64" t="str">
        <f t="shared" si="8"/>
        <v>#DIV/0!</v>
      </c>
      <c r="J147" s="64">
        <f t="shared" si="9"/>
        <v>0.04055150041</v>
      </c>
    </row>
    <row r="148" ht="15.75" hidden="1" customHeight="1">
      <c r="D148" s="62"/>
      <c r="G148" s="64">
        <v>41.0</v>
      </c>
      <c r="H148" s="64" t="str">
        <f t="shared" si="8"/>
        <v>#DIV/0!</v>
      </c>
      <c r="J148" s="64">
        <f t="shared" si="9"/>
        <v>0.04030632809</v>
      </c>
    </row>
    <row r="149" ht="15.75" hidden="1" customHeight="1">
      <c r="D149" s="62"/>
      <c r="G149" s="64">
        <v>42.0</v>
      </c>
      <c r="H149" s="64" t="str">
        <f t="shared" si="8"/>
        <v>#DIV/0!</v>
      </c>
      <c r="J149" s="64">
        <f t="shared" si="9"/>
        <v>0.04025764895</v>
      </c>
    </row>
    <row r="150" ht="15.75" hidden="1" customHeight="1">
      <c r="D150" s="62"/>
      <c r="G150" s="64">
        <v>43.0</v>
      </c>
      <c r="H150" s="64" t="str">
        <f t="shared" si="8"/>
        <v>#DIV/0!</v>
      </c>
      <c r="J150" s="64">
        <f t="shared" si="9"/>
        <v>0.04009623095</v>
      </c>
    </row>
    <row r="151" ht="15.75" hidden="1" customHeight="1">
      <c r="D151" s="62"/>
      <c r="G151" s="64">
        <v>44.0</v>
      </c>
      <c r="H151" s="64" t="str">
        <f t="shared" si="8"/>
        <v>#DIV/0!</v>
      </c>
      <c r="J151" s="64">
        <f t="shared" si="9"/>
        <v>0.04024144869</v>
      </c>
    </row>
    <row r="152" ht="15.75" hidden="1" customHeight="1">
      <c r="D152" s="62"/>
      <c r="G152" s="64">
        <v>45.0</v>
      </c>
      <c r="H152" s="64" t="str">
        <f t="shared" si="8"/>
        <v>#DIV/0!</v>
      </c>
      <c r="J152" s="64">
        <f t="shared" si="9"/>
        <v>0.04019292605</v>
      </c>
    </row>
    <row r="153" ht="15.75" hidden="1" customHeight="1">
      <c r="D153" s="62"/>
      <c r="G153" s="64">
        <v>46.0</v>
      </c>
      <c r="H153" s="64" t="str">
        <f t="shared" si="8"/>
        <v>#DIV/0!</v>
      </c>
      <c r="J153" s="64">
        <f t="shared" si="9"/>
        <v>0.04032258065</v>
      </c>
    </row>
    <row r="154" ht="15.75" hidden="1" customHeight="1">
      <c r="D154" s="62"/>
      <c r="G154" s="64">
        <v>47.0</v>
      </c>
      <c r="H154" s="64" t="str">
        <f t="shared" si="8"/>
        <v>#DIV/0!</v>
      </c>
      <c r="J154" s="64">
        <f t="shared" si="9"/>
        <v>0.04066693778</v>
      </c>
    </row>
    <row r="155" ht="15.75" hidden="1" customHeight="1">
      <c r="D155" s="62"/>
      <c r="G155" s="64">
        <v>48.0</v>
      </c>
      <c r="H155" s="64" t="str">
        <f t="shared" si="8"/>
        <v>#DIV/0!</v>
      </c>
      <c r="J155" s="64">
        <f t="shared" si="9"/>
        <v>0.04012841091</v>
      </c>
    </row>
    <row r="156" ht="15.75" hidden="1" customHeight="1">
      <c r="D156" s="62"/>
      <c r="G156" s="64">
        <v>49.0</v>
      </c>
      <c r="H156" s="64" t="str">
        <f t="shared" si="8"/>
        <v>#DIV/0!</v>
      </c>
      <c r="J156" s="64">
        <f t="shared" si="9"/>
        <v>0.04110152076</v>
      </c>
    </row>
    <row r="157" ht="15.75" hidden="1" customHeight="1">
      <c r="D157" s="62"/>
      <c r="G157" s="64">
        <v>50.0</v>
      </c>
      <c r="H157" s="64" t="str">
        <f t="shared" si="8"/>
        <v>#DIV/0!</v>
      </c>
      <c r="J157" s="64">
        <f t="shared" si="9"/>
        <v>0.04086636698</v>
      </c>
    </row>
    <row r="158" ht="15.75" hidden="1" customHeight="1">
      <c r="D158" s="62"/>
      <c r="G158" s="64">
        <v>51.0</v>
      </c>
      <c r="H158" s="64" t="str">
        <f t="shared" si="8"/>
        <v>#DIV/0!</v>
      </c>
      <c r="J158" s="64">
        <f t="shared" si="9"/>
        <v>0.04086636698</v>
      </c>
    </row>
    <row r="159" ht="15.75" hidden="1" customHeight="1">
      <c r="D159" s="62"/>
      <c r="G159" s="64">
        <v>52.0</v>
      </c>
      <c r="H159" s="64" t="str">
        <f t="shared" si="8"/>
        <v>#DIV/0!</v>
      </c>
      <c r="J159" s="64">
        <f t="shared" si="9"/>
        <v>0.04048582996</v>
      </c>
    </row>
    <row r="160" ht="15.75" hidden="1" customHeight="1">
      <c r="D160" s="62"/>
      <c r="G160" s="64">
        <v>53.0</v>
      </c>
      <c r="H160" s="64" t="str">
        <f t="shared" si="8"/>
        <v>#DIV/0!</v>
      </c>
      <c r="J160" s="64">
        <f t="shared" si="9"/>
        <v>0.04027386226</v>
      </c>
    </row>
    <row r="161" ht="15.75" hidden="1" customHeight="1">
      <c r="D161" s="62"/>
      <c r="G161" s="64">
        <v>54.0</v>
      </c>
      <c r="H161" s="64" t="str">
        <f t="shared" si="8"/>
        <v>#DIV/0!</v>
      </c>
      <c r="J161" s="64">
        <f t="shared" si="9"/>
        <v>0.04030632809</v>
      </c>
    </row>
    <row r="162" ht="15.75" hidden="1" customHeight="1">
      <c r="D162" s="62"/>
      <c r="G162" s="64">
        <v>55.0</v>
      </c>
      <c r="H162" s="64" t="str">
        <f t="shared" si="8"/>
        <v>#DIV/0!</v>
      </c>
      <c r="J162" s="64">
        <f t="shared" si="9"/>
        <v>0.04027386226</v>
      </c>
    </row>
    <row r="163" ht="15.75" hidden="1" customHeight="1">
      <c r="D163" s="62"/>
      <c r="G163" s="64">
        <v>56.0</v>
      </c>
      <c r="H163" s="64" t="str">
        <f t="shared" si="8"/>
        <v>#DIV/0!</v>
      </c>
      <c r="J163" s="64">
        <f t="shared" si="9"/>
        <v>0.04046944557</v>
      </c>
    </row>
    <row r="164" ht="15.75" customHeight="1">
      <c r="D164" s="62"/>
    </row>
    <row r="165" ht="15.75" customHeight="1">
      <c r="D165" s="62"/>
    </row>
    <row r="166" ht="15.75" customHeight="1">
      <c r="D166" s="62"/>
    </row>
    <row r="167" ht="15.75" customHeight="1">
      <c r="D167" s="62"/>
    </row>
    <row r="168" ht="15.75" customHeight="1">
      <c r="D168" s="62"/>
    </row>
    <row r="169" ht="15.75" customHeight="1">
      <c r="D169" s="62"/>
    </row>
    <row r="170" ht="15.75" customHeight="1">
      <c r="D170" s="62"/>
    </row>
    <row r="171" ht="15.75" customHeight="1">
      <c r="D171" s="62"/>
    </row>
    <row r="172" ht="15.75" customHeight="1">
      <c r="D172" s="62"/>
    </row>
    <row r="173" ht="15.75" customHeight="1">
      <c r="D173" s="62"/>
    </row>
    <row r="174" ht="15.75" customHeight="1">
      <c r="D174" s="62"/>
    </row>
    <row r="175" ht="15.75" customHeight="1">
      <c r="D175" s="62"/>
    </row>
    <row r="176" ht="15.75" customHeight="1">
      <c r="D176" s="62"/>
    </row>
    <row r="177" ht="15.75" customHeight="1">
      <c r="D177" s="62"/>
    </row>
    <row r="178" ht="15.75" customHeight="1">
      <c r="D178" s="62"/>
    </row>
    <row r="179" ht="15.75" customHeight="1">
      <c r="D179" s="62"/>
    </row>
    <row r="180" ht="15.75" customHeight="1">
      <c r="D180" s="62"/>
    </row>
    <row r="181" ht="15.75" customHeight="1">
      <c r="D181" s="62"/>
    </row>
    <row r="182" ht="15.75" customHeight="1">
      <c r="D182" s="62"/>
    </row>
    <row r="183" ht="15.75" customHeight="1">
      <c r="D183" s="62"/>
    </row>
    <row r="184" ht="15.75" customHeight="1">
      <c r="D184" s="62"/>
    </row>
    <row r="185" ht="15.75" customHeight="1">
      <c r="D185" s="62"/>
    </row>
    <row r="186" ht="15.75" customHeight="1">
      <c r="D186" s="62"/>
    </row>
    <row r="187" ht="15.75" customHeight="1">
      <c r="D187" s="62"/>
    </row>
    <row r="188" ht="15.75" customHeight="1">
      <c r="D188" s="62"/>
    </row>
    <row r="189" ht="15.75" customHeight="1">
      <c r="D189" s="62"/>
    </row>
    <row r="190" ht="15.75" customHeight="1">
      <c r="D190" s="62"/>
    </row>
    <row r="191" ht="15.75" customHeight="1">
      <c r="D191" s="62"/>
    </row>
    <row r="192" ht="15.75" customHeight="1">
      <c r="D192" s="62"/>
    </row>
    <row r="193" ht="15.75" customHeight="1">
      <c r="D193" s="62"/>
    </row>
    <row r="194" ht="15.75" customHeight="1">
      <c r="D194" s="62"/>
    </row>
    <row r="195" ht="15.75" customHeight="1">
      <c r="D195" s="62"/>
    </row>
    <row r="196" ht="15.75" customHeight="1">
      <c r="D196" s="62"/>
    </row>
    <row r="197" ht="15.75" customHeight="1">
      <c r="D197" s="62"/>
    </row>
    <row r="198" ht="15.75" customHeight="1">
      <c r="D198" s="62"/>
    </row>
    <row r="199" ht="15.75" customHeight="1">
      <c r="D199" s="62"/>
    </row>
    <row r="200" ht="15.75" customHeight="1">
      <c r="D200" s="62"/>
    </row>
    <row r="201" ht="15.75" customHeight="1">
      <c r="D201" s="62"/>
    </row>
    <row r="202" ht="15.75" customHeight="1">
      <c r="D202" s="62"/>
    </row>
    <row r="203" ht="15.75" customHeight="1">
      <c r="D203" s="62"/>
    </row>
    <row r="204" ht="15.75" customHeight="1">
      <c r="D204" s="62"/>
    </row>
    <row r="205" ht="15.75" customHeight="1">
      <c r="D205" s="62"/>
    </row>
    <row r="206" ht="15.75" customHeight="1">
      <c r="D206" s="62"/>
    </row>
    <row r="207" ht="15.75" customHeight="1">
      <c r="D207" s="62"/>
    </row>
    <row r="208" ht="15.75" customHeight="1">
      <c r="D208" s="62"/>
    </row>
    <row r="209" ht="15.75" customHeight="1">
      <c r="D209" s="62"/>
    </row>
    <row r="210" ht="15.75" customHeight="1">
      <c r="D210" s="62"/>
    </row>
    <row r="211" ht="15.75" customHeight="1">
      <c r="D211" s="62"/>
    </row>
    <row r="212" ht="15.75" customHeight="1">
      <c r="D212" s="62"/>
    </row>
    <row r="213" ht="15.75" customHeight="1">
      <c r="D213" s="62"/>
    </row>
    <row r="214" ht="15.75" customHeight="1">
      <c r="D214" s="62"/>
    </row>
    <row r="215" ht="15.75" customHeight="1">
      <c r="D215" s="62"/>
    </row>
    <row r="216" ht="15.75" customHeight="1">
      <c r="D216" s="62"/>
    </row>
    <row r="217" ht="15.75" customHeight="1">
      <c r="D217" s="62"/>
    </row>
    <row r="218" ht="15.75" customHeight="1">
      <c r="D218" s="62"/>
    </row>
    <row r="219" ht="15.75" customHeight="1">
      <c r="D219" s="62"/>
    </row>
    <row r="220" ht="15.75" customHeight="1">
      <c r="D220" s="62"/>
    </row>
    <row r="221" ht="15.75" customHeight="1">
      <c r="D221" s="62"/>
    </row>
    <row r="222" ht="15.75" customHeight="1">
      <c r="D222" s="62"/>
    </row>
    <row r="223" ht="15.75" customHeight="1">
      <c r="D223" s="62"/>
    </row>
    <row r="224" ht="15.75" customHeight="1">
      <c r="D224" s="62"/>
    </row>
    <row r="225" ht="15.75" customHeight="1">
      <c r="D225" s="62"/>
    </row>
    <row r="226" ht="15.75" customHeight="1">
      <c r="D226" s="62"/>
    </row>
    <row r="227" ht="15.75" customHeight="1">
      <c r="D227" s="62"/>
    </row>
    <row r="228" ht="15.75" customHeight="1">
      <c r="D228" s="62"/>
    </row>
    <row r="229" ht="15.75" customHeight="1">
      <c r="D229" s="62"/>
    </row>
    <row r="230" ht="15.75" customHeight="1">
      <c r="D230" s="62"/>
    </row>
    <row r="231" ht="15.75" customHeight="1">
      <c r="D231" s="62"/>
    </row>
    <row r="232" ht="15.75" customHeight="1">
      <c r="D232" s="62"/>
    </row>
    <row r="233" ht="15.75" customHeight="1">
      <c r="D233" s="62"/>
    </row>
    <row r="234" ht="15.75" customHeight="1">
      <c r="D234" s="62"/>
    </row>
    <row r="235" ht="15.75" customHeight="1">
      <c r="D235" s="62"/>
    </row>
    <row r="236" ht="15.75" customHeight="1">
      <c r="D236" s="62"/>
    </row>
    <row r="237" ht="15.75" customHeight="1">
      <c r="D237" s="62"/>
    </row>
    <row r="238" ht="15.75" customHeight="1">
      <c r="D238" s="62"/>
    </row>
    <row r="239" ht="15.75" customHeight="1">
      <c r="D239" s="62"/>
    </row>
    <row r="240" ht="15.75" customHeight="1">
      <c r="D240" s="62"/>
    </row>
    <row r="241" ht="15.75" customHeight="1">
      <c r="D241" s="62"/>
    </row>
    <row r="242" ht="15.75" customHeight="1">
      <c r="D242" s="62"/>
    </row>
    <row r="243" ht="15.75" customHeight="1">
      <c r="D243" s="62"/>
    </row>
    <row r="244" ht="15.75" customHeight="1">
      <c r="D244" s="62"/>
    </row>
    <row r="245" ht="15.75" customHeight="1">
      <c r="D245" s="62"/>
    </row>
    <row r="246" ht="15.75" customHeight="1">
      <c r="D246" s="62"/>
    </row>
    <row r="247" ht="15.75" customHeight="1">
      <c r="D247" s="62"/>
    </row>
    <row r="248" ht="15.75" customHeight="1">
      <c r="D248" s="62"/>
    </row>
    <row r="249" ht="15.75" customHeight="1">
      <c r="D249" s="62"/>
    </row>
    <row r="250" ht="15.75" customHeight="1">
      <c r="D250" s="62"/>
    </row>
    <row r="251" ht="15.75" customHeight="1">
      <c r="D251" s="62"/>
    </row>
    <row r="252" ht="15.75" customHeight="1">
      <c r="D252" s="62"/>
    </row>
    <row r="253" ht="15.75" customHeight="1">
      <c r="D253" s="62"/>
    </row>
    <row r="254" ht="15.75" customHeight="1">
      <c r="D254" s="62"/>
    </row>
    <row r="255" ht="15.75" customHeight="1">
      <c r="D255" s="62"/>
    </row>
    <row r="256" ht="15.75" customHeight="1">
      <c r="D256" s="62"/>
    </row>
    <row r="257" ht="15.75" customHeight="1">
      <c r="D257" s="62"/>
    </row>
    <row r="258" ht="15.75" customHeight="1">
      <c r="D258" s="62"/>
    </row>
    <row r="259" ht="15.75" customHeight="1">
      <c r="D259" s="62"/>
    </row>
    <row r="260" ht="15.75" customHeight="1">
      <c r="D260" s="62"/>
    </row>
    <row r="261" ht="15.75" customHeight="1">
      <c r="D261" s="62"/>
    </row>
    <row r="262" ht="15.75" customHeight="1">
      <c r="D262" s="62"/>
    </row>
    <row r="263" ht="15.75" customHeight="1">
      <c r="D263" s="62"/>
    </row>
    <row r="264" ht="15.75" customHeight="1">
      <c r="D264" s="62"/>
    </row>
    <row r="265" ht="15.75" customHeight="1">
      <c r="D265" s="62"/>
    </row>
    <row r="266" ht="15.75" customHeight="1">
      <c r="D266" s="62"/>
    </row>
    <row r="267" ht="15.75" customHeight="1">
      <c r="D267" s="62"/>
    </row>
    <row r="268" ht="15.75" customHeight="1">
      <c r="D268" s="62"/>
    </row>
    <row r="269" ht="15.75" customHeight="1">
      <c r="D269" s="62"/>
    </row>
    <row r="270" ht="15.75" customHeight="1">
      <c r="D270" s="62"/>
    </row>
    <row r="271" ht="15.75" customHeight="1">
      <c r="D271" s="62"/>
    </row>
    <row r="272" ht="15.75" customHeight="1">
      <c r="D272" s="62"/>
    </row>
    <row r="273" ht="15.75" customHeight="1">
      <c r="D273" s="62"/>
    </row>
    <row r="274" ht="15.75" customHeight="1">
      <c r="D274" s="62"/>
    </row>
    <row r="275" ht="15.75" customHeight="1">
      <c r="D275" s="62"/>
    </row>
    <row r="276" ht="15.75" customHeight="1">
      <c r="D276" s="62"/>
    </row>
    <row r="277" ht="15.75" customHeight="1">
      <c r="D277" s="62"/>
    </row>
    <row r="278" ht="15.75" customHeight="1">
      <c r="D278" s="62"/>
    </row>
    <row r="279" ht="15.75" customHeight="1">
      <c r="D279" s="62"/>
    </row>
    <row r="280" ht="15.75" customHeight="1">
      <c r="D280" s="62"/>
    </row>
    <row r="281" ht="15.75" customHeight="1">
      <c r="D281" s="62"/>
    </row>
    <row r="282" ht="15.75" customHeight="1">
      <c r="D282" s="62"/>
    </row>
    <row r="283" ht="15.75" customHeight="1">
      <c r="D283" s="62"/>
    </row>
    <row r="284" ht="15.75" customHeight="1">
      <c r="D284" s="62"/>
    </row>
    <row r="285" ht="15.75" customHeight="1">
      <c r="D285" s="62"/>
    </row>
    <row r="286" ht="15.75" customHeight="1">
      <c r="D286" s="62"/>
    </row>
    <row r="287" ht="15.75" customHeight="1">
      <c r="D287" s="62"/>
    </row>
    <row r="288" ht="15.75" customHeight="1">
      <c r="D288" s="62"/>
    </row>
    <row r="289" ht="15.75" customHeight="1">
      <c r="D289" s="62"/>
    </row>
    <row r="290" ht="15.75" customHeight="1">
      <c r="D290" s="62"/>
    </row>
    <row r="291" ht="15.75" customHeight="1">
      <c r="D291" s="62"/>
    </row>
    <row r="292" ht="15.75" customHeight="1">
      <c r="D292" s="62"/>
    </row>
    <row r="293" ht="15.75" customHeight="1">
      <c r="D293" s="62"/>
    </row>
    <row r="294" ht="15.75" customHeight="1">
      <c r="D294" s="62"/>
    </row>
    <row r="295" ht="15.75" customHeight="1">
      <c r="D295" s="62"/>
    </row>
    <row r="296" ht="15.75" customHeight="1">
      <c r="D296" s="62"/>
    </row>
    <row r="297" ht="15.75" customHeight="1">
      <c r="D297" s="62"/>
    </row>
    <row r="298" ht="15.75" customHeight="1">
      <c r="D298" s="62"/>
    </row>
    <row r="299" ht="15.75" customHeight="1">
      <c r="D299" s="62"/>
    </row>
    <row r="300" ht="15.75" customHeight="1">
      <c r="D300" s="62"/>
    </row>
    <row r="301" ht="15.75" customHeight="1">
      <c r="D301" s="62"/>
    </row>
    <row r="302" ht="15.75" customHeight="1">
      <c r="D302" s="62"/>
    </row>
    <row r="303" ht="15.75" customHeight="1">
      <c r="D303" s="62"/>
    </row>
    <row r="304" ht="15.75" customHeight="1">
      <c r="D304" s="62"/>
    </row>
    <row r="305" ht="15.75" customHeight="1">
      <c r="D305" s="62"/>
    </row>
    <row r="306" ht="15.75" customHeight="1">
      <c r="D306" s="62"/>
    </row>
    <row r="307" ht="15.75" customHeight="1">
      <c r="D307" s="62"/>
    </row>
    <row r="308" ht="15.75" customHeight="1">
      <c r="D308" s="62"/>
    </row>
    <row r="309" ht="15.75" customHeight="1">
      <c r="D309" s="62"/>
    </row>
    <row r="310" ht="15.75" customHeight="1">
      <c r="D310" s="62"/>
    </row>
    <row r="311" ht="15.75" customHeight="1">
      <c r="D311" s="62"/>
    </row>
    <row r="312" ht="15.75" customHeight="1">
      <c r="D312" s="62"/>
    </row>
    <row r="313" ht="15.75" customHeight="1">
      <c r="D313" s="62"/>
    </row>
    <row r="314" ht="15.75" customHeight="1">
      <c r="D314" s="62"/>
    </row>
    <row r="315" ht="15.75" customHeight="1">
      <c r="D315" s="62"/>
    </row>
    <row r="316" ht="15.75" customHeight="1">
      <c r="D316" s="62"/>
    </row>
    <row r="317" ht="15.75" customHeight="1">
      <c r="D317" s="62"/>
    </row>
    <row r="318" ht="15.75" customHeight="1">
      <c r="D318" s="62"/>
    </row>
    <row r="319" ht="15.75" customHeight="1">
      <c r="D319" s="62"/>
    </row>
    <row r="320" ht="15.75" customHeight="1">
      <c r="D320" s="62"/>
    </row>
    <row r="321" ht="15.75" customHeight="1">
      <c r="D321" s="62"/>
    </row>
    <row r="322" ht="15.75" customHeight="1">
      <c r="D322" s="62"/>
    </row>
    <row r="323" ht="15.75" customHeight="1">
      <c r="D323" s="62"/>
    </row>
    <row r="324" ht="15.75" customHeight="1">
      <c r="D324" s="62"/>
    </row>
    <row r="325" ht="15.75" customHeight="1">
      <c r="D325" s="62"/>
    </row>
    <row r="326" ht="15.75" customHeight="1">
      <c r="D326" s="62"/>
    </row>
    <row r="327" ht="15.75" customHeight="1">
      <c r="D327" s="62"/>
    </row>
    <row r="328" ht="15.75" customHeight="1">
      <c r="D328" s="62"/>
    </row>
    <row r="329" ht="15.75" customHeight="1">
      <c r="D329" s="62"/>
    </row>
    <row r="330" ht="15.75" customHeight="1">
      <c r="D330" s="62"/>
    </row>
    <row r="331" ht="15.75" customHeight="1">
      <c r="D331" s="62"/>
    </row>
    <row r="332" ht="15.75" customHeight="1">
      <c r="D332" s="62"/>
    </row>
    <row r="333" ht="15.75" customHeight="1">
      <c r="D333" s="62"/>
    </row>
    <row r="334" ht="15.75" customHeight="1">
      <c r="D334" s="62"/>
    </row>
    <row r="335" ht="15.75" customHeight="1">
      <c r="D335" s="62"/>
    </row>
    <row r="336" ht="15.75" customHeight="1">
      <c r="D336" s="62"/>
    </row>
    <row r="337" ht="15.75" customHeight="1">
      <c r="D337" s="62"/>
    </row>
    <row r="338" ht="15.75" customHeight="1">
      <c r="D338" s="62"/>
    </row>
    <row r="339" ht="15.75" customHeight="1">
      <c r="D339" s="62"/>
    </row>
    <row r="340" ht="15.75" customHeight="1">
      <c r="D340" s="62"/>
    </row>
    <row r="341" ht="15.75" customHeight="1">
      <c r="D341" s="62"/>
    </row>
    <row r="342" ht="15.75" customHeight="1">
      <c r="D342" s="62"/>
    </row>
    <row r="343" ht="15.75" customHeight="1">
      <c r="D343" s="62"/>
    </row>
    <row r="344" ht="15.75" customHeight="1">
      <c r="D344" s="62"/>
    </row>
    <row r="345" ht="15.75" customHeight="1">
      <c r="D345" s="62"/>
    </row>
    <row r="346" ht="15.75" customHeight="1">
      <c r="D346" s="62"/>
    </row>
    <row r="347" ht="15.75" customHeight="1">
      <c r="D347" s="62"/>
    </row>
    <row r="348" ht="15.75" customHeight="1">
      <c r="D348" s="62"/>
    </row>
    <row r="349" ht="15.75" customHeight="1">
      <c r="D349" s="62"/>
    </row>
    <row r="350" ht="15.75" customHeight="1">
      <c r="D350" s="62"/>
    </row>
    <row r="351" ht="15.75" customHeight="1">
      <c r="D351" s="62"/>
    </row>
    <row r="352" ht="15.75" customHeight="1">
      <c r="D352" s="62"/>
    </row>
    <row r="353" ht="15.75" customHeight="1">
      <c r="D353" s="62"/>
    </row>
    <row r="354" ht="15.75" customHeight="1">
      <c r="D354" s="62"/>
    </row>
    <row r="355" ht="15.75" customHeight="1">
      <c r="D355" s="62"/>
    </row>
    <row r="356" ht="15.75" customHeight="1">
      <c r="D356" s="62"/>
    </row>
    <row r="357" ht="15.75" customHeight="1">
      <c r="D357" s="62"/>
    </row>
    <row r="358" ht="15.75" customHeight="1">
      <c r="D358" s="62"/>
    </row>
    <row r="359" ht="15.75" customHeight="1">
      <c r="D359" s="62"/>
    </row>
    <row r="360" ht="15.75" customHeight="1">
      <c r="D360" s="62"/>
    </row>
    <row r="361" ht="15.75" customHeight="1">
      <c r="D361" s="62"/>
    </row>
    <row r="362" ht="15.75" customHeight="1">
      <c r="D362" s="62"/>
    </row>
    <row r="363" ht="15.75" customHeight="1">
      <c r="D363" s="62"/>
    </row>
    <row r="364" ht="15.75" customHeight="1">
      <c r="D364" s="62"/>
    </row>
    <row r="365" ht="15.75" customHeight="1">
      <c r="D365" s="62"/>
    </row>
    <row r="366" ht="15.75" customHeight="1">
      <c r="D366" s="62"/>
    </row>
    <row r="367" ht="15.75" customHeight="1">
      <c r="D367" s="62"/>
    </row>
    <row r="368" ht="15.75" customHeight="1">
      <c r="D368" s="62"/>
    </row>
    <row r="369" ht="15.75" customHeight="1">
      <c r="D369" s="62"/>
    </row>
    <row r="370" ht="15.75" customHeight="1">
      <c r="D370" s="62"/>
    </row>
    <row r="371" ht="15.75" customHeight="1">
      <c r="D371" s="62"/>
    </row>
    <row r="372" ht="15.75" customHeight="1">
      <c r="D372" s="62"/>
    </row>
    <row r="373" ht="15.75" customHeight="1">
      <c r="D373" s="62"/>
    </row>
    <row r="374" ht="15.75" customHeight="1">
      <c r="D374" s="62"/>
    </row>
    <row r="375" ht="15.75" customHeight="1">
      <c r="D375" s="62"/>
    </row>
    <row r="376" ht="15.75" customHeight="1">
      <c r="D376" s="62"/>
    </row>
    <row r="377" ht="15.75" customHeight="1">
      <c r="D377" s="62"/>
    </row>
    <row r="378" ht="15.75" customHeight="1">
      <c r="D378" s="62"/>
    </row>
    <row r="379" ht="15.75" customHeight="1">
      <c r="D379" s="62"/>
    </row>
    <row r="380" ht="15.75" customHeight="1">
      <c r="D380" s="62"/>
    </row>
    <row r="381" ht="15.75" customHeight="1">
      <c r="D381" s="62"/>
    </row>
    <row r="382" ht="15.75" customHeight="1">
      <c r="D382" s="62"/>
    </row>
    <row r="383" ht="15.75" customHeight="1">
      <c r="D383" s="62"/>
    </row>
    <row r="384" ht="15.75" customHeight="1">
      <c r="D384" s="62"/>
    </row>
    <row r="385" ht="15.75" customHeight="1">
      <c r="D385" s="62"/>
    </row>
    <row r="386" ht="15.75" customHeight="1">
      <c r="D386" s="62"/>
    </row>
    <row r="387" ht="15.75" customHeight="1">
      <c r="D387" s="62"/>
    </row>
    <row r="388" ht="15.75" customHeight="1">
      <c r="D388" s="62"/>
    </row>
    <row r="389" ht="15.75" customHeight="1">
      <c r="D389" s="62"/>
    </row>
    <row r="390" ht="15.75" customHeight="1">
      <c r="D390" s="62"/>
    </row>
    <row r="391" ht="15.75" customHeight="1">
      <c r="D391" s="62"/>
    </row>
    <row r="392" ht="15.75" customHeight="1">
      <c r="D392" s="62"/>
    </row>
    <row r="393" ht="15.75" customHeight="1">
      <c r="D393" s="62"/>
    </row>
    <row r="394" ht="15.75" customHeight="1">
      <c r="D394" s="62"/>
    </row>
    <row r="395" ht="15.75" customHeight="1">
      <c r="D395" s="62"/>
    </row>
    <row r="396" ht="15.75" customHeight="1">
      <c r="D396" s="62"/>
    </row>
    <row r="397" ht="15.75" customHeight="1">
      <c r="D397" s="62"/>
    </row>
    <row r="398" ht="15.75" customHeight="1">
      <c r="D398" s="62"/>
    </row>
    <row r="399" ht="15.75" customHeight="1">
      <c r="D399" s="62"/>
    </row>
    <row r="400" ht="15.75" customHeight="1">
      <c r="D400" s="62"/>
    </row>
    <row r="401" ht="15.75" customHeight="1">
      <c r="D401" s="62"/>
    </row>
    <row r="402" ht="15.75" customHeight="1">
      <c r="D402" s="62"/>
    </row>
    <row r="403" ht="15.75" customHeight="1">
      <c r="D403" s="62"/>
    </row>
    <row r="404" ht="15.75" customHeight="1">
      <c r="D404" s="62"/>
    </row>
    <row r="405" ht="15.75" customHeight="1">
      <c r="D405" s="62"/>
    </row>
    <row r="406" ht="15.75" customHeight="1">
      <c r="D406" s="62"/>
    </row>
    <row r="407" ht="15.75" customHeight="1">
      <c r="D407" s="62"/>
    </row>
    <row r="408" ht="15.75" customHeight="1">
      <c r="D408" s="62"/>
    </row>
    <row r="409" ht="15.75" customHeight="1">
      <c r="D409" s="62"/>
    </row>
    <row r="410" ht="15.75" customHeight="1">
      <c r="D410" s="62"/>
    </row>
    <row r="411" ht="15.75" customHeight="1">
      <c r="D411" s="62"/>
    </row>
    <row r="412" ht="15.75" customHeight="1">
      <c r="D412" s="62"/>
    </row>
    <row r="413" ht="15.75" customHeight="1">
      <c r="D413" s="62"/>
    </row>
    <row r="414" ht="15.75" customHeight="1">
      <c r="D414" s="62"/>
    </row>
    <row r="415" ht="15.75" customHeight="1">
      <c r="D415" s="62"/>
    </row>
    <row r="416" ht="15.75" customHeight="1">
      <c r="D416" s="62"/>
    </row>
    <row r="417" ht="15.75" customHeight="1">
      <c r="D417" s="62"/>
    </row>
    <row r="418" ht="15.75" customHeight="1">
      <c r="D418" s="62"/>
    </row>
    <row r="419" ht="15.75" customHeight="1">
      <c r="D419" s="62"/>
    </row>
    <row r="420" ht="15.75" customHeight="1">
      <c r="D420" s="62"/>
    </row>
    <row r="421" ht="15.75" customHeight="1">
      <c r="D421" s="62"/>
    </row>
    <row r="422" ht="15.75" customHeight="1">
      <c r="D422" s="62"/>
    </row>
    <row r="423" ht="15.75" customHeight="1">
      <c r="D423" s="62"/>
    </row>
    <row r="424" ht="15.75" customHeight="1">
      <c r="D424" s="62"/>
    </row>
    <row r="425" ht="15.75" customHeight="1">
      <c r="D425" s="62"/>
    </row>
    <row r="426" ht="15.75" customHeight="1">
      <c r="D426" s="62"/>
    </row>
    <row r="427" ht="15.75" customHeight="1">
      <c r="D427" s="62"/>
    </row>
    <row r="428" ht="15.75" customHeight="1">
      <c r="D428" s="62"/>
    </row>
    <row r="429" ht="15.75" customHeight="1">
      <c r="D429" s="62"/>
    </row>
    <row r="430" ht="15.75" customHeight="1">
      <c r="D430" s="62"/>
    </row>
    <row r="431" ht="15.75" customHeight="1">
      <c r="D431" s="62"/>
    </row>
    <row r="432" ht="15.75" customHeight="1">
      <c r="D432" s="62"/>
    </row>
    <row r="433" ht="15.75" customHeight="1">
      <c r="D433" s="62"/>
    </row>
    <row r="434" ht="15.75" customHeight="1">
      <c r="D434" s="62"/>
    </row>
    <row r="435" ht="15.75" customHeight="1">
      <c r="D435" s="62"/>
    </row>
    <row r="436" ht="15.75" customHeight="1">
      <c r="D436" s="62"/>
    </row>
    <row r="437" ht="15.75" customHeight="1">
      <c r="D437" s="62"/>
    </row>
    <row r="438" ht="15.75" customHeight="1">
      <c r="D438" s="62"/>
    </row>
    <row r="439" ht="15.75" customHeight="1">
      <c r="D439" s="62"/>
    </row>
    <row r="440" ht="15.75" customHeight="1">
      <c r="D440" s="62"/>
    </row>
    <row r="441" ht="15.75" customHeight="1">
      <c r="D441" s="62"/>
    </row>
    <row r="442" ht="15.75" customHeight="1">
      <c r="D442" s="62"/>
    </row>
    <row r="443" ht="15.75" customHeight="1">
      <c r="D443" s="62"/>
    </row>
    <row r="444" ht="15.75" customHeight="1">
      <c r="D444" s="62"/>
    </row>
    <row r="445" ht="15.75" customHeight="1">
      <c r="D445" s="62"/>
    </row>
    <row r="446" ht="15.75" customHeight="1">
      <c r="D446" s="62"/>
    </row>
    <row r="447" ht="15.75" customHeight="1">
      <c r="D447" s="62"/>
    </row>
    <row r="448" ht="15.75" customHeight="1">
      <c r="D448" s="62"/>
    </row>
    <row r="449" ht="15.75" customHeight="1">
      <c r="D449" s="62"/>
    </row>
    <row r="450" ht="15.75" customHeight="1">
      <c r="D450" s="62"/>
    </row>
    <row r="451" ht="15.75" customHeight="1">
      <c r="D451" s="62"/>
    </row>
    <row r="452" ht="15.75" customHeight="1">
      <c r="D452" s="62"/>
    </row>
    <row r="453" ht="15.75" customHeight="1">
      <c r="D453" s="62"/>
    </row>
    <row r="454" ht="15.75" customHeight="1">
      <c r="D454" s="62"/>
    </row>
    <row r="455" ht="15.75" customHeight="1">
      <c r="D455" s="62"/>
    </row>
    <row r="456" ht="15.75" customHeight="1">
      <c r="D456" s="62"/>
    </row>
    <row r="457" ht="15.75" customHeight="1">
      <c r="D457" s="62"/>
    </row>
    <row r="458" ht="15.75" customHeight="1">
      <c r="D458" s="62"/>
    </row>
    <row r="459" ht="15.75" customHeight="1">
      <c r="D459" s="62"/>
    </row>
    <row r="460" ht="15.75" customHeight="1">
      <c r="D460" s="62"/>
    </row>
    <row r="461" ht="15.75" customHeight="1">
      <c r="D461" s="62"/>
    </row>
    <row r="462" ht="15.75" customHeight="1">
      <c r="D462" s="62"/>
    </row>
    <row r="463" ht="15.75" customHeight="1">
      <c r="D463" s="62"/>
    </row>
    <row r="464" ht="15.75" customHeight="1">
      <c r="D464" s="62"/>
    </row>
    <row r="465" ht="15.75" customHeight="1">
      <c r="D465" s="62"/>
    </row>
    <row r="466" ht="15.75" customHeight="1">
      <c r="D466" s="62"/>
    </row>
    <row r="467" ht="15.75" customHeight="1">
      <c r="D467" s="62"/>
    </row>
    <row r="468" ht="15.75" customHeight="1">
      <c r="D468" s="62"/>
    </row>
    <row r="469" ht="15.75" customHeight="1">
      <c r="D469" s="62"/>
    </row>
    <row r="470" ht="15.75" customHeight="1">
      <c r="D470" s="62"/>
    </row>
    <row r="471" ht="15.75" customHeight="1">
      <c r="D471" s="62"/>
    </row>
    <row r="472" ht="15.75" customHeight="1">
      <c r="D472" s="62"/>
    </row>
    <row r="473" ht="15.75" customHeight="1">
      <c r="D473" s="62"/>
    </row>
    <row r="474" ht="15.75" customHeight="1">
      <c r="D474" s="62"/>
    </row>
    <row r="475" ht="15.75" customHeight="1">
      <c r="D475" s="62"/>
    </row>
    <row r="476" ht="15.75" customHeight="1">
      <c r="D476" s="62"/>
    </row>
    <row r="477" ht="15.75" customHeight="1">
      <c r="D477" s="62"/>
    </row>
    <row r="478" ht="15.75" customHeight="1">
      <c r="D478" s="62"/>
    </row>
    <row r="479" ht="15.75" customHeight="1">
      <c r="D479" s="62"/>
    </row>
    <row r="480" ht="15.75" customHeight="1">
      <c r="D480" s="62"/>
    </row>
    <row r="481" ht="15.75" customHeight="1">
      <c r="D481" s="62"/>
    </row>
    <row r="482" ht="15.75" customHeight="1">
      <c r="D482" s="62"/>
    </row>
    <row r="483" ht="15.75" customHeight="1">
      <c r="D483" s="62"/>
    </row>
    <row r="484" ht="15.75" customHeight="1">
      <c r="D484" s="62"/>
    </row>
    <row r="485" ht="15.75" customHeight="1">
      <c r="D485" s="62"/>
    </row>
    <row r="486" ht="15.75" customHeight="1">
      <c r="D486" s="62"/>
    </row>
    <row r="487" ht="15.75" customHeight="1">
      <c r="D487" s="62"/>
    </row>
    <row r="488" ht="15.75" customHeight="1">
      <c r="D488" s="62"/>
    </row>
    <row r="489" ht="15.75" customHeight="1">
      <c r="D489" s="62"/>
    </row>
    <row r="490" ht="15.75" customHeight="1">
      <c r="D490" s="62"/>
    </row>
    <row r="491" ht="15.75" customHeight="1">
      <c r="D491" s="62"/>
    </row>
    <row r="492" ht="15.75" customHeight="1">
      <c r="D492" s="62"/>
    </row>
    <row r="493" ht="15.75" customHeight="1">
      <c r="D493" s="62"/>
    </row>
    <row r="494" ht="15.75" customHeight="1">
      <c r="D494" s="62"/>
    </row>
    <row r="495" ht="15.75" customHeight="1">
      <c r="D495" s="62"/>
    </row>
    <row r="496" ht="15.75" customHeight="1">
      <c r="D496" s="62"/>
    </row>
    <row r="497" ht="15.75" customHeight="1">
      <c r="D497" s="62"/>
    </row>
    <row r="498" ht="15.75" customHeight="1">
      <c r="D498" s="62"/>
    </row>
    <row r="499" ht="15.75" customHeight="1">
      <c r="D499" s="62"/>
    </row>
    <row r="500" ht="15.75" customHeight="1">
      <c r="D500" s="62"/>
    </row>
    <row r="501" ht="15.75" customHeight="1">
      <c r="D501" s="62"/>
    </row>
    <row r="502" ht="15.75" customHeight="1">
      <c r="D502" s="62"/>
    </row>
    <row r="503" ht="15.75" customHeight="1">
      <c r="D503" s="62"/>
    </row>
    <row r="504" ht="15.75" customHeight="1">
      <c r="D504" s="62"/>
    </row>
    <row r="505" ht="15.75" customHeight="1">
      <c r="D505" s="62"/>
    </row>
    <row r="506" ht="15.75" customHeight="1">
      <c r="D506" s="62"/>
    </row>
    <row r="507" ht="15.75" customHeight="1">
      <c r="D507" s="62"/>
    </row>
    <row r="508" ht="15.75" customHeight="1">
      <c r="D508" s="62"/>
    </row>
    <row r="509" ht="15.75" customHeight="1">
      <c r="D509" s="62"/>
    </row>
    <row r="510" ht="15.75" customHeight="1">
      <c r="D510" s="62"/>
    </row>
    <row r="511" ht="15.75" customHeight="1">
      <c r="D511" s="62"/>
    </row>
    <row r="512" ht="15.75" customHeight="1">
      <c r="D512" s="62"/>
    </row>
    <row r="513" ht="15.75" customHeight="1">
      <c r="D513" s="62"/>
    </row>
    <row r="514" ht="15.75" customHeight="1">
      <c r="D514" s="62"/>
    </row>
    <row r="515" ht="15.75" customHeight="1">
      <c r="D515" s="62"/>
    </row>
    <row r="516" ht="15.75" customHeight="1">
      <c r="D516" s="62"/>
    </row>
    <row r="517" ht="15.75" customHeight="1">
      <c r="D517" s="62"/>
    </row>
    <row r="518" ht="15.75" customHeight="1">
      <c r="D518" s="62"/>
    </row>
    <row r="519" ht="15.75" customHeight="1">
      <c r="D519" s="62"/>
    </row>
    <row r="520" ht="15.75" customHeight="1">
      <c r="D520" s="62"/>
    </row>
    <row r="521" ht="15.75" customHeight="1">
      <c r="D521" s="62"/>
    </row>
    <row r="522" ht="15.75" customHeight="1">
      <c r="D522" s="62"/>
    </row>
    <row r="523" ht="15.75" customHeight="1">
      <c r="D523" s="62"/>
    </row>
    <row r="524" ht="15.75" customHeight="1">
      <c r="D524" s="62"/>
    </row>
    <row r="525" ht="15.75" customHeight="1">
      <c r="D525" s="62"/>
    </row>
    <row r="526" ht="15.75" customHeight="1">
      <c r="D526" s="62"/>
    </row>
    <row r="527" ht="15.75" customHeight="1">
      <c r="D527" s="62"/>
    </row>
    <row r="528" ht="15.75" customHeight="1">
      <c r="D528" s="62"/>
    </row>
    <row r="529" ht="15.75" customHeight="1">
      <c r="D529" s="62"/>
    </row>
    <row r="530" ht="15.75" customHeight="1">
      <c r="D530" s="62"/>
    </row>
    <row r="531" ht="15.75" customHeight="1">
      <c r="D531" s="62"/>
    </row>
    <row r="532" ht="15.75" customHeight="1">
      <c r="D532" s="62"/>
    </row>
    <row r="533" ht="15.75" customHeight="1">
      <c r="D533" s="62"/>
    </row>
    <row r="534" ht="15.75" customHeight="1">
      <c r="D534" s="62"/>
    </row>
    <row r="535" ht="15.75" customHeight="1">
      <c r="D535" s="62"/>
    </row>
    <row r="536" ht="15.75" customHeight="1">
      <c r="D536" s="62"/>
    </row>
    <row r="537" ht="15.75" customHeight="1">
      <c r="D537" s="62"/>
    </row>
    <row r="538" ht="15.75" customHeight="1">
      <c r="D538" s="62"/>
    </row>
    <row r="539" ht="15.75" customHeight="1">
      <c r="D539" s="62"/>
    </row>
    <row r="540" ht="15.75" customHeight="1">
      <c r="D540" s="62"/>
    </row>
    <row r="541" ht="15.75" customHeight="1">
      <c r="D541" s="62"/>
    </row>
    <row r="542" ht="15.75" customHeight="1">
      <c r="D542" s="62"/>
    </row>
    <row r="543" ht="15.75" customHeight="1">
      <c r="D543" s="62"/>
    </row>
    <row r="544" ht="15.75" customHeight="1">
      <c r="D544" s="62"/>
    </row>
    <row r="545" ht="15.75" customHeight="1">
      <c r="D545" s="62"/>
    </row>
    <row r="546" ht="15.75" customHeight="1">
      <c r="D546" s="62"/>
    </row>
    <row r="547" ht="15.75" customHeight="1">
      <c r="D547" s="62"/>
    </row>
    <row r="548" ht="15.75" customHeight="1">
      <c r="D548" s="62"/>
    </row>
    <row r="549" ht="15.75" customHeight="1">
      <c r="D549" s="62"/>
    </row>
    <row r="550" ht="15.75" customHeight="1">
      <c r="D550" s="62"/>
    </row>
    <row r="551" ht="15.75" customHeight="1">
      <c r="D551" s="62"/>
    </row>
    <row r="552" ht="15.75" customHeight="1">
      <c r="D552" s="62"/>
    </row>
    <row r="553" ht="15.75" customHeight="1">
      <c r="D553" s="62"/>
    </row>
    <row r="554" ht="15.75" customHeight="1">
      <c r="D554" s="62"/>
    </row>
    <row r="555" ht="15.75" customHeight="1">
      <c r="D555" s="62"/>
    </row>
    <row r="556" ht="15.75" customHeight="1">
      <c r="D556" s="62"/>
    </row>
    <row r="557" ht="15.75" customHeight="1">
      <c r="D557" s="62"/>
    </row>
    <row r="558" ht="15.75" customHeight="1">
      <c r="D558" s="62"/>
    </row>
    <row r="559" ht="15.75" customHeight="1">
      <c r="D559" s="62"/>
    </row>
    <row r="560" ht="15.75" customHeight="1">
      <c r="D560" s="62"/>
    </row>
    <row r="561" ht="15.75" customHeight="1">
      <c r="D561" s="62"/>
    </row>
    <row r="562" ht="15.75" customHeight="1">
      <c r="D562" s="62"/>
    </row>
    <row r="563" ht="15.75" customHeight="1">
      <c r="D563" s="62"/>
    </row>
    <row r="564" ht="15.75" customHeight="1">
      <c r="D564" s="62"/>
    </row>
    <row r="565" ht="15.75" customHeight="1">
      <c r="D565" s="62"/>
    </row>
    <row r="566" ht="15.75" customHeight="1">
      <c r="D566" s="62"/>
    </row>
    <row r="567" ht="15.75" customHeight="1">
      <c r="D567" s="62"/>
    </row>
    <row r="568" ht="15.75" customHeight="1">
      <c r="D568" s="62"/>
    </row>
    <row r="569" ht="15.75" customHeight="1">
      <c r="D569" s="62"/>
    </row>
    <row r="570" ht="15.75" customHeight="1">
      <c r="D570" s="62"/>
    </row>
    <row r="571" ht="15.75" customHeight="1">
      <c r="D571" s="62"/>
    </row>
    <row r="572" ht="15.75" customHeight="1">
      <c r="D572" s="62"/>
    </row>
    <row r="573" ht="15.75" customHeight="1">
      <c r="D573" s="62"/>
    </row>
    <row r="574" ht="15.75" customHeight="1">
      <c r="D574" s="62"/>
    </row>
    <row r="575" ht="15.75" customHeight="1">
      <c r="D575" s="62"/>
    </row>
    <row r="576" ht="15.75" customHeight="1">
      <c r="D576" s="62"/>
    </row>
    <row r="577" ht="15.75" customHeight="1">
      <c r="D577" s="62"/>
    </row>
    <row r="578" ht="15.75" customHeight="1">
      <c r="D578" s="62"/>
    </row>
    <row r="579" ht="15.75" customHeight="1">
      <c r="D579" s="62"/>
    </row>
    <row r="580" ht="15.75" customHeight="1">
      <c r="D580" s="62"/>
    </row>
    <row r="581" ht="15.75" customHeight="1">
      <c r="D581" s="62"/>
    </row>
    <row r="582" ht="15.75" customHeight="1">
      <c r="D582" s="62"/>
    </row>
    <row r="583" ht="15.75" customHeight="1">
      <c r="D583" s="62"/>
    </row>
    <row r="584" ht="15.75" customHeight="1">
      <c r="D584" s="62"/>
    </row>
    <row r="585" ht="15.75" customHeight="1">
      <c r="D585" s="62"/>
    </row>
    <row r="586" ht="15.75" customHeight="1">
      <c r="D586" s="62"/>
    </row>
    <row r="587" ht="15.75" customHeight="1">
      <c r="D587" s="62"/>
    </row>
    <row r="588" ht="15.75" customHeight="1">
      <c r="D588" s="62"/>
    </row>
    <row r="589" ht="15.75" customHeight="1">
      <c r="D589" s="62"/>
    </row>
    <row r="590" ht="15.75" customHeight="1">
      <c r="D590" s="62"/>
    </row>
    <row r="591" ht="15.75" customHeight="1">
      <c r="D591" s="62"/>
    </row>
    <row r="592" ht="15.75" customHeight="1">
      <c r="D592" s="62"/>
    </row>
    <row r="593" ht="15.75" customHeight="1">
      <c r="D593" s="62"/>
    </row>
    <row r="594" ht="15.75" customHeight="1">
      <c r="D594" s="62"/>
    </row>
    <row r="595" ht="15.75" customHeight="1">
      <c r="D595" s="62"/>
    </row>
    <row r="596" ht="15.75" customHeight="1">
      <c r="D596" s="62"/>
    </row>
    <row r="597" ht="15.75" customHeight="1">
      <c r="D597" s="62"/>
    </row>
    <row r="598" ht="15.75" customHeight="1">
      <c r="D598" s="62"/>
    </row>
    <row r="599" ht="15.75" customHeight="1">
      <c r="D599" s="62"/>
    </row>
    <row r="600" ht="15.75" customHeight="1">
      <c r="D600" s="62"/>
    </row>
    <row r="601" ht="15.75" customHeight="1">
      <c r="D601" s="62"/>
    </row>
    <row r="602" ht="15.75" customHeight="1">
      <c r="D602" s="62"/>
    </row>
    <row r="603" ht="15.75" customHeight="1">
      <c r="D603" s="62"/>
    </row>
    <row r="604" ht="15.75" customHeight="1">
      <c r="D604" s="62"/>
    </row>
    <row r="605" ht="15.75" customHeight="1">
      <c r="D605" s="62"/>
    </row>
    <row r="606" ht="15.75" customHeight="1">
      <c r="D606" s="62"/>
    </row>
    <row r="607" ht="15.75" customHeight="1">
      <c r="D607" s="62"/>
    </row>
    <row r="608" ht="15.75" customHeight="1">
      <c r="D608" s="62"/>
    </row>
    <row r="609" ht="15.75" customHeight="1">
      <c r="D609" s="62"/>
    </row>
    <row r="610" ht="15.75" customHeight="1">
      <c r="D610" s="62"/>
    </row>
    <row r="611" ht="15.75" customHeight="1">
      <c r="D611" s="62"/>
    </row>
    <row r="612" ht="15.75" customHeight="1">
      <c r="D612" s="62"/>
    </row>
    <row r="613" ht="15.75" customHeight="1">
      <c r="D613" s="62"/>
    </row>
    <row r="614" ht="15.75" customHeight="1">
      <c r="D614" s="62"/>
    </row>
    <row r="615" ht="15.75" customHeight="1">
      <c r="D615" s="62"/>
    </row>
    <row r="616" ht="15.75" customHeight="1">
      <c r="D616" s="62"/>
    </row>
    <row r="617" ht="15.75" customHeight="1">
      <c r="D617" s="62"/>
    </row>
    <row r="618" ht="15.75" customHeight="1">
      <c r="D618" s="62"/>
    </row>
    <row r="619" ht="15.75" customHeight="1">
      <c r="D619" s="62"/>
    </row>
    <row r="620" ht="15.75" customHeight="1">
      <c r="D620" s="62"/>
    </row>
    <row r="621" ht="15.75" customHeight="1">
      <c r="D621" s="62"/>
    </row>
    <row r="622" ht="15.75" customHeight="1">
      <c r="D622" s="62"/>
    </row>
    <row r="623" ht="15.75" customHeight="1">
      <c r="D623" s="62"/>
    </row>
    <row r="624" ht="15.75" customHeight="1">
      <c r="D624" s="62"/>
    </row>
    <row r="625" ht="15.75" customHeight="1">
      <c r="D625" s="62"/>
    </row>
    <row r="626" ht="15.75" customHeight="1">
      <c r="D626" s="62"/>
    </row>
    <row r="627" ht="15.75" customHeight="1">
      <c r="D627" s="62"/>
    </row>
    <row r="628" ht="15.75" customHeight="1">
      <c r="D628" s="62"/>
    </row>
    <row r="629" ht="15.75" customHeight="1">
      <c r="D629" s="62"/>
    </row>
    <row r="630" ht="15.75" customHeight="1">
      <c r="D630" s="62"/>
    </row>
    <row r="631" ht="15.75" customHeight="1">
      <c r="D631" s="62"/>
    </row>
    <row r="632" ht="15.75" customHeight="1">
      <c r="D632" s="62"/>
    </row>
    <row r="633" ht="15.75" customHeight="1">
      <c r="D633" s="62"/>
    </row>
    <row r="634" ht="15.75" customHeight="1">
      <c r="D634" s="62"/>
    </row>
    <row r="635" ht="15.75" customHeight="1">
      <c r="D635" s="62"/>
    </row>
    <row r="636" ht="15.75" customHeight="1">
      <c r="D636" s="62"/>
    </row>
    <row r="637" ht="15.75" customHeight="1">
      <c r="D637" s="62"/>
    </row>
    <row r="638" ht="15.75" customHeight="1">
      <c r="D638" s="62"/>
    </row>
    <row r="639" ht="15.75" customHeight="1">
      <c r="D639" s="62"/>
    </row>
    <row r="640" ht="15.75" customHeight="1">
      <c r="D640" s="62"/>
    </row>
    <row r="641" ht="15.75" customHeight="1">
      <c r="D641" s="62"/>
    </row>
    <row r="642" ht="15.75" customHeight="1">
      <c r="D642" s="62"/>
    </row>
    <row r="643" ht="15.75" customHeight="1">
      <c r="D643" s="62"/>
    </row>
    <row r="644" ht="15.75" customHeight="1">
      <c r="D644" s="62"/>
    </row>
    <row r="645" ht="15.75" customHeight="1">
      <c r="D645" s="62"/>
    </row>
    <row r="646" ht="15.75" customHeight="1">
      <c r="D646" s="62"/>
    </row>
    <row r="647" ht="15.75" customHeight="1">
      <c r="D647" s="62"/>
    </row>
    <row r="648" ht="15.75" customHeight="1">
      <c r="D648" s="62"/>
    </row>
    <row r="649" ht="15.75" customHeight="1">
      <c r="D649" s="62"/>
    </row>
    <row r="650" ht="15.75" customHeight="1">
      <c r="D650" s="62"/>
    </row>
    <row r="651" ht="15.75" customHeight="1">
      <c r="D651" s="62"/>
    </row>
    <row r="652" ht="15.75" customHeight="1">
      <c r="D652" s="62"/>
    </row>
    <row r="653" ht="15.75" customHeight="1">
      <c r="D653" s="62"/>
    </row>
    <row r="654" ht="15.75" customHeight="1">
      <c r="D654" s="62"/>
    </row>
    <row r="655" ht="15.75" customHeight="1">
      <c r="D655" s="62"/>
    </row>
    <row r="656" ht="15.75" customHeight="1">
      <c r="D656" s="62"/>
    </row>
    <row r="657" ht="15.75" customHeight="1">
      <c r="D657" s="62"/>
    </row>
    <row r="658" ht="15.75" customHeight="1">
      <c r="D658" s="62"/>
    </row>
    <row r="659" ht="15.75" customHeight="1">
      <c r="D659" s="62"/>
    </row>
    <row r="660" ht="15.75" customHeight="1">
      <c r="D660" s="62"/>
    </row>
    <row r="661" ht="15.75" customHeight="1">
      <c r="D661" s="62"/>
    </row>
    <row r="662" ht="15.75" customHeight="1">
      <c r="D662" s="62"/>
    </row>
    <row r="663" ht="15.75" customHeight="1">
      <c r="D663" s="62"/>
    </row>
    <row r="664" ht="15.75" customHeight="1">
      <c r="D664" s="62"/>
    </row>
    <row r="665" ht="15.75" customHeight="1">
      <c r="D665" s="62"/>
    </row>
    <row r="666" ht="15.75" customHeight="1">
      <c r="D666" s="62"/>
    </row>
    <row r="667" ht="15.75" customHeight="1">
      <c r="D667" s="62"/>
    </row>
    <row r="668" ht="15.75" customHeight="1">
      <c r="D668" s="62"/>
    </row>
    <row r="669" ht="15.75" customHeight="1">
      <c r="D669" s="62"/>
    </row>
    <row r="670" ht="15.75" customHeight="1">
      <c r="D670" s="62"/>
    </row>
    <row r="671" ht="15.75" customHeight="1">
      <c r="D671" s="62"/>
    </row>
    <row r="672" ht="15.75" customHeight="1">
      <c r="D672" s="62"/>
    </row>
    <row r="673" ht="15.75" customHeight="1">
      <c r="D673" s="62"/>
    </row>
    <row r="674" ht="15.75" customHeight="1">
      <c r="D674" s="62"/>
    </row>
    <row r="675" ht="15.75" customHeight="1">
      <c r="D675" s="62"/>
    </row>
    <row r="676" ht="15.75" customHeight="1">
      <c r="D676" s="62"/>
    </row>
    <row r="677" ht="15.75" customHeight="1">
      <c r="D677" s="62"/>
    </row>
    <row r="678" ht="15.75" customHeight="1">
      <c r="D678" s="62"/>
    </row>
    <row r="679" ht="15.75" customHeight="1">
      <c r="D679" s="62"/>
    </row>
    <row r="680" ht="15.75" customHeight="1">
      <c r="D680" s="62"/>
    </row>
    <row r="681" ht="15.75" customHeight="1">
      <c r="D681" s="62"/>
    </row>
    <row r="682" ht="15.75" customHeight="1">
      <c r="D682" s="62"/>
    </row>
    <row r="683" ht="15.75" customHeight="1">
      <c r="D683" s="62"/>
    </row>
    <row r="684" ht="15.75" customHeight="1">
      <c r="D684" s="62"/>
    </row>
    <row r="685" ht="15.75" customHeight="1">
      <c r="D685" s="62"/>
    </row>
    <row r="686" ht="15.75" customHeight="1">
      <c r="D686" s="62"/>
    </row>
    <row r="687" ht="15.75" customHeight="1">
      <c r="D687" s="62"/>
    </row>
    <row r="688" ht="15.75" customHeight="1">
      <c r="D688" s="62"/>
    </row>
    <row r="689" ht="15.75" customHeight="1">
      <c r="D689" s="62"/>
    </row>
    <row r="690" ht="15.75" customHeight="1">
      <c r="D690" s="62"/>
    </row>
    <row r="691" ht="15.75" customHeight="1">
      <c r="D691" s="62"/>
    </row>
    <row r="692" ht="15.75" customHeight="1">
      <c r="D692" s="62"/>
    </row>
    <row r="693" ht="15.75" customHeight="1">
      <c r="D693" s="62"/>
    </row>
    <row r="694" ht="15.75" customHeight="1">
      <c r="D694" s="62"/>
    </row>
    <row r="695" ht="15.75" customHeight="1">
      <c r="D695" s="62"/>
    </row>
    <row r="696" ht="15.75" customHeight="1">
      <c r="D696" s="62"/>
    </row>
    <row r="697" ht="15.75" customHeight="1">
      <c r="D697" s="62"/>
    </row>
    <row r="698" ht="15.75" customHeight="1">
      <c r="D698" s="62"/>
    </row>
    <row r="699" ht="15.75" customHeight="1">
      <c r="D699" s="62"/>
    </row>
    <row r="700" ht="15.75" customHeight="1">
      <c r="D700" s="62"/>
    </row>
    <row r="701" ht="15.75" customHeight="1">
      <c r="D701" s="62"/>
    </row>
    <row r="702" ht="15.75" customHeight="1">
      <c r="D702" s="62"/>
    </row>
    <row r="703" ht="15.75" customHeight="1">
      <c r="D703" s="62"/>
    </row>
    <row r="704" ht="15.75" customHeight="1">
      <c r="D704" s="62"/>
    </row>
    <row r="705" ht="15.75" customHeight="1">
      <c r="D705" s="62"/>
    </row>
    <row r="706" ht="15.75" customHeight="1">
      <c r="D706" s="62"/>
    </row>
    <row r="707" ht="15.75" customHeight="1">
      <c r="D707" s="62"/>
    </row>
    <row r="708" ht="15.75" customHeight="1">
      <c r="D708" s="62"/>
    </row>
    <row r="709" ht="15.75" customHeight="1">
      <c r="D709" s="62"/>
    </row>
    <row r="710" ht="15.75" customHeight="1">
      <c r="D710" s="62"/>
    </row>
    <row r="711" ht="15.75" customHeight="1">
      <c r="D711" s="62"/>
    </row>
    <row r="712" ht="15.75" customHeight="1">
      <c r="D712" s="62"/>
    </row>
    <row r="713" ht="15.75" customHeight="1">
      <c r="D713" s="62"/>
    </row>
    <row r="714" ht="15.75" customHeight="1">
      <c r="D714" s="62"/>
    </row>
    <row r="715" ht="15.75" customHeight="1">
      <c r="D715" s="62"/>
    </row>
    <row r="716" ht="15.75" customHeight="1">
      <c r="D716" s="62"/>
    </row>
    <row r="717" ht="15.75" customHeight="1">
      <c r="D717" s="62"/>
    </row>
    <row r="718" ht="15.75" customHeight="1">
      <c r="D718" s="62"/>
    </row>
    <row r="719" ht="15.75" customHeight="1">
      <c r="D719" s="62"/>
    </row>
    <row r="720" ht="15.75" customHeight="1">
      <c r="D720" s="62"/>
    </row>
    <row r="721" ht="15.75" customHeight="1">
      <c r="D721" s="62"/>
    </row>
    <row r="722" ht="15.75" customHeight="1">
      <c r="D722" s="62"/>
    </row>
    <row r="723" ht="15.75" customHeight="1">
      <c r="D723" s="62"/>
    </row>
    <row r="724" ht="15.75" customHeight="1">
      <c r="D724" s="62"/>
    </row>
    <row r="725" ht="15.75" customHeight="1">
      <c r="D725" s="62"/>
    </row>
    <row r="726" ht="15.75" customHeight="1">
      <c r="D726" s="62"/>
    </row>
    <row r="727" ht="15.75" customHeight="1">
      <c r="D727" s="62"/>
    </row>
    <row r="728" ht="15.75" customHeight="1">
      <c r="D728" s="62"/>
    </row>
    <row r="729" ht="15.75" customHeight="1">
      <c r="D729" s="62"/>
    </row>
    <row r="730" ht="15.75" customHeight="1">
      <c r="D730" s="62"/>
    </row>
    <row r="731" ht="15.75" customHeight="1">
      <c r="D731" s="62"/>
    </row>
    <row r="732" ht="15.75" customHeight="1">
      <c r="D732" s="62"/>
    </row>
    <row r="733" ht="15.75" customHeight="1">
      <c r="D733" s="62"/>
    </row>
    <row r="734" ht="15.75" customHeight="1">
      <c r="D734" s="62"/>
    </row>
    <row r="735" ht="15.75" customHeight="1">
      <c r="D735" s="62"/>
    </row>
    <row r="736" ht="15.75" customHeight="1">
      <c r="D736" s="62"/>
    </row>
    <row r="737" ht="15.75" customHeight="1">
      <c r="D737" s="62"/>
    </row>
    <row r="738" ht="15.75" customHeight="1">
      <c r="D738" s="62"/>
    </row>
    <row r="739" ht="15.75" customHeight="1">
      <c r="D739" s="62"/>
    </row>
    <row r="740" ht="15.75" customHeight="1">
      <c r="D740" s="62"/>
    </row>
    <row r="741" ht="15.75" customHeight="1">
      <c r="D741" s="62"/>
    </row>
    <row r="742" ht="15.75" customHeight="1">
      <c r="D742" s="62"/>
    </row>
    <row r="743" ht="15.75" customHeight="1">
      <c r="D743" s="62"/>
    </row>
    <row r="744" ht="15.75" customHeight="1">
      <c r="D744" s="62"/>
    </row>
    <row r="745" ht="15.75" customHeight="1">
      <c r="D745" s="62"/>
    </row>
    <row r="746" ht="15.75" customHeight="1">
      <c r="D746" s="62"/>
    </row>
    <row r="747" ht="15.75" customHeight="1">
      <c r="D747" s="62"/>
    </row>
    <row r="748" ht="15.75" customHeight="1">
      <c r="D748" s="62"/>
    </row>
    <row r="749" ht="15.75" customHeight="1">
      <c r="D749" s="62"/>
    </row>
    <row r="750" ht="15.75" customHeight="1">
      <c r="D750" s="62"/>
    </row>
    <row r="751" ht="15.75" customHeight="1">
      <c r="D751" s="62"/>
    </row>
    <row r="752" ht="15.75" customHeight="1">
      <c r="D752" s="62"/>
    </row>
    <row r="753" ht="15.75" customHeight="1">
      <c r="D753" s="62"/>
    </row>
    <row r="754" ht="15.75" customHeight="1">
      <c r="D754" s="62"/>
    </row>
    <row r="755" ht="15.75" customHeight="1">
      <c r="D755" s="62"/>
    </row>
    <row r="756" ht="15.75" customHeight="1">
      <c r="D756" s="62"/>
    </row>
    <row r="757" ht="15.75" customHeight="1">
      <c r="D757" s="62"/>
    </row>
    <row r="758" ht="15.75" customHeight="1">
      <c r="D758" s="62"/>
    </row>
    <row r="759" ht="15.75" customHeight="1">
      <c r="D759" s="62"/>
    </row>
    <row r="760" ht="15.75" customHeight="1">
      <c r="D760" s="62"/>
    </row>
    <row r="761" ht="15.75" customHeight="1">
      <c r="D761" s="62"/>
    </row>
    <row r="762" ht="15.75" customHeight="1">
      <c r="D762" s="62"/>
    </row>
    <row r="763" ht="15.75" customHeight="1">
      <c r="D763" s="62"/>
    </row>
    <row r="764" ht="15.75" customHeight="1">
      <c r="D764" s="62"/>
    </row>
    <row r="765" ht="15.75" customHeight="1">
      <c r="D765" s="62"/>
    </row>
    <row r="766" ht="15.75" customHeight="1">
      <c r="D766" s="62"/>
    </row>
    <row r="767" ht="15.75" customHeight="1">
      <c r="D767" s="62"/>
    </row>
    <row r="768" ht="15.75" customHeight="1">
      <c r="D768" s="62"/>
    </row>
    <row r="769" ht="15.75" customHeight="1">
      <c r="D769" s="62"/>
    </row>
    <row r="770" ht="15.75" customHeight="1">
      <c r="D770" s="62"/>
    </row>
    <row r="771" ht="15.75" customHeight="1">
      <c r="D771" s="62"/>
    </row>
    <row r="772" ht="15.75" customHeight="1">
      <c r="D772" s="62"/>
    </row>
    <row r="773" ht="15.75" customHeight="1">
      <c r="D773" s="62"/>
    </row>
    <row r="774" ht="15.75" customHeight="1">
      <c r="D774" s="62"/>
    </row>
    <row r="775" ht="15.75" customHeight="1">
      <c r="D775" s="62"/>
    </row>
    <row r="776" ht="15.75" customHeight="1">
      <c r="D776" s="62"/>
    </row>
    <row r="777" ht="15.75" customHeight="1">
      <c r="D777" s="62"/>
    </row>
    <row r="778" ht="15.75" customHeight="1">
      <c r="D778" s="62"/>
    </row>
    <row r="779" ht="15.75" customHeight="1">
      <c r="D779" s="62"/>
    </row>
    <row r="780" ht="15.75" customHeight="1">
      <c r="D780" s="62"/>
    </row>
    <row r="781" ht="15.75" customHeight="1">
      <c r="D781" s="62"/>
    </row>
    <row r="782" ht="15.75" customHeight="1">
      <c r="D782" s="62"/>
    </row>
    <row r="783" ht="15.75" customHeight="1">
      <c r="D783" s="62"/>
    </row>
    <row r="784" ht="15.75" customHeight="1">
      <c r="D784" s="62"/>
    </row>
    <row r="785" ht="15.75" customHeight="1">
      <c r="D785" s="62"/>
    </row>
    <row r="786" ht="15.75" customHeight="1">
      <c r="D786" s="62"/>
    </row>
    <row r="787" ht="15.75" customHeight="1">
      <c r="D787" s="62"/>
    </row>
    <row r="788" ht="15.75" customHeight="1">
      <c r="D788" s="62"/>
    </row>
    <row r="789" ht="15.75" customHeight="1">
      <c r="D789" s="62"/>
    </row>
    <row r="790" ht="15.75" customHeight="1">
      <c r="D790" s="62"/>
    </row>
    <row r="791" ht="15.75" customHeight="1">
      <c r="D791" s="62"/>
    </row>
    <row r="792" ht="15.75" customHeight="1">
      <c r="D792" s="62"/>
    </row>
    <row r="793" ht="15.75" customHeight="1">
      <c r="D793" s="62"/>
    </row>
    <row r="794" ht="15.75" customHeight="1">
      <c r="D794" s="62"/>
    </row>
    <row r="795" ht="15.75" customHeight="1">
      <c r="D795" s="62"/>
    </row>
    <row r="796" ht="15.75" customHeight="1">
      <c r="D796" s="62"/>
    </row>
    <row r="797" ht="15.75" customHeight="1">
      <c r="D797" s="62"/>
    </row>
    <row r="798" ht="15.75" customHeight="1">
      <c r="D798" s="62"/>
    </row>
    <row r="799" ht="15.75" customHeight="1">
      <c r="D799" s="62"/>
    </row>
    <row r="800" ht="15.75" customHeight="1">
      <c r="D800" s="62"/>
    </row>
    <row r="801" ht="15.75" customHeight="1">
      <c r="D801" s="62"/>
    </row>
    <row r="802" ht="15.75" customHeight="1">
      <c r="D802" s="62"/>
    </row>
    <row r="803" ht="15.75" customHeight="1">
      <c r="D803" s="62"/>
    </row>
    <row r="804" ht="15.75" customHeight="1">
      <c r="D804" s="62"/>
    </row>
    <row r="805" ht="15.75" customHeight="1">
      <c r="D805" s="62"/>
    </row>
    <row r="806" ht="15.75" customHeight="1">
      <c r="D806" s="62"/>
    </row>
    <row r="807" ht="15.75" customHeight="1">
      <c r="D807" s="62"/>
    </row>
    <row r="808" ht="15.75" customHeight="1">
      <c r="D808" s="62"/>
    </row>
    <row r="809" ht="15.75" customHeight="1">
      <c r="D809" s="62"/>
    </row>
    <row r="810" ht="15.75" customHeight="1">
      <c r="D810" s="62"/>
    </row>
    <row r="811" ht="15.75" customHeight="1">
      <c r="D811" s="62"/>
    </row>
    <row r="812" ht="15.75" customHeight="1">
      <c r="D812" s="62"/>
    </row>
    <row r="813" ht="15.75" customHeight="1">
      <c r="D813" s="62"/>
    </row>
    <row r="814" ht="15.75" customHeight="1">
      <c r="D814" s="62"/>
    </row>
    <row r="815" ht="15.75" customHeight="1">
      <c r="D815" s="62"/>
    </row>
    <row r="816" ht="15.75" customHeight="1">
      <c r="D816" s="62"/>
    </row>
    <row r="817" ht="15.75" customHeight="1">
      <c r="D817" s="62"/>
    </row>
    <row r="818" ht="15.75" customHeight="1">
      <c r="D818" s="62"/>
    </row>
    <row r="819" ht="15.75" customHeight="1">
      <c r="D819" s="62"/>
    </row>
    <row r="820" ht="15.75" customHeight="1">
      <c r="D820" s="62"/>
    </row>
    <row r="821" ht="15.75" customHeight="1">
      <c r="D821" s="62"/>
    </row>
    <row r="822" ht="15.75" customHeight="1">
      <c r="D822" s="62"/>
    </row>
    <row r="823" ht="15.75" customHeight="1">
      <c r="D823" s="62"/>
    </row>
    <row r="824" ht="15.75" customHeight="1">
      <c r="D824" s="62"/>
    </row>
    <row r="825" ht="15.75" customHeight="1">
      <c r="D825" s="62"/>
    </row>
    <row r="826" ht="15.75" customHeight="1">
      <c r="D826" s="62"/>
    </row>
    <row r="827" ht="15.75" customHeight="1">
      <c r="D827" s="62"/>
    </row>
    <row r="828" ht="15.75" customHeight="1">
      <c r="D828" s="62"/>
    </row>
    <row r="829" ht="15.75" customHeight="1">
      <c r="D829" s="62"/>
    </row>
    <row r="830" ht="15.75" customHeight="1">
      <c r="D830" s="62"/>
    </row>
    <row r="831" ht="15.75" customHeight="1">
      <c r="D831" s="62"/>
    </row>
    <row r="832" ht="15.75" customHeight="1">
      <c r="D832" s="62"/>
    </row>
    <row r="833" ht="15.75" customHeight="1">
      <c r="D833" s="62"/>
    </row>
    <row r="834" ht="15.75" customHeight="1">
      <c r="D834" s="62"/>
    </row>
    <row r="835" ht="15.75" customHeight="1">
      <c r="D835" s="62"/>
    </row>
    <row r="836" ht="15.75" customHeight="1">
      <c r="D836" s="62"/>
    </row>
    <row r="837" ht="15.75" customHeight="1">
      <c r="D837" s="62"/>
    </row>
    <row r="838" ht="15.75" customHeight="1">
      <c r="D838" s="62"/>
    </row>
    <row r="839" ht="15.75" customHeight="1">
      <c r="D839" s="62"/>
    </row>
    <row r="840" ht="15.75" customHeight="1">
      <c r="D840" s="62"/>
    </row>
    <row r="841" ht="15.75" customHeight="1">
      <c r="D841" s="62"/>
    </row>
    <row r="842" ht="15.75" customHeight="1">
      <c r="D842" s="62"/>
    </row>
    <row r="843" ht="15.75" customHeight="1">
      <c r="D843" s="62"/>
    </row>
    <row r="844" ht="15.75" customHeight="1">
      <c r="D844" s="62"/>
    </row>
    <row r="845" ht="15.75" customHeight="1">
      <c r="D845" s="62"/>
    </row>
    <row r="846" ht="15.75" customHeight="1">
      <c r="D846" s="62"/>
    </row>
    <row r="847" ht="15.75" customHeight="1">
      <c r="D847" s="62"/>
    </row>
    <row r="848" ht="15.75" customHeight="1">
      <c r="D848" s="62"/>
    </row>
    <row r="849" ht="15.75" customHeight="1">
      <c r="D849" s="62"/>
    </row>
    <row r="850" ht="15.75" customHeight="1">
      <c r="D850" s="62"/>
    </row>
    <row r="851" ht="15.75" customHeight="1">
      <c r="D851" s="62"/>
    </row>
    <row r="852" ht="15.75" customHeight="1">
      <c r="D852" s="62"/>
    </row>
    <row r="853" ht="15.75" customHeight="1">
      <c r="D853" s="62"/>
    </row>
    <row r="854" ht="15.75" customHeight="1">
      <c r="D854" s="62"/>
    </row>
    <row r="855" ht="15.75" customHeight="1">
      <c r="D855" s="62"/>
    </row>
    <row r="856" ht="15.75" customHeight="1">
      <c r="D856" s="62"/>
    </row>
    <row r="857" ht="15.75" customHeight="1">
      <c r="D857" s="62"/>
    </row>
    <row r="858" ht="15.75" customHeight="1">
      <c r="D858" s="62"/>
    </row>
    <row r="859" ht="15.75" customHeight="1">
      <c r="D859" s="62"/>
    </row>
    <row r="860" ht="15.75" customHeight="1">
      <c r="D860" s="62"/>
    </row>
    <row r="861" ht="15.75" customHeight="1">
      <c r="D861" s="62"/>
    </row>
    <row r="862" ht="15.75" customHeight="1">
      <c r="D862" s="62"/>
    </row>
    <row r="863" ht="15.75" customHeight="1">
      <c r="D863" s="62"/>
    </row>
    <row r="864" ht="15.75" customHeight="1">
      <c r="D864" s="62"/>
    </row>
    <row r="865" ht="15.75" customHeight="1">
      <c r="D865" s="62"/>
    </row>
    <row r="866" ht="15.75" customHeight="1">
      <c r="D866" s="62"/>
    </row>
    <row r="867" ht="15.75" customHeight="1">
      <c r="D867" s="62"/>
    </row>
    <row r="868" ht="15.75" customHeight="1">
      <c r="D868" s="62"/>
    </row>
    <row r="869" ht="15.75" customHeight="1">
      <c r="D869" s="62"/>
    </row>
    <row r="870" ht="15.75" customHeight="1">
      <c r="D870" s="62"/>
    </row>
    <row r="871" ht="15.75" customHeight="1">
      <c r="D871" s="62"/>
    </row>
    <row r="872" ht="15.75" customHeight="1">
      <c r="D872" s="62"/>
    </row>
    <row r="873" ht="15.75" customHeight="1">
      <c r="D873" s="62"/>
    </row>
    <row r="874" ht="15.75" customHeight="1">
      <c r="D874" s="62"/>
    </row>
    <row r="875" ht="15.75" customHeight="1">
      <c r="D875" s="62"/>
    </row>
    <row r="876" ht="15.75" customHeight="1">
      <c r="D876" s="62"/>
    </row>
    <row r="877" ht="15.75" customHeight="1">
      <c r="D877" s="62"/>
    </row>
    <row r="878" ht="15.75" customHeight="1">
      <c r="D878" s="62"/>
    </row>
    <row r="879" ht="15.75" customHeight="1">
      <c r="D879" s="62"/>
    </row>
    <row r="880" ht="15.75" customHeight="1">
      <c r="D880" s="62"/>
    </row>
    <row r="881" ht="15.75" customHeight="1">
      <c r="D881" s="62"/>
    </row>
    <row r="882" ht="15.75" customHeight="1">
      <c r="D882" s="62"/>
    </row>
    <row r="883" ht="15.75" customHeight="1">
      <c r="D883" s="62"/>
    </row>
    <row r="884" ht="15.75" customHeight="1">
      <c r="D884" s="62"/>
    </row>
    <row r="885" ht="15.75" customHeight="1">
      <c r="D885" s="62"/>
    </row>
    <row r="886" ht="15.75" customHeight="1">
      <c r="D886" s="62"/>
    </row>
    <row r="887" ht="15.75" customHeight="1">
      <c r="D887" s="62"/>
    </row>
    <row r="888" ht="15.75" customHeight="1">
      <c r="D888" s="62"/>
    </row>
    <row r="889" ht="15.75" customHeight="1">
      <c r="D889" s="62"/>
    </row>
    <row r="890" ht="15.75" customHeight="1">
      <c r="D890" s="62"/>
    </row>
    <row r="891" ht="15.75" customHeight="1">
      <c r="D891" s="62"/>
    </row>
    <row r="892" ht="15.75" customHeight="1">
      <c r="D892" s="62"/>
    </row>
    <row r="893" ht="15.75" customHeight="1">
      <c r="D893" s="62"/>
    </row>
    <row r="894" ht="15.75" customHeight="1">
      <c r="D894" s="62"/>
    </row>
    <row r="895" ht="15.75" customHeight="1">
      <c r="D895" s="62"/>
    </row>
    <row r="896" ht="15.75" customHeight="1">
      <c r="D896" s="62"/>
    </row>
    <row r="897" ht="15.75" customHeight="1">
      <c r="D897" s="62"/>
    </row>
    <row r="898" ht="15.75" customHeight="1">
      <c r="D898" s="62"/>
    </row>
    <row r="899" ht="15.75" customHeight="1">
      <c r="D899" s="62"/>
    </row>
    <row r="900" ht="15.75" customHeight="1">
      <c r="D900" s="62"/>
    </row>
    <row r="901" ht="15.75" customHeight="1">
      <c r="D901" s="62"/>
    </row>
    <row r="902" ht="15.75" customHeight="1">
      <c r="D902" s="62"/>
    </row>
    <row r="903" ht="15.75" customHeight="1">
      <c r="D903" s="62"/>
    </row>
    <row r="904" ht="15.75" customHeight="1">
      <c r="D904" s="62"/>
    </row>
    <row r="905" ht="15.75" customHeight="1">
      <c r="D905" s="62"/>
    </row>
    <row r="906" ht="15.75" customHeight="1">
      <c r="D906" s="62"/>
    </row>
    <row r="907" ht="15.75" customHeight="1">
      <c r="D907" s="62"/>
    </row>
    <row r="908" ht="15.75" customHeight="1">
      <c r="D908" s="62"/>
    </row>
    <row r="909" ht="15.75" customHeight="1">
      <c r="D909" s="62"/>
    </row>
    <row r="910" ht="15.75" customHeight="1">
      <c r="D910" s="62"/>
    </row>
    <row r="911" ht="15.75" customHeight="1">
      <c r="D911" s="62"/>
    </row>
    <row r="912" ht="15.75" customHeight="1">
      <c r="D912" s="62"/>
    </row>
    <row r="913" ht="15.75" customHeight="1">
      <c r="D913" s="62"/>
    </row>
    <row r="914" ht="15.75" customHeight="1">
      <c r="D914" s="62"/>
    </row>
    <row r="915" ht="15.75" customHeight="1">
      <c r="D915" s="62"/>
    </row>
    <row r="916" ht="15.75" customHeight="1">
      <c r="D916" s="62"/>
    </row>
    <row r="917" ht="15.75" customHeight="1">
      <c r="D917" s="62"/>
    </row>
    <row r="918" ht="15.75" customHeight="1">
      <c r="D918" s="62"/>
    </row>
    <row r="919" ht="15.75" customHeight="1">
      <c r="D919" s="62"/>
    </row>
    <row r="920" ht="15.75" customHeight="1">
      <c r="D920" s="62"/>
    </row>
    <row r="921" ht="15.75" customHeight="1">
      <c r="D921" s="62"/>
    </row>
    <row r="922" ht="15.75" customHeight="1">
      <c r="D922" s="62"/>
    </row>
    <row r="923" ht="15.75" customHeight="1">
      <c r="D923" s="62"/>
    </row>
    <row r="924" ht="15.75" customHeight="1">
      <c r="D924" s="62"/>
    </row>
    <row r="925" ht="15.75" customHeight="1">
      <c r="D925" s="62"/>
    </row>
    <row r="926" ht="15.75" customHeight="1">
      <c r="D926" s="62"/>
    </row>
    <row r="927" ht="15.75" customHeight="1">
      <c r="D927" s="62"/>
    </row>
    <row r="928" ht="15.75" customHeight="1">
      <c r="D928" s="62"/>
    </row>
    <row r="929" ht="15.75" customHeight="1">
      <c r="D929" s="62"/>
    </row>
    <row r="930" ht="15.75" customHeight="1">
      <c r="D930" s="62"/>
    </row>
    <row r="931" ht="15.75" customHeight="1">
      <c r="D931" s="62"/>
    </row>
    <row r="932" ht="15.75" customHeight="1">
      <c r="D932" s="62"/>
    </row>
    <row r="933" ht="15.75" customHeight="1">
      <c r="D933" s="62"/>
    </row>
    <row r="934" ht="15.75" customHeight="1">
      <c r="D934" s="62"/>
    </row>
    <row r="935" ht="15.75" customHeight="1">
      <c r="D935" s="62"/>
    </row>
    <row r="936" ht="15.75" customHeight="1">
      <c r="D936" s="62"/>
    </row>
    <row r="937" ht="15.75" customHeight="1">
      <c r="D937" s="62"/>
    </row>
    <row r="938" ht="15.75" customHeight="1">
      <c r="D938" s="62"/>
    </row>
    <row r="939" ht="15.75" customHeight="1">
      <c r="D939" s="62"/>
    </row>
    <row r="940" ht="15.75" customHeight="1">
      <c r="D940" s="62"/>
    </row>
    <row r="941" ht="15.75" customHeight="1">
      <c r="D941" s="62"/>
    </row>
    <row r="942" ht="15.75" customHeight="1">
      <c r="D942" s="62"/>
    </row>
    <row r="943" ht="15.75" customHeight="1">
      <c r="D943" s="62"/>
    </row>
    <row r="944" ht="15.75" customHeight="1">
      <c r="D944" s="62"/>
    </row>
    <row r="945" ht="15.75" customHeight="1">
      <c r="D945" s="62"/>
    </row>
    <row r="946" ht="15.75" customHeight="1">
      <c r="D946" s="62"/>
    </row>
    <row r="947" ht="15.75" customHeight="1">
      <c r="D947" s="62"/>
    </row>
    <row r="948" ht="15.75" customHeight="1">
      <c r="D948" s="62"/>
    </row>
    <row r="949" ht="15.75" customHeight="1">
      <c r="D949" s="62"/>
    </row>
    <row r="950" ht="15.75" customHeight="1">
      <c r="D950" s="62"/>
    </row>
    <row r="951" ht="15.75" customHeight="1">
      <c r="D951" s="62"/>
    </row>
    <row r="952" ht="15.75" customHeight="1">
      <c r="D952" s="62"/>
    </row>
    <row r="953" ht="15.75" customHeight="1">
      <c r="D953" s="62"/>
    </row>
    <row r="954" ht="15.75" customHeight="1">
      <c r="D954" s="62"/>
    </row>
    <row r="955" ht="15.75" customHeight="1">
      <c r="D955" s="62"/>
    </row>
    <row r="956" ht="15.75" customHeight="1">
      <c r="D956" s="62"/>
    </row>
    <row r="957" ht="15.75" customHeight="1">
      <c r="D957" s="62"/>
    </row>
    <row r="958" ht="15.75" customHeight="1">
      <c r="D958" s="62"/>
    </row>
    <row r="959" ht="15.75" customHeight="1">
      <c r="D959" s="62"/>
    </row>
    <row r="960" ht="15.75" customHeight="1">
      <c r="D960" s="62"/>
    </row>
    <row r="961" ht="15.75" customHeight="1">
      <c r="D961" s="62"/>
    </row>
    <row r="962" ht="15.75" customHeight="1">
      <c r="D962" s="62"/>
    </row>
    <row r="963" ht="15.75" customHeight="1">
      <c r="D963" s="62"/>
    </row>
    <row r="964" ht="15.75" customHeight="1">
      <c r="D964" s="62"/>
    </row>
    <row r="965" ht="15.75" customHeight="1">
      <c r="D965" s="62"/>
    </row>
    <row r="966" ht="15.75" customHeight="1">
      <c r="D966" s="62"/>
    </row>
    <row r="967" ht="15.75" customHeight="1">
      <c r="D967" s="62"/>
    </row>
    <row r="968" ht="15.75" customHeight="1">
      <c r="D968" s="62"/>
    </row>
    <row r="969" ht="15.75" customHeight="1">
      <c r="D969" s="62"/>
    </row>
    <row r="970" ht="15.75" customHeight="1">
      <c r="D970" s="62"/>
    </row>
    <row r="971" ht="15.75" customHeight="1">
      <c r="D971" s="62"/>
    </row>
    <row r="972" ht="15.75" customHeight="1">
      <c r="D972" s="62"/>
    </row>
    <row r="973" ht="15.75" customHeight="1">
      <c r="D973" s="62"/>
    </row>
    <row r="974" ht="15.75" customHeight="1">
      <c r="D974" s="62"/>
    </row>
    <row r="975" ht="15.75" customHeight="1">
      <c r="D975" s="62"/>
    </row>
    <row r="976" ht="15.75" customHeight="1">
      <c r="D976" s="62"/>
    </row>
    <row r="977" ht="15.75" customHeight="1">
      <c r="D977" s="62"/>
    </row>
    <row r="978" ht="15.75" customHeight="1">
      <c r="D978" s="62"/>
    </row>
    <row r="979" ht="15.75" customHeight="1">
      <c r="D979" s="62"/>
    </row>
    <row r="980" ht="15.75" customHeight="1">
      <c r="D980" s="62"/>
    </row>
    <row r="981" ht="15.75" customHeight="1">
      <c r="D981" s="62"/>
    </row>
    <row r="982" ht="15.75" customHeight="1">
      <c r="D982" s="62"/>
    </row>
    <row r="983" ht="15.75" customHeight="1">
      <c r="D983" s="62"/>
    </row>
    <row r="984" ht="15.75" customHeight="1">
      <c r="D984" s="62"/>
    </row>
    <row r="985" ht="15.75" customHeight="1">
      <c r="D985" s="62"/>
    </row>
    <row r="986" ht="15.75" customHeight="1">
      <c r="D986" s="62"/>
    </row>
    <row r="987" ht="15.75" customHeight="1">
      <c r="D987" s="62"/>
    </row>
    <row r="988" ht="15.75" customHeight="1">
      <c r="D988" s="62"/>
    </row>
    <row r="989" ht="15.75" customHeight="1">
      <c r="D989" s="62"/>
    </row>
    <row r="990" ht="15.75" customHeight="1">
      <c r="D990" s="62"/>
    </row>
    <row r="991" ht="15.75" customHeight="1">
      <c r="D991" s="62"/>
    </row>
    <row r="992" ht="15.75" customHeight="1">
      <c r="D992" s="62"/>
    </row>
    <row r="993" ht="15.75" customHeight="1">
      <c r="D993" s="62"/>
    </row>
    <row r="994" ht="15.75" customHeight="1">
      <c r="D994" s="62"/>
    </row>
    <row r="995" ht="15.75" customHeight="1">
      <c r="D995" s="62"/>
    </row>
    <row r="996" ht="15.75" customHeight="1">
      <c r="D996" s="62"/>
    </row>
    <row r="997" ht="15.75" customHeight="1">
      <c r="D997" s="62"/>
    </row>
    <row r="998" ht="15.75" customHeight="1">
      <c r="D998" s="62"/>
    </row>
    <row r="999" ht="15.75" customHeight="1">
      <c r="D999" s="62"/>
    </row>
    <row r="1000" ht="15.75" customHeight="1">
      <c r="D1000" s="62"/>
    </row>
  </sheetData>
  <mergeCells count="146">
    <mergeCell ref="H21:I21"/>
    <mergeCell ref="J21:L21"/>
    <mergeCell ref="B19:I19"/>
    <mergeCell ref="J19:L19"/>
    <mergeCell ref="A20:I20"/>
    <mergeCell ref="J20:L20"/>
    <mergeCell ref="D21:E21"/>
    <mergeCell ref="F21:G21"/>
    <mergeCell ref="A22:L22"/>
    <mergeCell ref="F25:H25"/>
    <mergeCell ref="I25:L25"/>
    <mergeCell ref="A21:C21"/>
    <mergeCell ref="A23:E24"/>
    <mergeCell ref="F23:H23"/>
    <mergeCell ref="I23:L23"/>
    <mergeCell ref="F24:H24"/>
    <mergeCell ref="I24:L24"/>
    <mergeCell ref="A25:E25"/>
    <mergeCell ref="F28:H28"/>
    <mergeCell ref="I28:L28"/>
    <mergeCell ref="A26:E26"/>
    <mergeCell ref="F26:H26"/>
    <mergeCell ref="I26:L26"/>
    <mergeCell ref="A27:E27"/>
    <mergeCell ref="F27:H27"/>
    <mergeCell ref="I27:L27"/>
    <mergeCell ref="A28:E28"/>
    <mergeCell ref="E43:L43"/>
    <mergeCell ref="F44:H44"/>
    <mergeCell ref="A29:E29"/>
    <mergeCell ref="F29:H29"/>
    <mergeCell ref="I29:L29"/>
    <mergeCell ref="A30:E30"/>
    <mergeCell ref="F30:H30"/>
    <mergeCell ref="I30:L30"/>
    <mergeCell ref="E42:L42"/>
    <mergeCell ref="A42:D42"/>
    <mergeCell ref="A43:D43"/>
    <mergeCell ref="D44:D48"/>
    <mergeCell ref="E44:E48"/>
    <mergeCell ref="A45:A48"/>
    <mergeCell ref="B45:B48"/>
    <mergeCell ref="C45:C48"/>
    <mergeCell ref="A44:C44"/>
    <mergeCell ref="F45:H45"/>
    <mergeCell ref="F46:I46"/>
    <mergeCell ref="F47:I47"/>
    <mergeCell ref="K47:L47"/>
    <mergeCell ref="F48:G48"/>
    <mergeCell ref="H48:I48"/>
    <mergeCell ref="J55:K55"/>
    <mergeCell ref="J56:K56"/>
    <mergeCell ref="J57:K57"/>
    <mergeCell ref="J58:K58"/>
    <mergeCell ref="J59:K59"/>
    <mergeCell ref="J60:K60"/>
    <mergeCell ref="J61:K61"/>
    <mergeCell ref="J62:K62"/>
    <mergeCell ref="J63:K63"/>
    <mergeCell ref="J64:K64"/>
    <mergeCell ref="J65:K65"/>
    <mergeCell ref="J66:K66"/>
    <mergeCell ref="J67:K67"/>
    <mergeCell ref="J68:K68"/>
    <mergeCell ref="J69:K69"/>
    <mergeCell ref="J70:K70"/>
    <mergeCell ref="J71:K71"/>
    <mergeCell ref="J72:K72"/>
    <mergeCell ref="J73:K73"/>
    <mergeCell ref="J74:K74"/>
    <mergeCell ref="J75:K75"/>
    <mergeCell ref="J76:K76"/>
    <mergeCell ref="J77:K77"/>
    <mergeCell ref="J78:K78"/>
    <mergeCell ref="J79:K79"/>
    <mergeCell ref="J80:K80"/>
    <mergeCell ref="J81:K81"/>
    <mergeCell ref="J82:K82"/>
    <mergeCell ref="J83:K83"/>
    <mergeCell ref="J84:K84"/>
    <mergeCell ref="J85:K85"/>
    <mergeCell ref="J86:K86"/>
    <mergeCell ref="J87:K87"/>
    <mergeCell ref="J88:K88"/>
    <mergeCell ref="J89:K89"/>
    <mergeCell ref="J90:K90"/>
    <mergeCell ref="J91:K91"/>
    <mergeCell ref="J92:K92"/>
    <mergeCell ref="J93:K93"/>
    <mergeCell ref="J94:K94"/>
    <mergeCell ref="J95:K95"/>
    <mergeCell ref="J96:K96"/>
    <mergeCell ref="J104:K104"/>
    <mergeCell ref="C107:D107"/>
    <mergeCell ref="E107:F107"/>
    <mergeCell ref="J97:K97"/>
    <mergeCell ref="J98:K98"/>
    <mergeCell ref="J99:K99"/>
    <mergeCell ref="J100:K100"/>
    <mergeCell ref="J101:K101"/>
    <mergeCell ref="J102:K102"/>
    <mergeCell ref="J103:K103"/>
    <mergeCell ref="H6:I6"/>
    <mergeCell ref="J6:L6"/>
    <mergeCell ref="E1:I1"/>
    <mergeCell ref="E2:I2"/>
    <mergeCell ref="E3:I3"/>
    <mergeCell ref="E4:I4"/>
    <mergeCell ref="E5:I5"/>
    <mergeCell ref="A6:C6"/>
    <mergeCell ref="E6:F6"/>
    <mergeCell ref="A7:C7"/>
    <mergeCell ref="D7:G7"/>
    <mergeCell ref="H7:I7"/>
    <mergeCell ref="J7:L7"/>
    <mergeCell ref="A8:C8"/>
    <mergeCell ref="H8:I8"/>
    <mergeCell ref="J8:L8"/>
    <mergeCell ref="D8:G8"/>
    <mergeCell ref="A9:I9"/>
    <mergeCell ref="J9:L9"/>
    <mergeCell ref="B10:I10"/>
    <mergeCell ref="J10:L10"/>
    <mergeCell ref="B11:I11"/>
    <mergeCell ref="J11:L11"/>
    <mergeCell ref="B12:I12"/>
    <mergeCell ref="J12:L12"/>
    <mergeCell ref="B13:I13"/>
    <mergeCell ref="J13:L13"/>
    <mergeCell ref="B14:I14"/>
    <mergeCell ref="J14:L14"/>
    <mergeCell ref="J15:L15"/>
    <mergeCell ref="B15:I15"/>
    <mergeCell ref="B16:I16"/>
    <mergeCell ref="J16:L16"/>
    <mergeCell ref="B17:I17"/>
    <mergeCell ref="J17:L17"/>
    <mergeCell ref="B18:I18"/>
    <mergeCell ref="J18:L18"/>
    <mergeCell ref="J48:L48"/>
    <mergeCell ref="J49:K49"/>
    <mergeCell ref="J50:K50"/>
    <mergeCell ref="J51:K51"/>
    <mergeCell ref="J52:K52"/>
    <mergeCell ref="J53:K53"/>
    <mergeCell ref="J54:K54"/>
  </mergeCells>
  <conditionalFormatting sqref="A49:H104">
    <cfRule type="expression" dxfId="2" priority="1">
      <formula>$N49&lt;0</formula>
    </cfRule>
  </conditionalFormatting>
  <conditionalFormatting sqref="A49:L104">
    <cfRule type="expression" dxfId="0" priority="2">
      <formula>$H49=""</formula>
    </cfRule>
  </conditionalFormatting>
  <conditionalFormatting sqref="F49:G104">
    <cfRule type="expression" dxfId="1" priority="3">
      <formula>$N49&lt;0</formula>
    </cfRule>
  </conditionalFormatting>
  <conditionalFormatting sqref="I49:L104">
    <cfRule type="expression" dxfId="1" priority="4">
      <formula>$N49&lt;0</formula>
    </cfRule>
  </conditionalFormatting>
  <printOptions/>
  <pageMargins bottom="0.39375" footer="0.0" header="0.0" left="0.7875" right="0.39375" top="0.39375"/>
  <pageSetup fitToHeight="0" paperSize="9" orientation="portrait"/>
  <headerFooter>
    <oddFooter>&amp;C_x000D_#0000FF Classificação: Interna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9.71"/>
    <col customWidth="1" min="3" max="3" width="8.71"/>
    <col customWidth="1" min="4" max="4" width="10.71"/>
    <col customWidth="1" min="5" max="8" width="11.43"/>
    <col customWidth="1" min="9" max="9" width="10.0"/>
    <col customWidth="1" min="10" max="12" width="11.43"/>
    <col customWidth="1" min="13" max="13" width="11.57"/>
    <col customWidth="1" min="14" max="14" width="8.86"/>
    <col customWidth="1" min="15" max="15" width="9.43"/>
    <col customWidth="1" min="16" max="16" width="11.57"/>
    <col customWidth="1" min="17" max="17" width="8.71"/>
    <col customWidth="1" hidden="1" min="18" max="21" width="9.14"/>
    <col customWidth="1" hidden="1" min="22" max="22" width="12.71"/>
    <col customWidth="1" hidden="1" min="23" max="24" width="9.14"/>
    <col customWidth="1" hidden="1" min="25" max="25" width="11.57"/>
    <col customWidth="1" hidden="1" min="26" max="29" width="9.14"/>
  </cols>
  <sheetData>
    <row r="1">
      <c r="D1" s="245"/>
    </row>
    <row r="2">
      <c r="D2" s="245"/>
      <c r="K2" s="246" t="s">
        <v>178</v>
      </c>
      <c r="P2" s="247"/>
      <c r="Q2" s="247"/>
      <c r="V2" s="248" t="s">
        <v>179</v>
      </c>
    </row>
    <row r="3">
      <c r="D3" s="245"/>
    </row>
    <row r="4">
      <c r="D4" s="245"/>
      <c r="K4" s="246" t="s">
        <v>180</v>
      </c>
      <c r="L4" s="248" t="s">
        <v>181</v>
      </c>
      <c r="M4" s="248" t="s">
        <v>182</v>
      </c>
      <c r="N4" s="249" t="s">
        <v>138</v>
      </c>
      <c r="P4" s="248"/>
      <c r="U4" s="248" t="s">
        <v>183</v>
      </c>
      <c r="Y4" s="248" t="s">
        <v>184</v>
      </c>
      <c r="AB4" s="248" t="s">
        <v>180</v>
      </c>
    </row>
    <row r="5">
      <c r="D5" s="245"/>
      <c r="K5" s="250"/>
      <c r="L5" s="251" t="s">
        <v>185</v>
      </c>
      <c r="M5" s="251" t="s">
        <v>186</v>
      </c>
      <c r="N5" s="252" t="s">
        <v>149</v>
      </c>
      <c r="O5" s="253" t="str">
        <f>'C321 Rack 1-B'!C120</f>
        <v>#DIV/0!</v>
      </c>
      <c r="R5" s="64" t="s">
        <v>187</v>
      </c>
      <c r="S5" s="254" t="str">
        <f t="shared" ref="S5:S12" si="1">1/(2*PI()*60*O5*0.000001)</f>
        <v>#DIV/0!</v>
      </c>
      <c r="U5" s="64" t="s">
        <v>188</v>
      </c>
      <c r="V5" s="64" t="s">
        <v>189</v>
      </c>
      <c r="W5" s="254" t="str">
        <f>S5*S6/(S5+S6)</f>
        <v>#DIV/0!</v>
      </c>
      <c r="X5" s="254"/>
      <c r="Y5" s="254" t="s">
        <v>190</v>
      </c>
      <c r="Z5" s="254" t="str">
        <f>W5*W7/(W5+W7)</f>
        <v>#DIV/0!</v>
      </c>
      <c r="AB5" s="64" t="s">
        <v>191</v>
      </c>
      <c r="AC5" s="254" t="str">
        <f>Z5+Z9</f>
        <v>#DIV/0!</v>
      </c>
    </row>
    <row r="6" ht="15.0" customHeight="1">
      <c r="D6" s="245"/>
      <c r="K6" s="255"/>
      <c r="L6" s="256" t="str">
        <f>M6+M8</f>
        <v>#DIV/0!</v>
      </c>
      <c r="M6" s="257" t="str">
        <f>O5+O6</f>
        <v>#DIV/0!</v>
      </c>
      <c r="N6" s="252" t="s">
        <v>150</v>
      </c>
      <c r="O6" s="253" t="str">
        <f>'C321 Rack 1-B'!C121</f>
        <v>#DIV/0!</v>
      </c>
      <c r="R6" s="64" t="s">
        <v>192</v>
      </c>
      <c r="S6" s="254" t="str">
        <f t="shared" si="1"/>
        <v>#DIV/0!</v>
      </c>
      <c r="W6" s="254"/>
      <c r="X6" s="254"/>
    </row>
    <row r="7">
      <c r="D7" s="245"/>
      <c r="K7" s="255"/>
      <c r="L7" s="255"/>
      <c r="M7" s="251" t="s">
        <v>193</v>
      </c>
      <c r="N7" s="252" t="s">
        <v>152</v>
      </c>
      <c r="O7" s="253" t="str">
        <f>'C321 Rack 1-B'!C122</f>
        <v>#DIV/0!</v>
      </c>
      <c r="R7" s="64" t="s">
        <v>194</v>
      </c>
      <c r="S7" s="254" t="str">
        <f t="shared" si="1"/>
        <v>#DIV/0!</v>
      </c>
      <c r="U7" s="64" t="s">
        <v>195</v>
      </c>
      <c r="V7" s="64" t="s">
        <v>196</v>
      </c>
      <c r="W7" s="254" t="str">
        <f>S7*S8/(S7+S8)</f>
        <v>#DIV/0!</v>
      </c>
      <c r="AB7" s="64" t="s">
        <v>197</v>
      </c>
      <c r="AC7" s="254" t="str">
        <f>(M27*1000/SQRT(3))/AC5</f>
        <v>#DIV/0!</v>
      </c>
    </row>
    <row r="8">
      <c r="D8" s="245"/>
      <c r="K8" s="258" t="s">
        <v>231</v>
      </c>
      <c r="L8" s="259"/>
      <c r="M8" s="257" t="str">
        <f>O7+O8</f>
        <v>#DIV/0!</v>
      </c>
      <c r="N8" s="252" t="s">
        <v>151</v>
      </c>
      <c r="O8" s="253" t="str">
        <f>'C321 Rack 1-B'!C123</f>
        <v>#DIV/0!</v>
      </c>
      <c r="R8" s="64" t="s">
        <v>198</v>
      </c>
      <c r="S8" s="254" t="str">
        <f t="shared" si="1"/>
        <v>#DIV/0!</v>
      </c>
    </row>
    <row r="9">
      <c r="D9" s="245"/>
      <c r="K9" s="256" t="str">
        <f>1/(1/(M6+M8)+1/(M10+M12))</f>
        <v>#DIV/0!</v>
      </c>
      <c r="L9" s="251" t="s">
        <v>199</v>
      </c>
      <c r="M9" s="251" t="s">
        <v>200</v>
      </c>
      <c r="N9" s="252" t="s">
        <v>170</v>
      </c>
      <c r="O9" s="253" t="str">
        <f>'C321 Rack 2-B'!C112</f>
        <v>#DIV/0!</v>
      </c>
      <c r="R9" s="64" t="s">
        <v>201</v>
      </c>
      <c r="S9" s="254" t="str">
        <f t="shared" si="1"/>
        <v>#DIV/0!</v>
      </c>
      <c r="U9" s="64" t="s">
        <v>202</v>
      </c>
      <c r="V9" s="64" t="s">
        <v>189</v>
      </c>
      <c r="W9" s="254" t="str">
        <f>S9*S10/(S9+S10)</f>
        <v>#DIV/0!</v>
      </c>
      <c r="Y9" s="254" t="s">
        <v>203</v>
      </c>
      <c r="Z9" s="254" t="str">
        <f>W9*W11/(W9+W11)</f>
        <v>#DIV/0!</v>
      </c>
    </row>
    <row r="10" ht="15.0" customHeight="1">
      <c r="D10" s="245"/>
      <c r="K10" s="255"/>
      <c r="L10" s="256" t="str">
        <f>M10+M12</f>
        <v>#DIV/0!</v>
      </c>
      <c r="M10" s="257" t="str">
        <f>O9+O10</f>
        <v>#DIV/0!</v>
      </c>
      <c r="N10" s="252" t="s">
        <v>171</v>
      </c>
      <c r="O10" s="253" t="str">
        <f>'C321 Rack 2-B'!C113</f>
        <v>#DIV/0!</v>
      </c>
      <c r="R10" s="64" t="s">
        <v>204</v>
      </c>
      <c r="S10" s="254" t="str">
        <f t="shared" si="1"/>
        <v>#DIV/0!</v>
      </c>
      <c r="W10" s="254"/>
    </row>
    <row r="11">
      <c r="D11" s="245"/>
      <c r="K11" s="255"/>
      <c r="L11" s="255"/>
      <c r="M11" s="251" t="s">
        <v>205</v>
      </c>
      <c r="N11" s="252" t="s">
        <v>173</v>
      </c>
      <c r="O11" s="253" t="str">
        <f>'C321 Rack 2-B'!C114</f>
        <v>#DIV/0!</v>
      </c>
      <c r="R11" s="64" t="s">
        <v>206</v>
      </c>
      <c r="S11" s="254" t="str">
        <f t="shared" si="1"/>
        <v>#DIV/0!</v>
      </c>
      <c r="U11" s="64" t="s">
        <v>207</v>
      </c>
      <c r="V11" s="64" t="s">
        <v>196</v>
      </c>
      <c r="W11" s="254" t="str">
        <f>S11*S12/(S11+S12)</f>
        <v>#DIV/0!</v>
      </c>
    </row>
    <row r="12">
      <c r="D12" s="245"/>
      <c r="K12" s="259"/>
      <c r="L12" s="259"/>
      <c r="M12" s="257" t="str">
        <f>O11+O12</f>
        <v>#DIV/0!</v>
      </c>
      <c r="N12" s="252" t="s">
        <v>172</v>
      </c>
      <c r="O12" s="253" t="str">
        <f>'C321 Rack 2-B'!C115</f>
        <v>#DIV/0!</v>
      </c>
      <c r="R12" s="64" t="s">
        <v>208</v>
      </c>
      <c r="S12" s="254" t="str">
        <f t="shared" si="1"/>
        <v>#DIV/0!</v>
      </c>
    </row>
    <row r="13">
      <c r="D13" s="245"/>
    </row>
    <row r="14">
      <c r="D14" s="245"/>
      <c r="L14" s="260" t="s">
        <v>209</v>
      </c>
      <c r="M14" s="261"/>
      <c r="N14" s="261"/>
      <c r="O14" s="260" t="s">
        <v>210</v>
      </c>
      <c r="P14" s="261"/>
    </row>
    <row r="15">
      <c r="D15" s="245"/>
      <c r="L15" s="261" t="s">
        <v>211</v>
      </c>
      <c r="M15" s="262" t="str">
        <f>AC7*Z5</f>
        <v>#DIV/0!</v>
      </c>
      <c r="N15" s="261"/>
      <c r="O15" s="261" t="s">
        <v>212</v>
      </c>
      <c r="P15" s="262" t="str">
        <f>AC7*Z9</f>
        <v>#DIV/0!</v>
      </c>
      <c r="Q15" s="248"/>
      <c r="S15" s="64" t="s">
        <v>213</v>
      </c>
      <c r="T15" s="64">
        <f>3.24</f>
        <v>3.24</v>
      </c>
    </row>
    <row r="16">
      <c r="D16" s="245"/>
      <c r="L16" s="261" t="s">
        <v>214</v>
      </c>
      <c r="M16" s="263" t="str">
        <f>M15/W5</f>
        <v>#DIV/0!</v>
      </c>
      <c r="N16" s="261"/>
      <c r="O16" s="261" t="s">
        <v>215</v>
      </c>
      <c r="P16" s="263" t="str">
        <f>P15/W9</f>
        <v>#DIV/0!</v>
      </c>
      <c r="T16" s="64">
        <f>3.24*(1+5%)</f>
        <v>3.402</v>
      </c>
    </row>
    <row r="17">
      <c r="D17" s="245"/>
      <c r="L17" s="261" t="s">
        <v>216</v>
      </c>
      <c r="M17" s="263" t="str">
        <f>M15/W7</f>
        <v>#DIV/0!</v>
      </c>
      <c r="N17" s="261"/>
      <c r="O17" s="261" t="s">
        <v>217</v>
      </c>
      <c r="P17" s="263" t="str">
        <f>P15/W11</f>
        <v>#DIV/0!</v>
      </c>
    </row>
    <row r="18">
      <c r="D18" s="245"/>
      <c r="L18" s="261"/>
      <c r="M18" s="261"/>
      <c r="N18" s="261"/>
      <c r="O18" s="261"/>
      <c r="P18" s="261"/>
    </row>
    <row r="19">
      <c r="D19" s="245"/>
      <c r="L19" s="260"/>
      <c r="M19" s="264"/>
      <c r="N19" s="261"/>
      <c r="O19" s="260"/>
      <c r="P19" s="264"/>
    </row>
    <row r="20">
      <c r="D20" s="245"/>
      <c r="L20" s="261"/>
      <c r="M20" s="261"/>
      <c r="N20" s="261"/>
      <c r="O20" s="261"/>
      <c r="P20" s="261"/>
    </row>
    <row r="21" ht="15.75" customHeight="1">
      <c r="D21" s="245"/>
      <c r="L21" s="260" t="s">
        <v>218</v>
      </c>
      <c r="M21" s="261"/>
      <c r="N21" s="261"/>
      <c r="O21" s="260" t="s">
        <v>219</v>
      </c>
      <c r="P21" s="261"/>
    </row>
    <row r="22" ht="15.75" customHeight="1">
      <c r="D22" s="245"/>
      <c r="L22" s="261" t="s">
        <v>211</v>
      </c>
      <c r="M22" s="262" t="str">
        <f>AC7*Z5</f>
        <v>#DIV/0!</v>
      </c>
      <c r="N22" s="261"/>
      <c r="O22" s="261" t="s">
        <v>212</v>
      </c>
      <c r="P22" s="262" t="str">
        <f>AC7*Z9</f>
        <v>#DIV/0!</v>
      </c>
    </row>
    <row r="23" ht="15.75" customHeight="1">
      <c r="D23" s="245"/>
      <c r="L23" s="261" t="s">
        <v>216</v>
      </c>
      <c r="M23" s="263" t="str">
        <f>M15/W7</f>
        <v>#DIV/0!</v>
      </c>
      <c r="N23" s="261"/>
      <c r="O23" s="261" t="s">
        <v>217</v>
      </c>
      <c r="P23" s="263" t="str">
        <f>P15/W11</f>
        <v>#DIV/0!</v>
      </c>
    </row>
    <row r="24" ht="15.75" customHeight="1">
      <c r="D24" s="245"/>
      <c r="L24" s="261" t="s">
        <v>214</v>
      </c>
      <c r="M24" s="263" t="str">
        <f>M15/W5</f>
        <v>#DIV/0!</v>
      </c>
      <c r="N24" s="261"/>
      <c r="O24" s="261" t="s">
        <v>215</v>
      </c>
      <c r="P24" s="263" t="str">
        <f>P15/W9</f>
        <v>#DIV/0!</v>
      </c>
    </row>
    <row r="25" ht="15.75" customHeight="1">
      <c r="D25" s="248" t="s">
        <v>220</v>
      </c>
      <c r="E25" s="265" t="str">
        <f>IF(SUM(COUNTBLANK('C321 Rack 1-B'!H49:H112),COUNTBLANK('C321 Rack 2-B'!H49:H104))&gt;0,"",ABS(M24-P24))</f>
        <v/>
      </c>
    </row>
    <row r="26" ht="15.75" customHeight="1">
      <c r="D26" s="245"/>
      <c r="L26" s="248"/>
      <c r="M26" s="266"/>
      <c r="O26" s="248"/>
      <c r="P26" s="266"/>
    </row>
    <row r="27" ht="15.75" customHeight="1">
      <c r="D27" s="245"/>
      <c r="L27" s="248" t="s">
        <v>221</v>
      </c>
      <c r="M27" s="267">
        <v>500.0</v>
      </c>
      <c r="N27" s="268" t="s">
        <v>232</v>
      </c>
    </row>
    <row r="28" ht="15.75" customHeight="1">
      <c r="D28" s="245"/>
      <c r="M28" s="269"/>
    </row>
    <row r="29" ht="15.75" customHeight="1">
      <c r="D29" s="245"/>
    </row>
    <row r="30" ht="15.75" customHeight="1">
      <c r="D30" s="245"/>
    </row>
    <row r="31" ht="15.75" customHeight="1">
      <c r="D31" s="245"/>
    </row>
    <row r="32" ht="15.75" customHeight="1">
      <c r="D32" s="245"/>
    </row>
    <row r="33" ht="15.75" customHeight="1">
      <c r="D33" s="245"/>
    </row>
    <row r="34" ht="15.75" customHeight="1">
      <c r="D34" s="245"/>
    </row>
    <row r="35" ht="15.75" customHeight="1">
      <c r="D35" s="245"/>
    </row>
    <row r="36" ht="15.75" customHeight="1">
      <c r="D36" s="245"/>
    </row>
    <row r="37" ht="15.75" customHeight="1">
      <c r="D37" s="245"/>
    </row>
    <row r="38" ht="15.75" customHeight="1">
      <c r="D38" s="245"/>
    </row>
    <row r="39" ht="15.75" customHeight="1">
      <c r="D39" s="245"/>
    </row>
    <row r="40" ht="15.75" customHeight="1">
      <c r="D40" s="245"/>
    </row>
    <row r="41" ht="15.75" customHeight="1">
      <c r="D41" s="245"/>
    </row>
    <row r="42" ht="15.75" customHeight="1">
      <c r="D42" s="245"/>
    </row>
    <row r="43" ht="15.75" customHeight="1">
      <c r="D43" s="245"/>
    </row>
    <row r="44" ht="15.75" customHeight="1">
      <c r="D44" s="245"/>
    </row>
    <row r="45" ht="15.75" customHeight="1">
      <c r="D45" s="245"/>
    </row>
    <row r="46" ht="15.75" customHeight="1">
      <c r="D46" s="245"/>
    </row>
    <row r="47" ht="15.75" customHeight="1">
      <c r="D47" s="245"/>
    </row>
    <row r="48" ht="15.75" customHeight="1">
      <c r="D48" s="245"/>
    </row>
    <row r="49" ht="15.75" customHeight="1">
      <c r="D49" s="245"/>
    </row>
    <row r="50" ht="15.75" customHeight="1">
      <c r="D50" s="245"/>
    </row>
    <row r="51" ht="15.75" customHeight="1">
      <c r="D51" s="245"/>
    </row>
    <row r="52" ht="15.75" customHeight="1">
      <c r="D52" s="245"/>
    </row>
    <row r="53" ht="15.75" customHeight="1">
      <c r="D53" s="245"/>
    </row>
    <row r="54" ht="15.75" customHeight="1">
      <c r="D54" s="245"/>
    </row>
    <row r="55" ht="15.75" customHeight="1">
      <c r="D55" s="245"/>
    </row>
    <row r="56" ht="15.75" customHeight="1">
      <c r="D56" s="245"/>
    </row>
    <row r="57" ht="15.75" customHeight="1">
      <c r="D57" s="245"/>
    </row>
    <row r="58" ht="15.75" customHeight="1">
      <c r="D58" s="245"/>
    </row>
    <row r="59" ht="15.75" customHeight="1">
      <c r="D59" s="245"/>
    </row>
    <row r="60" ht="15.75" customHeight="1">
      <c r="D60" s="245"/>
    </row>
    <row r="61" ht="15.75" customHeight="1">
      <c r="D61" s="245"/>
    </row>
    <row r="62" ht="15.75" customHeight="1">
      <c r="D62" s="245"/>
    </row>
    <row r="63" ht="15.75" customHeight="1">
      <c r="D63" s="245"/>
    </row>
    <row r="64" ht="15.75" customHeight="1">
      <c r="D64" s="245"/>
    </row>
    <row r="65" ht="15.75" customHeight="1">
      <c r="D65" s="245"/>
    </row>
    <row r="66" ht="15.75" customHeight="1">
      <c r="D66" s="245"/>
    </row>
    <row r="67" ht="15.75" customHeight="1">
      <c r="D67" s="245"/>
    </row>
    <row r="68" ht="15.75" customHeight="1">
      <c r="D68" s="245"/>
    </row>
    <row r="69" ht="15.75" customHeight="1">
      <c r="D69" s="245"/>
    </row>
    <row r="70" ht="15.75" customHeight="1">
      <c r="D70" s="245"/>
    </row>
    <row r="71" ht="15.75" customHeight="1">
      <c r="D71" s="245"/>
    </row>
    <row r="72" ht="15.75" customHeight="1">
      <c r="D72" s="245"/>
    </row>
    <row r="73" ht="15.75" customHeight="1">
      <c r="D73" s="245"/>
    </row>
    <row r="74" ht="15.75" customHeight="1">
      <c r="D74" s="245"/>
    </row>
    <row r="75" ht="15.75" customHeight="1">
      <c r="D75" s="245"/>
    </row>
    <row r="76" ht="15.75" customHeight="1">
      <c r="D76" s="245"/>
    </row>
    <row r="77" ht="15.75" customHeight="1">
      <c r="D77" s="245"/>
    </row>
    <row r="78" ht="15.75" customHeight="1">
      <c r="D78" s="245"/>
    </row>
    <row r="79" ht="15.75" customHeight="1">
      <c r="D79" s="245"/>
    </row>
    <row r="80" ht="15.75" customHeight="1">
      <c r="D80" s="245"/>
    </row>
    <row r="81" ht="15.75" customHeight="1">
      <c r="D81" s="245"/>
    </row>
    <row r="82" ht="15.75" customHeight="1">
      <c r="D82" s="245"/>
    </row>
    <row r="83" ht="15.75" customHeight="1">
      <c r="D83" s="245"/>
    </row>
    <row r="84" ht="15.75" customHeight="1">
      <c r="D84" s="245"/>
    </row>
    <row r="85" ht="15.75" customHeight="1">
      <c r="D85" s="245"/>
    </row>
    <row r="86" ht="15.75" customHeight="1">
      <c r="D86" s="245"/>
    </row>
    <row r="87" ht="15.75" customHeight="1">
      <c r="D87" s="245"/>
    </row>
    <row r="88" ht="15.75" customHeight="1">
      <c r="D88" s="245"/>
    </row>
    <row r="89" ht="15.75" customHeight="1">
      <c r="D89" s="245"/>
    </row>
    <row r="90" ht="15.75" customHeight="1">
      <c r="D90" s="245"/>
    </row>
    <row r="91" ht="15.75" customHeight="1">
      <c r="D91" s="245"/>
    </row>
    <row r="92" ht="15.75" customHeight="1">
      <c r="D92" s="245"/>
    </row>
    <row r="93" ht="15.75" customHeight="1">
      <c r="D93" s="245"/>
    </row>
    <row r="94" ht="15.75" customHeight="1">
      <c r="D94" s="245"/>
    </row>
    <row r="95" ht="15.75" customHeight="1">
      <c r="D95" s="245"/>
    </row>
    <row r="96" ht="15.75" customHeight="1">
      <c r="D96" s="245"/>
    </row>
    <row r="97" ht="15.75" customHeight="1">
      <c r="D97" s="245"/>
    </row>
    <row r="98" ht="15.75" customHeight="1">
      <c r="D98" s="245"/>
    </row>
    <row r="99" ht="15.75" customHeight="1">
      <c r="D99" s="245"/>
    </row>
    <row r="100" ht="15.75" customHeight="1">
      <c r="D100" s="245"/>
    </row>
    <row r="101" ht="15.75" customHeight="1">
      <c r="D101" s="245"/>
    </row>
    <row r="102" ht="15.75" customHeight="1">
      <c r="D102" s="245"/>
    </row>
    <row r="103" ht="15.75" customHeight="1">
      <c r="D103" s="245"/>
    </row>
    <row r="104" ht="15.75" customHeight="1">
      <c r="D104" s="245"/>
    </row>
    <row r="105" ht="15.75" customHeight="1">
      <c r="D105" s="245"/>
    </row>
    <row r="106" ht="15.75" customHeight="1">
      <c r="D106" s="245"/>
    </row>
    <row r="107" ht="15.75" customHeight="1">
      <c r="D107" s="245"/>
    </row>
    <row r="108" ht="15.75" customHeight="1">
      <c r="D108" s="245"/>
    </row>
    <row r="109" ht="15.75" customHeight="1">
      <c r="D109" s="245"/>
    </row>
    <row r="110" ht="15.75" customHeight="1">
      <c r="D110" s="245"/>
    </row>
    <row r="111" ht="15.75" customHeight="1">
      <c r="D111" s="245"/>
    </row>
    <row r="112" ht="15.75" customHeight="1">
      <c r="D112" s="245"/>
    </row>
    <row r="113" ht="15.75" customHeight="1">
      <c r="D113" s="245"/>
    </row>
    <row r="114" ht="15.75" customHeight="1">
      <c r="D114" s="245"/>
    </row>
    <row r="115" ht="15.75" customHeight="1">
      <c r="D115" s="245"/>
    </row>
    <row r="116" ht="15.75" customHeight="1">
      <c r="D116" s="245"/>
    </row>
    <row r="117" ht="15.75" customHeight="1">
      <c r="D117" s="245"/>
    </row>
    <row r="118" ht="15.75" customHeight="1">
      <c r="D118" s="245"/>
    </row>
    <row r="119" ht="15.75" customHeight="1">
      <c r="D119" s="245"/>
    </row>
    <row r="120" ht="15.75" customHeight="1">
      <c r="D120" s="245"/>
    </row>
    <row r="121" ht="15.75" customHeight="1">
      <c r="D121" s="245"/>
    </row>
    <row r="122" ht="15.75" customHeight="1">
      <c r="D122" s="245"/>
    </row>
    <row r="123" ht="15.75" customHeight="1">
      <c r="D123" s="245"/>
    </row>
    <row r="124" ht="15.75" customHeight="1">
      <c r="D124" s="245"/>
    </row>
    <row r="125" ht="15.75" customHeight="1">
      <c r="D125" s="245"/>
    </row>
    <row r="126" ht="15.75" customHeight="1">
      <c r="D126" s="245"/>
    </row>
    <row r="127" ht="15.75" customHeight="1">
      <c r="D127" s="245"/>
    </row>
    <row r="128" ht="15.75" customHeight="1">
      <c r="D128" s="245"/>
    </row>
    <row r="129" ht="15.75" customHeight="1">
      <c r="D129" s="245"/>
    </row>
    <row r="130" ht="15.75" customHeight="1">
      <c r="D130" s="245"/>
    </row>
    <row r="131" ht="15.75" customHeight="1">
      <c r="D131" s="245"/>
    </row>
    <row r="132" ht="15.75" customHeight="1">
      <c r="D132" s="245"/>
    </row>
    <row r="133" ht="15.75" customHeight="1">
      <c r="D133" s="245"/>
    </row>
    <row r="134" ht="15.75" customHeight="1">
      <c r="D134" s="245"/>
    </row>
    <row r="135" ht="15.75" customHeight="1">
      <c r="D135" s="245"/>
    </row>
    <row r="136" ht="15.75" customHeight="1">
      <c r="D136" s="245"/>
    </row>
    <row r="137" ht="15.75" customHeight="1">
      <c r="D137" s="245"/>
    </row>
    <row r="138" ht="15.75" customHeight="1">
      <c r="D138" s="245"/>
    </row>
    <row r="139" ht="15.75" customHeight="1">
      <c r="D139" s="245"/>
    </row>
    <row r="140" ht="15.75" customHeight="1">
      <c r="D140" s="245"/>
    </row>
    <row r="141" ht="15.75" customHeight="1">
      <c r="D141" s="245"/>
    </row>
    <row r="142" ht="15.75" customHeight="1">
      <c r="D142" s="245"/>
    </row>
    <row r="143" ht="15.75" customHeight="1">
      <c r="D143" s="245"/>
    </row>
    <row r="144" ht="15.75" customHeight="1">
      <c r="D144" s="245"/>
    </row>
    <row r="145" ht="15.75" customHeight="1">
      <c r="D145" s="245"/>
    </row>
    <row r="146" ht="15.75" customHeight="1">
      <c r="D146" s="245"/>
    </row>
    <row r="147" ht="15.75" customHeight="1">
      <c r="D147" s="245"/>
    </row>
    <row r="148" ht="15.75" customHeight="1">
      <c r="D148" s="245"/>
    </row>
    <row r="149" ht="15.75" customHeight="1">
      <c r="D149" s="245"/>
    </row>
    <row r="150" ht="15.75" customHeight="1">
      <c r="D150" s="245"/>
    </row>
    <row r="151" ht="15.75" customHeight="1">
      <c r="D151" s="245"/>
    </row>
    <row r="152" ht="15.75" customHeight="1">
      <c r="D152" s="245"/>
    </row>
    <row r="153" ht="15.75" customHeight="1">
      <c r="D153" s="245"/>
    </row>
    <row r="154" ht="15.75" customHeight="1">
      <c r="D154" s="245"/>
    </row>
    <row r="155" ht="15.75" customHeight="1">
      <c r="D155" s="245"/>
    </row>
    <row r="156" ht="15.75" customHeight="1">
      <c r="D156" s="245"/>
    </row>
    <row r="157" ht="15.75" customHeight="1">
      <c r="D157" s="245"/>
    </row>
    <row r="158" ht="15.75" customHeight="1">
      <c r="D158" s="245"/>
    </row>
    <row r="159" ht="15.75" customHeight="1">
      <c r="D159" s="245"/>
    </row>
    <row r="160" ht="15.75" customHeight="1">
      <c r="D160" s="245"/>
    </row>
    <row r="161" ht="15.75" customHeight="1">
      <c r="D161" s="245"/>
    </row>
    <row r="162" ht="15.75" customHeight="1">
      <c r="D162" s="245"/>
    </row>
    <row r="163" ht="15.75" customHeight="1">
      <c r="D163" s="245"/>
    </row>
    <row r="164" ht="15.75" customHeight="1">
      <c r="D164" s="245"/>
    </row>
    <row r="165" ht="15.75" customHeight="1">
      <c r="D165" s="245"/>
    </row>
    <row r="166" ht="15.75" customHeight="1">
      <c r="D166" s="245"/>
    </row>
    <row r="167" ht="15.75" customHeight="1">
      <c r="D167" s="245"/>
    </row>
    <row r="168" ht="15.75" customHeight="1">
      <c r="D168" s="245"/>
    </row>
    <row r="169" ht="15.75" customHeight="1">
      <c r="D169" s="245"/>
    </row>
    <row r="170" ht="15.75" customHeight="1">
      <c r="D170" s="245"/>
    </row>
    <row r="171" ht="15.75" customHeight="1">
      <c r="D171" s="245"/>
    </row>
    <row r="172" ht="15.75" customHeight="1">
      <c r="D172" s="245"/>
    </row>
    <row r="173" ht="15.75" customHeight="1">
      <c r="D173" s="245"/>
    </row>
    <row r="174" ht="15.75" customHeight="1">
      <c r="D174" s="245"/>
    </row>
    <row r="175" ht="15.75" customHeight="1">
      <c r="D175" s="245"/>
    </row>
    <row r="176" ht="15.75" customHeight="1">
      <c r="D176" s="245"/>
    </row>
    <row r="177" ht="15.75" customHeight="1">
      <c r="D177" s="245"/>
    </row>
    <row r="178" ht="15.75" customHeight="1">
      <c r="D178" s="245"/>
    </row>
    <row r="179" ht="15.75" customHeight="1">
      <c r="D179" s="245"/>
    </row>
    <row r="180" ht="15.75" customHeight="1">
      <c r="D180" s="245"/>
    </row>
    <row r="181" ht="15.75" customHeight="1">
      <c r="D181" s="245"/>
    </row>
    <row r="182" ht="15.75" customHeight="1">
      <c r="D182" s="245"/>
    </row>
    <row r="183" ht="15.75" customHeight="1">
      <c r="D183" s="245"/>
    </row>
    <row r="184" ht="15.75" customHeight="1">
      <c r="D184" s="245"/>
    </row>
    <row r="185" ht="15.75" customHeight="1">
      <c r="D185" s="245"/>
    </row>
    <row r="186" ht="15.75" customHeight="1">
      <c r="D186" s="245"/>
    </row>
    <row r="187" ht="15.75" customHeight="1">
      <c r="D187" s="245"/>
    </row>
    <row r="188" ht="15.75" customHeight="1">
      <c r="D188" s="245"/>
    </row>
    <row r="189" ht="15.75" customHeight="1">
      <c r="D189" s="245"/>
    </row>
    <row r="190" ht="15.75" customHeight="1">
      <c r="D190" s="245"/>
    </row>
    <row r="191" ht="15.75" customHeight="1">
      <c r="D191" s="245"/>
    </row>
    <row r="192" ht="15.75" customHeight="1">
      <c r="D192" s="245"/>
    </row>
    <row r="193" ht="15.75" customHeight="1">
      <c r="D193" s="245"/>
    </row>
    <row r="194" ht="15.75" customHeight="1">
      <c r="D194" s="245"/>
    </row>
    <row r="195" ht="15.75" customHeight="1">
      <c r="D195" s="245"/>
    </row>
    <row r="196" ht="15.75" customHeight="1">
      <c r="D196" s="245"/>
    </row>
    <row r="197" ht="15.75" customHeight="1">
      <c r="D197" s="245"/>
    </row>
    <row r="198" ht="15.75" customHeight="1">
      <c r="D198" s="245"/>
    </row>
    <row r="199" ht="15.75" customHeight="1">
      <c r="D199" s="245"/>
    </row>
    <row r="200" ht="15.75" customHeight="1">
      <c r="D200" s="245"/>
    </row>
    <row r="201" ht="15.75" customHeight="1">
      <c r="D201" s="245"/>
    </row>
    <row r="202" ht="15.75" customHeight="1">
      <c r="D202" s="245"/>
    </row>
    <row r="203" ht="15.75" customHeight="1">
      <c r="D203" s="245"/>
    </row>
    <row r="204" ht="15.75" customHeight="1">
      <c r="D204" s="245"/>
    </row>
    <row r="205" ht="15.75" customHeight="1">
      <c r="D205" s="245"/>
    </row>
    <row r="206" ht="15.75" customHeight="1">
      <c r="D206" s="245"/>
    </row>
    <row r="207" ht="15.75" customHeight="1">
      <c r="D207" s="245"/>
    </row>
    <row r="208" ht="15.75" customHeight="1">
      <c r="D208" s="245"/>
    </row>
    <row r="209" ht="15.75" customHeight="1">
      <c r="D209" s="245"/>
    </row>
    <row r="210" ht="15.75" customHeight="1">
      <c r="D210" s="245"/>
    </row>
    <row r="211" ht="15.75" customHeight="1">
      <c r="D211" s="245"/>
    </row>
    <row r="212" ht="15.75" customHeight="1">
      <c r="D212" s="245"/>
    </row>
    <row r="213" ht="15.75" customHeight="1">
      <c r="D213" s="245"/>
    </row>
    <row r="214" ht="15.75" customHeight="1">
      <c r="D214" s="245"/>
    </row>
    <row r="215" ht="15.75" customHeight="1">
      <c r="D215" s="245"/>
    </row>
    <row r="216" ht="15.75" customHeight="1">
      <c r="D216" s="245"/>
    </row>
    <row r="217" ht="15.75" customHeight="1">
      <c r="D217" s="245"/>
    </row>
    <row r="218" ht="15.75" customHeight="1">
      <c r="D218" s="245"/>
    </row>
    <row r="219" ht="15.75" customHeight="1">
      <c r="D219" s="245"/>
    </row>
    <row r="220" ht="15.75" customHeight="1">
      <c r="D220" s="245"/>
    </row>
    <row r="221" ht="15.75" customHeight="1">
      <c r="D221" s="245"/>
    </row>
    <row r="222" ht="15.75" customHeight="1">
      <c r="D222" s="245"/>
    </row>
    <row r="223" ht="15.75" customHeight="1">
      <c r="D223" s="245"/>
    </row>
    <row r="224" ht="15.75" customHeight="1">
      <c r="D224" s="245"/>
    </row>
    <row r="225" ht="15.75" customHeight="1">
      <c r="D225" s="245"/>
    </row>
    <row r="226" ht="15.75" customHeight="1">
      <c r="D226" s="245"/>
    </row>
    <row r="227" ht="15.75" customHeight="1">
      <c r="D227" s="245"/>
    </row>
    <row r="228" ht="15.75" customHeight="1">
      <c r="D228" s="245"/>
    </row>
    <row r="229" ht="15.75" customHeight="1">
      <c r="D229" s="245"/>
    </row>
    <row r="230" ht="15.75" customHeight="1">
      <c r="D230" s="245"/>
    </row>
    <row r="231" ht="15.75" customHeight="1">
      <c r="D231" s="245"/>
    </row>
    <row r="232" ht="15.75" customHeight="1">
      <c r="D232" s="245"/>
    </row>
    <row r="233" ht="15.75" customHeight="1">
      <c r="D233" s="245"/>
    </row>
    <row r="234" ht="15.75" customHeight="1">
      <c r="D234" s="245"/>
    </row>
    <row r="235" ht="15.75" customHeight="1">
      <c r="D235" s="245"/>
    </row>
    <row r="236" ht="15.75" customHeight="1">
      <c r="D236" s="245"/>
    </row>
    <row r="237" ht="15.75" customHeight="1">
      <c r="D237" s="245"/>
    </row>
    <row r="238" ht="15.75" customHeight="1">
      <c r="D238" s="245"/>
    </row>
    <row r="239" ht="15.75" customHeight="1">
      <c r="D239" s="245"/>
    </row>
    <row r="240" ht="15.75" customHeight="1">
      <c r="D240" s="245"/>
    </row>
    <row r="241" ht="15.75" customHeight="1">
      <c r="D241" s="245"/>
    </row>
    <row r="242" ht="15.75" customHeight="1">
      <c r="D242" s="245"/>
    </row>
    <row r="243" ht="15.75" customHeight="1">
      <c r="D243" s="245"/>
    </row>
    <row r="244" ht="15.75" customHeight="1">
      <c r="D244" s="245"/>
    </row>
    <row r="245" ht="15.75" customHeight="1">
      <c r="D245" s="245"/>
    </row>
    <row r="246" ht="15.75" customHeight="1">
      <c r="D246" s="245"/>
    </row>
    <row r="247" ht="15.75" customHeight="1">
      <c r="D247" s="245"/>
    </row>
    <row r="248" ht="15.75" customHeight="1">
      <c r="D248" s="245"/>
    </row>
    <row r="249" ht="15.75" customHeight="1">
      <c r="D249" s="245"/>
    </row>
    <row r="250" ht="15.75" customHeight="1">
      <c r="D250" s="245"/>
    </row>
    <row r="251" ht="15.75" customHeight="1">
      <c r="D251" s="245"/>
    </row>
    <row r="252" ht="15.75" customHeight="1">
      <c r="D252" s="245"/>
    </row>
    <row r="253" ht="15.75" customHeight="1">
      <c r="D253" s="245"/>
    </row>
    <row r="254" ht="15.75" customHeight="1">
      <c r="D254" s="245"/>
    </row>
    <row r="255" ht="15.75" customHeight="1">
      <c r="D255" s="245"/>
    </row>
    <row r="256" ht="15.75" customHeight="1">
      <c r="D256" s="245"/>
    </row>
    <row r="257" ht="15.75" customHeight="1">
      <c r="D257" s="245"/>
    </row>
    <row r="258" ht="15.75" customHeight="1">
      <c r="D258" s="245"/>
    </row>
    <row r="259" ht="15.75" customHeight="1">
      <c r="D259" s="245"/>
    </row>
    <row r="260" ht="15.75" customHeight="1">
      <c r="D260" s="245"/>
    </row>
    <row r="261" ht="15.75" customHeight="1">
      <c r="D261" s="245"/>
    </row>
    <row r="262" ht="15.75" customHeight="1">
      <c r="D262" s="245"/>
    </row>
    <row r="263" ht="15.75" customHeight="1">
      <c r="D263" s="245"/>
    </row>
    <row r="264" ht="15.75" customHeight="1">
      <c r="D264" s="245"/>
    </row>
    <row r="265" ht="15.75" customHeight="1">
      <c r="D265" s="245"/>
    </row>
    <row r="266" ht="15.75" customHeight="1">
      <c r="D266" s="245"/>
    </row>
    <row r="267" ht="15.75" customHeight="1">
      <c r="D267" s="245"/>
    </row>
    <row r="268" ht="15.75" customHeight="1">
      <c r="D268" s="245"/>
    </row>
    <row r="269" ht="15.75" customHeight="1">
      <c r="D269" s="245"/>
    </row>
    <row r="270" ht="15.75" customHeight="1">
      <c r="D270" s="245"/>
    </row>
    <row r="271" ht="15.75" customHeight="1">
      <c r="D271" s="245"/>
    </row>
    <row r="272" ht="15.75" customHeight="1">
      <c r="D272" s="245"/>
    </row>
    <row r="273" ht="15.75" customHeight="1">
      <c r="D273" s="245"/>
    </row>
    <row r="274" ht="15.75" customHeight="1">
      <c r="D274" s="245"/>
    </row>
    <row r="275" ht="15.75" customHeight="1">
      <c r="D275" s="245"/>
    </row>
    <row r="276" ht="15.75" customHeight="1">
      <c r="D276" s="245"/>
    </row>
    <row r="277" ht="15.75" customHeight="1">
      <c r="D277" s="245"/>
    </row>
    <row r="278" ht="15.75" customHeight="1">
      <c r="D278" s="245"/>
    </row>
    <row r="279" ht="15.75" customHeight="1">
      <c r="D279" s="245"/>
    </row>
    <row r="280" ht="15.75" customHeight="1">
      <c r="D280" s="245"/>
    </row>
    <row r="281" ht="15.75" customHeight="1">
      <c r="D281" s="245"/>
    </row>
    <row r="282" ht="15.75" customHeight="1">
      <c r="D282" s="245"/>
    </row>
    <row r="283" ht="15.75" customHeight="1">
      <c r="D283" s="245"/>
    </row>
    <row r="284" ht="15.75" customHeight="1">
      <c r="D284" s="245"/>
    </row>
    <row r="285" ht="15.75" customHeight="1">
      <c r="D285" s="245"/>
    </row>
    <row r="286" ht="15.75" customHeight="1">
      <c r="D286" s="245"/>
    </row>
    <row r="287" ht="15.75" customHeight="1">
      <c r="D287" s="245"/>
    </row>
    <row r="288" ht="15.75" customHeight="1">
      <c r="D288" s="245"/>
    </row>
    <row r="289" ht="15.75" customHeight="1">
      <c r="D289" s="245"/>
    </row>
    <row r="290" ht="15.75" customHeight="1">
      <c r="D290" s="245"/>
    </row>
    <row r="291" ht="15.75" customHeight="1">
      <c r="D291" s="245"/>
    </row>
    <row r="292" ht="15.75" customHeight="1">
      <c r="D292" s="245"/>
    </row>
    <row r="293" ht="15.75" customHeight="1">
      <c r="D293" s="245"/>
    </row>
    <row r="294" ht="15.75" customHeight="1">
      <c r="D294" s="245"/>
    </row>
    <row r="295" ht="15.75" customHeight="1">
      <c r="D295" s="245"/>
    </row>
    <row r="296" ht="15.75" customHeight="1">
      <c r="D296" s="245"/>
    </row>
    <row r="297" ht="15.75" customHeight="1">
      <c r="D297" s="245"/>
    </row>
    <row r="298" ht="15.75" customHeight="1">
      <c r="D298" s="245"/>
    </row>
    <row r="299" ht="15.75" customHeight="1">
      <c r="D299" s="245"/>
    </row>
    <row r="300" ht="15.75" customHeight="1">
      <c r="D300" s="245"/>
    </row>
    <row r="301" ht="15.75" customHeight="1">
      <c r="D301" s="245"/>
    </row>
    <row r="302" ht="15.75" customHeight="1">
      <c r="D302" s="245"/>
    </row>
    <row r="303" ht="15.75" customHeight="1">
      <c r="D303" s="245"/>
    </row>
    <row r="304" ht="15.75" customHeight="1">
      <c r="D304" s="245"/>
    </row>
    <row r="305" ht="15.75" customHeight="1">
      <c r="D305" s="245"/>
    </row>
    <row r="306" ht="15.75" customHeight="1">
      <c r="D306" s="245"/>
    </row>
    <row r="307" ht="15.75" customHeight="1">
      <c r="D307" s="245"/>
    </row>
    <row r="308" ht="15.75" customHeight="1">
      <c r="D308" s="245"/>
    </row>
    <row r="309" ht="15.75" customHeight="1">
      <c r="D309" s="245"/>
    </row>
    <row r="310" ht="15.75" customHeight="1">
      <c r="D310" s="245"/>
    </row>
    <row r="311" ht="15.75" customHeight="1">
      <c r="D311" s="245"/>
    </row>
    <row r="312" ht="15.75" customHeight="1">
      <c r="D312" s="245"/>
    </row>
    <row r="313" ht="15.75" customHeight="1">
      <c r="D313" s="245"/>
    </row>
    <row r="314" ht="15.75" customHeight="1">
      <c r="D314" s="245"/>
    </row>
    <row r="315" ht="15.75" customHeight="1">
      <c r="D315" s="245"/>
    </row>
    <row r="316" ht="15.75" customHeight="1">
      <c r="D316" s="245"/>
    </row>
    <row r="317" ht="15.75" customHeight="1">
      <c r="D317" s="245"/>
    </row>
    <row r="318" ht="15.75" customHeight="1">
      <c r="D318" s="245"/>
    </row>
    <row r="319" ht="15.75" customHeight="1">
      <c r="D319" s="245"/>
    </row>
    <row r="320" ht="15.75" customHeight="1">
      <c r="D320" s="245"/>
    </row>
    <row r="321" ht="15.75" customHeight="1">
      <c r="D321" s="245"/>
    </row>
    <row r="322" ht="15.75" customHeight="1">
      <c r="D322" s="245"/>
    </row>
    <row r="323" ht="15.75" customHeight="1">
      <c r="D323" s="245"/>
    </row>
    <row r="324" ht="15.75" customHeight="1">
      <c r="D324" s="245"/>
    </row>
    <row r="325" ht="15.75" customHeight="1">
      <c r="D325" s="245"/>
    </row>
    <row r="326" ht="15.75" customHeight="1">
      <c r="D326" s="245"/>
    </row>
    <row r="327" ht="15.75" customHeight="1">
      <c r="D327" s="245"/>
    </row>
    <row r="328" ht="15.75" customHeight="1">
      <c r="D328" s="245"/>
    </row>
    <row r="329" ht="15.75" customHeight="1">
      <c r="D329" s="245"/>
    </row>
    <row r="330" ht="15.75" customHeight="1">
      <c r="D330" s="245"/>
    </row>
    <row r="331" ht="15.75" customHeight="1">
      <c r="D331" s="245"/>
    </row>
    <row r="332" ht="15.75" customHeight="1">
      <c r="D332" s="245"/>
    </row>
    <row r="333" ht="15.75" customHeight="1">
      <c r="D333" s="245"/>
    </row>
    <row r="334" ht="15.75" customHeight="1">
      <c r="D334" s="245"/>
    </row>
    <row r="335" ht="15.75" customHeight="1">
      <c r="D335" s="245"/>
    </row>
    <row r="336" ht="15.75" customHeight="1">
      <c r="D336" s="245"/>
    </row>
    <row r="337" ht="15.75" customHeight="1">
      <c r="D337" s="245"/>
    </row>
    <row r="338" ht="15.75" customHeight="1">
      <c r="D338" s="245"/>
    </row>
    <row r="339" ht="15.75" customHeight="1">
      <c r="D339" s="245"/>
    </row>
    <row r="340" ht="15.75" customHeight="1">
      <c r="D340" s="245"/>
    </row>
    <row r="341" ht="15.75" customHeight="1">
      <c r="D341" s="245"/>
    </row>
    <row r="342" ht="15.75" customHeight="1">
      <c r="D342" s="245"/>
    </row>
    <row r="343" ht="15.75" customHeight="1">
      <c r="D343" s="245"/>
    </row>
    <row r="344" ht="15.75" customHeight="1">
      <c r="D344" s="245"/>
    </row>
    <row r="345" ht="15.75" customHeight="1">
      <c r="D345" s="245"/>
    </row>
    <row r="346" ht="15.75" customHeight="1">
      <c r="D346" s="245"/>
    </row>
    <row r="347" ht="15.75" customHeight="1">
      <c r="D347" s="245"/>
    </row>
    <row r="348" ht="15.75" customHeight="1">
      <c r="D348" s="245"/>
    </row>
    <row r="349" ht="15.75" customHeight="1">
      <c r="D349" s="245"/>
    </row>
    <row r="350" ht="15.75" customHeight="1">
      <c r="D350" s="245"/>
    </row>
    <row r="351" ht="15.75" customHeight="1">
      <c r="D351" s="245"/>
    </row>
    <row r="352" ht="15.75" customHeight="1">
      <c r="D352" s="245"/>
    </row>
    <row r="353" ht="15.75" customHeight="1">
      <c r="D353" s="245"/>
    </row>
    <row r="354" ht="15.75" customHeight="1">
      <c r="D354" s="245"/>
    </row>
    <row r="355" ht="15.75" customHeight="1">
      <c r="D355" s="245"/>
    </row>
    <row r="356" ht="15.75" customHeight="1">
      <c r="D356" s="245"/>
    </row>
    <row r="357" ht="15.75" customHeight="1">
      <c r="D357" s="245"/>
    </row>
    <row r="358" ht="15.75" customHeight="1">
      <c r="D358" s="245"/>
    </row>
    <row r="359" ht="15.75" customHeight="1">
      <c r="D359" s="245"/>
    </row>
    <row r="360" ht="15.75" customHeight="1">
      <c r="D360" s="245"/>
    </row>
    <row r="361" ht="15.75" customHeight="1">
      <c r="D361" s="245"/>
    </row>
    <row r="362" ht="15.75" customHeight="1">
      <c r="D362" s="245"/>
    </row>
    <row r="363" ht="15.75" customHeight="1">
      <c r="D363" s="245"/>
    </row>
    <row r="364" ht="15.75" customHeight="1">
      <c r="D364" s="245"/>
    </row>
    <row r="365" ht="15.75" customHeight="1">
      <c r="D365" s="245"/>
    </row>
    <row r="366" ht="15.75" customHeight="1">
      <c r="D366" s="245"/>
    </row>
    <row r="367" ht="15.75" customHeight="1">
      <c r="D367" s="245"/>
    </row>
    <row r="368" ht="15.75" customHeight="1">
      <c r="D368" s="245"/>
    </row>
    <row r="369" ht="15.75" customHeight="1">
      <c r="D369" s="245"/>
    </row>
    <row r="370" ht="15.75" customHeight="1">
      <c r="D370" s="245"/>
    </row>
    <row r="371" ht="15.75" customHeight="1">
      <c r="D371" s="245"/>
    </row>
    <row r="372" ht="15.75" customHeight="1">
      <c r="D372" s="245"/>
    </row>
    <row r="373" ht="15.75" customHeight="1">
      <c r="D373" s="245"/>
    </row>
    <row r="374" ht="15.75" customHeight="1">
      <c r="D374" s="245"/>
    </row>
    <row r="375" ht="15.75" customHeight="1">
      <c r="D375" s="245"/>
    </row>
    <row r="376" ht="15.75" customHeight="1">
      <c r="D376" s="245"/>
    </row>
    <row r="377" ht="15.75" customHeight="1">
      <c r="D377" s="245"/>
    </row>
    <row r="378" ht="15.75" customHeight="1">
      <c r="D378" s="245"/>
    </row>
    <row r="379" ht="15.75" customHeight="1">
      <c r="D379" s="245"/>
    </row>
    <row r="380" ht="15.75" customHeight="1">
      <c r="D380" s="245"/>
    </row>
    <row r="381" ht="15.75" customHeight="1">
      <c r="D381" s="245"/>
    </row>
    <row r="382" ht="15.75" customHeight="1">
      <c r="D382" s="245"/>
    </row>
    <row r="383" ht="15.75" customHeight="1">
      <c r="D383" s="245"/>
    </row>
    <row r="384" ht="15.75" customHeight="1">
      <c r="D384" s="245"/>
    </row>
    <row r="385" ht="15.75" customHeight="1">
      <c r="D385" s="245"/>
    </row>
    <row r="386" ht="15.75" customHeight="1">
      <c r="D386" s="245"/>
    </row>
    <row r="387" ht="15.75" customHeight="1">
      <c r="D387" s="245"/>
    </row>
    <row r="388" ht="15.75" customHeight="1">
      <c r="D388" s="245"/>
    </row>
    <row r="389" ht="15.75" customHeight="1">
      <c r="D389" s="245"/>
    </row>
    <row r="390" ht="15.75" customHeight="1">
      <c r="D390" s="245"/>
    </row>
    <row r="391" ht="15.75" customHeight="1">
      <c r="D391" s="245"/>
    </row>
    <row r="392" ht="15.75" customHeight="1">
      <c r="D392" s="245"/>
    </row>
    <row r="393" ht="15.75" customHeight="1">
      <c r="D393" s="245"/>
    </row>
    <row r="394" ht="15.75" customHeight="1">
      <c r="D394" s="245"/>
    </row>
    <row r="395" ht="15.75" customHeight="1">
      <c r="D395" s="245"/>
    </row>
    <row r="396" ht="15.75" customHeight="1">
      <c r="D396" s="245"/>
    </row>
    <row r="397" ht="15.75" customHeight="1">
      <c r="D397" s="245"/>
    </row>
    <row r="398" ht="15.75" customHeight="1">
      <c r="D398" s="245"/>
    </row>
    <row r="399" ht="15.75" customHeight="1">
      <c r="D399" s="245"/>
    </row>
    <row r="400" ht="15.75" customHeight="1">
      <c r="D400" s="245"/>
    </row>
    <row r="401" ht="15.75" customHeight="1">
      <c r="D401" s="245"/>
    </row>
    <row r="402" ht="15.75" customHeight="1">
      <c r="D402" s="245"/>
    </row>
    <row r="403" ht="15.75" customHeight="1">
      <c r="D403" s="245"/>
    </row>
    <row r="404" ht="15.75" customHeight="1">
      <c r="D404" s="245"/>
    </row>
    <row r="405" ht="15.75" customHeight="1">
      <c r="D405" s="245"/>
    </row>
    <row r="406" ht="15.75" customHeight="1">
      <c r="D406" s="245"/>
    </row>
    <row r="407" ht="15.75" customHeight="1">
      <c r="D407" s="245"/>
    </row>
    <row r="408" ht="15.75" customHeight="1">
      <c r="D408" s="245"/>
    </row>
    <row r="409" ht="15.75" customHeight="1">
      <c r="D409" s="245"/>
    </row>
    <row r="410" ht="15.75" customHeight="1">
      <c r="D410" s="245"/>
    </row>
    <row r="411" ht="15.75" customHeight="1">
      <c r="D411" s="245"/>
    </row>
    <row r="412" ht="15.75" customHeight="1">
      <c r="D412" s="245"/>
    </row>
    <row r="413" ht="15.75" customHeight="1">
      <c r="D413" s="245"/>
    </row>
    <row r="414" ht="15.75" customHeight="1">
      <c r="D414" s="245"/>
    </row>
    <row r="415" ht="15.75" customHeight="1">
      <c r="D415" s="245"/>
    </row>
    <row r="416" ht="15.75" customHeight="1">
      <c r="D416" s="245"/>
    </row>
    <row r="417" ht="15.75" customHeight="1">
      <c r="D417" s="245"/>
    </row>
    <row r="418" ht="15.75" customHeight="1">
      <c r="D418" s="245"/>
    </row>
    <row r="419" ht="15.75" customHeight="1">
      <c r="D419" s="245"/>
    </row>
    <row r="420" ht="15.75" customHeight="1">
      <c r="D420" s="245"/>
    </row>
    <row r="421" ht="15.75" customHeight="1">
      <c r="D421" s="245"/>
    </row>
    <row r="422" ht="15.75" customHeight="1">
      <c r="D422" s="245"/>
    </row>
    <row r="423" ht="15.75" customHeight="1">
      <c r="D423" s="245"/>
    </row>
    <row r="424" ht="15.75" customHeight="1">
      <c r="D424" s="245"/>
    </row>
    <row r="425" ht="15.75" customHeight="1">
      <c r="D425" s="245"/>
    </row>
    <row r="426" ht="15.75" customHeight="1">
      <c r="D426" s="245"/>
    </row>
    <row r="427" ht="15.75" customHeight="1">
      <c r="D427" s="245"/>
    </row>
    <row r="428" ht="15.75" customHeight="1">
      <c r="D428" s="245"/>
    </row>
    <row r="429" ht="15.75" customHeight="1">
      <c r="D429" s="245"/>
    </row>
    <row r="430" ht="15.75" customHeight="1">
      <c r="D430" s="245"/>
    </row>
    <row r="431" ht="15.75" customHeight="1">
      <c r="D431" s="245"/>
    </row>
    <row r="432" ht="15.75" customHeight="1">
      <c r="D432" s="245"/>
    </row>
    <row r="433" ht="15.75" customHeight="1">
      <c r="D433" s="245"/>
    </row>
    <row r="434" ht="15.75" customHeight="1">
      <c r="D434" s="245"/>
    </row>
    <row r="435" ht="15.75" customHeight="1">
      <c r="D435" s="245"/>
    </row>
    <row r="436" ht="15.75" customHeight="1">
      <c r="D436" s="245"/>
    </row>
    <row r="437" ht="15.75" customHeight="1">
      <c r="D437" s="245"/>
    </row>
    <row r="438" ht="15.75" customHeight="1">
      <c r="D438" s="245"/>
    </row>
    <row r="439" ht="15.75" customHeight="1">
      <c r="D439" s="245"/>
    </row>
    <row r="440" ht="15.75" customHeight="1">
      <c r="D440" s="245"/>
    </row>
    <row r="441" ht="15.75" customHeight="1">
      <c r="D441" s="245"/>
    </row>
    <row r="442" ht="15.75" customHeight="1">
      <c r="D442" s="245"/>
    </row>
    <row r="443" ht="15.75" customHeight="1">
      <c r="D443" s="245"/>
    </row>
    <row r="444" ht="15.75" customHeight="1">
      <c r="D444" s="245"/>
    </row>
    <row r="445" ht="15.75" customHeight="1">
      <c r="D445" s="245"/>
    </row>
    <row r="446" ht="15.75" customHeight="1">
      <c r="D446" s="245"/>
    </row>
    <row r="447" ht="15.75" customHeight="1">
      <c r="D447" s="245"/>
    </row>
    <row r="448" ht="15.75" customHeight="1">
      <c r="D448" s="245"/>
    </row>
    <row r="449" ht="15.75" customHeight="1">
      <c r="D449" s="245"/>
    </row>
    <row r="450" ht="15.75" customHeight="1">
      <c r="D450" s="245"/>
    </row>
    <row r="451" ht="15.75" customHeight="1">
      <c r="D451" s="245"/>
    </row>
    <row r="452" ht="15.75" customHeight="1">
      <c r="D452" s="245"/>
    </row>
    <row r="453" ht="15.75" customHeight="1">
      <c r="D453" s="245"/>
    </row>
    <row r="454" ht="15.75" customHeight="1">
      <c r="D454" s="245"/>
    </row>
    <row r="455" ht="15.75" customHeight="1">
      <c r="D455" s="245"/>
    </row>
    <row r="456" ht="15.75" customHeight="1">
      <c r="D456" s="245"/>
    </row>
    <row r="457" ht="15.75" customHeight="1">
      <c r="D457" s="245"/>
    </row>
    <row r="458" ht="15.75" customHeight="1">
      <c r="D458" s="245"/>
    </row>
    <row r="459" ht="15.75" customHeight="1">
      <c r="D459" s="245"/>
    </row>
    <row r="460" ht="15.75" customHeight="1">
      <c r="D460" s="245"/>
    </row>
    <row r="461" ht="15.75" customHeight="1">
      <c r="D461" s="245"/>
    </row>
    <row r="462" ht="15.75" customHeight="1">
      <c r="D462" s="245"/>
    </row>
    <row r="463" ht="15.75" customHeight="1">
      <c r="D463" s="245"/>
    </row>
    <row r="464" ht="15.75" customHeight="1">
      <c r="D464" s="245"/>
    </row>
    <row r="465" ht="15.75" customHeight="1">
      <c r="D465" s="245"/>
    </row>
    <row r="466" ht="15.75" customHeight="1">
      <c r="D466" s="245"/>
    </row>
    <row r="467" ht="15.75" customHeight="1">
      <c r="D467" s="245"/>
    </row>
    <row r="468" ht="15.75" customHeight="1">
      <c r="D468" s="245"/>
    </row>
    <row r="469" ht="15.75" customHeight="1">
      <c r="D469" s="245"/>
    </row>
    <row r="470" ht="15.75" customHeight="1">
      <c r="D470" s="245"/>
    </row>
    <row r="471" ht="15.75" customHeight="1">
      <c r="D471" s="245"/>
    </row>
    <row r="472" ht="15.75" customHeight="1">
      <c r="D472" s="245"/>
    </row>
    <row r="473" ht="15.75" customHeight="1">
      <c r="D473" s="245"/>
    </row>
    <row r="474" ht="15.75" customHeight="1">
      <c r="D474" s="245"/>
    </row>
    <row r="475" ht="15.75" customHeight="1">
      <c r="D475" s="245"/>
    </row>
    <row r="476" ht="15.75" customHeight="1">
      <c r="D476" s="245"/>
    </row>
    <row r="477" ht="15.75" customHeight="1">
      <c r="D477" s="245"/>
    </row>
    <row r="478" ht="15.75" customHeight="1">
      <c r="D478" s="245"/>
    </row>
    <row r="479" ht="15.75" customHeight="1">
      <c r="D479" s="245"/>
    </row>
    <row r="480" ht="15.75" customHeight="1">
      <c r="D480" s="245"/>
    </row>
    <row r="481" ht="15.75" customHeight="1">
      <c r="D481" s="245"/>
    </row>
    <row r="482" ht="15.75" customHeight="1">
      <c r="D482" s="245"/>
    </row>
    <row r="483" ht="15.75" customHeight="1">
      <c r="D483" s="245"/>
    </row>
    <row r="484" ht="15.75" customHeight="1">
      <c r="D484" s="245"/>
    </row>
    <row r="485" ht="15.75" customHeight="1">
      <c r="D485" s="245"/>
    </row>
    <row r="486" ht="15.75" customHeight="1">
      <c r="D486" s="245"/>
    </row>
    <row r="487" ht="15.75" customHeight="1">
      <c r="D487" s="245"/>
    </row>
    <row r="488" ht="15.75" customHeight="1">
      <c r="D488" s="245"/>
    </row>
    <row r="489" ht="15.75" customHeight="1">
      <c r="D489" s="245"/>
    </row>
    <row r="490" ht="15.75" customHeight="1">
      <c r="D490" s="245"/>
    </row>
    <row r="491" ht="15.75" customHeight="1">
      <c r="D491" s="245"/>
    </row>
    <row r="492" ht="15.75" customHeight="1">
      <c r="D492" s="245"/>
    </row>
    <row r="493" ht="15.75" customHeight="1">
      <c r="D493" s="245"/>
    </row>
    <row r="494" ht="15.75" customHeight="1">
      <c r="D494" s="245"/>
    </row>
    <row r="495" ht="15.75" customHeight="1">
      <c r="D495" s="245"/>
    </row>
    <row r="496" ht="15.75" customHeight="1">
      <c r="D496" s="245"/>
    </row>
    <row r="497" ht="15.75" customHeight="1">
      <c r="D497" s="245"/>
    </row>
    <row r="498" ht="15.75" customHeight="1">
      <c r="D498" s="245"/>
    </row>
    <row r="499" ht="15.75" customHeight="1">
      <c r="D499" s="245"/>
    </row>
    <row r="500" ht="15.75" customHeight="1">
      <c r="D500" s="245"/>
    </row>
    <row r="501" ht="15.75" customHeight="1">
      <c r="D501" s="245"/>
    </row>
    <row r="502" ht="15.75" customHeight="1">
      <c r="D502" s="245"/>
    </row>
    <row r="503" ht="15.75" customHeight="1">
      <c r="D503" s="245"/>
    </row>
    <row r="504" ht="15.75" customHeight="1">
      <c r="D504" s="245"/>
    </row>
    <row r="505" ht="15.75" customHeight="1">
      <c r="D505" s="245"/>
    </row>
    <row r="506" ht="15.75" customHeight="1">
      <c r="D506" s="245"/>
    </row>
    <row r="507" ht="15.75" customHeight="1">
      <c r="D507" s="245"/>
    </row>
    <row r="508" ht="15.75" customHeight="1">
      <c r="D508" s="245"/>
    </row>
    <row r="509" ht="15.75" customHeight="1">
      <c r="D509" s="245"/>
    </row>
    <row r="510" ht="15.75" customHeight="1">
      <c r="D510" s="245"/>
    </row>
    <row r="511" ht="15.75" customHeight="1">
      <c r="D511" s="245"/>
    </row>
    <row r="512" ht="15.75" customHeight="1">
      <c r="D512" s="245"/>
    </row>
    <row r="513" ht="15.75" customHeight="1">
      <c r="D513" s="245"/>
    </row>
    <row r="514" ht="15.75" customHeight="1">
      <c r="D514" s="245"/>
    </row>
    <row r="515" ht="15.75" customHeight="1">
      <c r="D515" s="245"/>
    </row>
    <row r="516" ht="15.75" customHeight="1">
      <c r="D516" s="245"/>
    </row>
    <row r="517" ht="15.75" customHeight="1">
      <c r="D517" s="245"/>
    </row>
    <row r="518" ht="15.75" customHeight="1">
      <c r="D518" s="245"/>
    </row>
    <row r="519" ht="15.75" customHeight="1">
      <c r="D519" s="245"/>
    </row>
    <row r="520" ht="15.75" customHeight="1">
      <c r="D520" s="245"/>
    </row>
    <row r="521" ht="15.75" customHeight="1">
      <c r="D521" s="245"/>
    </row>
    <row r="522" ht="15.75" customHeight="1">
      <c r="D522" s="245"/>
    </row>
    <row r="523" ht="15.75" customHeight="1">
      <c r="D523" s="245"/>
    </row>
    <row r="524" ht="15.75" customHeight="1">
      <c r="D524" s="245"/>
    </row>
    <row r="525" ht="15.75" customHeight="1">
      <c r="D525" s="245"/>
    </row>
    <row r="526" ht="15.75" customHeight="1">
      <c r="D526" s="245"/>
    </row>
    <row r="527" ht="15.75" customHeight="1">
      <c r="D527" s="245"/>
    </row>
    <row r="528" ht="15.75" customHeight="1">
      <c r="D528" s="245"/>
    </row>
    <row r="529" ht="15.75" customHeight="1">
      <c r="D529" s="245"/>
    </row>
    <row r="530" ht="15.75" customHeight="1">
      <c r="D530" s="245"/>
    </row>
    <row r="531" ht="15.75" customHeight="1">
      <c r="D531" s="245"/>
    </row>
    <row r="532" ht="15.75" customHeight="1">
      <c r="D532" s="245"/>
    </row>
    <row r="533" ht="15.75" customHeight="1">
      <c r="D533" s="245"/>
    </row>
    <row r="534" ht="15.75" customHeight="1">
      <c r="D534" s="245"/>
    </row>
    <row r="535" ht="15.75" customHeight="1">
      <c r="D535" s="245"/>
    </row>
    <row r="536" ht="15.75" customHeight="1">
      <c r="D536" s="245"/>
    </row>
    <row r="537" ht="15.75" customHeight="1">
      <c r="D537" s="245"/>
    </row>
    <row r="538" ht="15.75" customHeight="1">
      <c r="D538" s="245"/>
    </row>
    <row r="539" ht="15.75" customHeight="1">
      <c r="D539" s="245"/>
    </row>
    <row r="540" ht="15.75" customHeight="1">
      <c r="D540" s="245"/>
    </row>
    <row r="541" ht="15.75" customHeight="1">
      <c r="D541" s="245"/>
    </row>
    <row r="542" ht="15.75" customHeight="1">
      <c r="D542" s="245"/>
    </row>
    <row r="543" ht="15.75" customHeight="1">
      <c r="D543" s="245"/>
    </row>
    <row r="544" ht="15.75" customHeight="1">
      <c r="D544" s="245"/>
    </row>
    <row r="545" ht="15.75" customHeight="1">
      <c r="D545" s="245"/>
    </row>
    <row r="546" ht="15.75" customHeight="1">
      <c r="D546" s="245"/>
    </row>
    <row r="547" ht="15.75" customHeight="1">
      <c r="D547" s="245"/>
    </row>
    <row r="548" ht="15.75" customHeight="1">
      <c r="D548" s="245"/>
    </row>
    <row r="549" ht="15.75" customHeight="1">
      <c r="D549" s="245"/>
    </row>
    <row r="550" ht="15.75" customHeight="1">
      <c r="D550" s="245"/>
    </row>
    <row r="551" ht="15.75" customHeight="1">
      <c r="D551" s="245"/>
    </row>
    <row r="552" ht="15.75" customHeight="1">
      <c r="D552" s="245"/>
    </row>
    <row r="553" ht="15.75" customHeight="1">
      <c r="D553" s="245"/>
    </row>
    <row r="554" ht="15.75" customHeight="1">
      <c r="D554" s="245"/>
    </row>
    <row r="555" ht="15.75" customHeight="1">
      <c r="D555" s="245"/>
    </row>
    <row r="556" ht="15.75" customHeight="1">
      <c r="D556" s="245"/>
    </row>
    <row r="557" ht="15.75" customHeight="1">
      <c r="D557" s="245"/>
    </row>
    <row r="558" ht="15.75" customHeight="1">
      <c r="D558" s="245"/>
    </row>
    <row r="559" ht="15.75" customHeight="1">
      <c r="D559" s="245"/>
    </row>
    <row r="560" ht="15.75" customHeight="1">
      <c r="D560" s="245"/>
    </row>
    <row r="561" ht="15.75" customHeight="1">
      <c r="D561" s="245"/>
    </row>
    <row r="562" ht="15.75" customHeight="1">
      <c r="D562" s="245"/>
    </row>
    <row r="563" ht="15.75" customHeight="1">
      <c r="D563" s="245"/>
    </row>
    <row r="564" ht="15.75" customHeight="1">
      <c r="D564" s="245"/>
    </row>
    <row r="565" ht="15.75" customHeight="1">
      <c r="D565" s="245"/>
    </row>
    <row r="566" ht="15.75" customHeight="1">
      <c r="D566" s="245"/>
    </row>
    <row r="567" ht="15.75" customHeight="1">
      <c r="D567" s="245"/>
    </row>
    <row r="568" ht="15.75" customHeight="1">
      <c r="D568" s="245"/>
    </row>
    <row r="569" ht="15.75" customHeight="1">
      <c r="D569" s="245"/>
    </row>
    <row r="570" ht="15.75" customHeight="1">
      <c r="D570" s="245"/>
    </row>
    <row r="571" ht="15.75" customHeight="1">
      <c r="D571" s="245"/>
    </row>
    <row r="572" ht="15.75" customHeight="1">
      <c r="D572" s="245"/>
    </row>
    <row r="573" ht="15.75" customHeight="1">
      <c r="D573" s="245"/>
    </row>
    <row r="574" ht="15.75" customHeight="1">
      <c r="D574" s="245"/>
    </row>
    <row r="575" ht="15.75" customHeight="1">
      <c r="D575" s="245"/>
    </row>
    <row r="576" ht="15.75" customHeight="1">
      <c r="D576" s="245"/>
    </row>
    <row r="577" ht="15.75" customHeight="1">
      <c r="D577" s="245"/>
    </row>
    <row r="578" ht="15.75" customHeight="1">
      <c r="D578" s="245"/>
    </row>
    <row r="579" ht="15.75" customHeight="1">
      <c r="D579" s="245"/>
    </row>
    <row r="580" ht="15.75" customHeight="1">
      <c r="D580" s="245"/>
    </row>
    <row r="581" ht="15.75" customHeight="1">
      <c r="D581" s="245"/>
    </row>
    <row r="582" ht="15.75" customHeight="1">
      <c r="D582" s="245"/>
    </row>
    <row r="583" ht="15.75" customHeight="1">
      <c r="D583" s="245"/>
    </row>
    <row r="584" ht="15.75" customHeight="1">
      <c r="D584" s="245"/>
    </row>
    <row r="585" ht="15.75" customHeight="1">
      <c r="D585" s="245"/>
    </row>
    <row r="586" ht="15.75" customHeight="1">
      <c r="D586" s="245"/>
    </row>
    <row r="587" ht="15.75" customHeight="1">
      <c r="D587" s="245"/>
    </row>
    <row r="588" ht="15.75" customHeight="1">
      <c r="D588" s="245"/>
    </row>
    <row r="589" ht="15.75" customHeight="1">
      <c r="D589" s="245"/>
    </row>
    <row r="590" ht="15.75" customHeight="1">
      <c r="D590" s="245"/>
    </row>
    <row r="591" ht="15.75" customHeight="1">
      <c r="D591" s="245"/>
    </row>
    <row r="592" ht="15.75" customHeight="1">
      <c r="D592" s="245"/>
    </row>
    <row r="593" ht="15.75" customHeight="1">
      <c r="D593" s="245"/>
    </row>
    <row r="594" ht="15.75" customHeight="1">
      <c r="D594" s="245"/>
    </row>
    <row r="595" ht="15.75" customHeight="1">
      <c r="D595" s="245"/>
    </row>
    <row r="596" ht="15.75" customHeight="1">
      <c r="D596" s="245"/>
    </row>
    <row r="597" ht="15.75" customHeight="1">
      <c r="D597" s="245"/>
    </row>
    <row r="598" ht="15.75" customHeight="1">
      <c r="D598" s="245"/>
    </row>
    <row r="599" ht="15.75" customHeight="1">
      <c r="D599" s="245"/>
    </row>
    <row r="600" ht="15.75" customHeight="1">
      <c r="D600" s="245"/>
    </row>
    <row r="601" ht="15.75" customHeight="1">
      <c r="D601" s="245"/>
    </row>
    <row r="602" ht="15.75" customHeight="1">
      <c r="D602" s="245"/>
    </row>
    <row r="603" ht="15.75" customHeight="1">
      <c r="D603" s="245"/>
    </row>
    <row r="604" ht="15.75" customHeight="1">
      <c r="D604" s="245"/>
    </row>
    <row r="605" ht="15.75" customHeight="1">
      <c r="D605" s="245"/>
    </row>
    <row r="606" ht="15.75" customHeight="1">
      <c r="D606" s="245"/>
    </row>
    <row r="607" ht="15.75" customHeight="1">
      <c r="D607" s="245"/>
    </row>
    <row r="608" ht="15.75" customHeight="1">
      <c r="D608" s="245"/>
    </row>
    <row r="609" ht="15.75" customHeight="1">
      <c r="D609" s="245"/>
    </row>
    <row r="610" ht="15.75" customHeight="1">
      <c r="D610" s="245"/>
    </row>
    <row r="611" ht="15.75" customHeight="1">
      <c r="D611" s="245"/>
    </row>
    <row r="612" ht="15.75" customHeight="1">
      <c r="D612" s="245"/>
    </row>
    <row r="613" ht="15.75" customHeight="1">
      <c r="D613" s="245"/>
    </row>
    <row r="614" ht="15.75" customHeight="1">
      <c r="D614" s="245"/>
    </row>
    <row r="615" ht="15.75" customHeight="1">
      <c r="D615" s="245"/>
    </row>
    <row r="616" ht="15.75" customHeight="1">
      <c r="D616" s="245"/>
    </row>
    <row r="617" ht="15.75" customHeight="1">
      <c r="D617" s="245"/>
    </row>
    <row r="618" ht="15.75" customHeight="1">
      <c r="D618" s="245"/>
    </row>
    <row r="619" ht="15.75" customHeight="1">
      <c r="D619" s="245"/>
    </row>
    <row r="620" ht="15.75" customHeight="1">
      <c r="D620" s="245"/>
    </row>
    <row r="621" ht="15.75" customHeight="1">
      <c r="D621" s="245"/>
    </row>
    <row r="622" ht="15.75" customHeight="1">
      <c r="D622" s="245"/>
    </row>
    <row r="623" ht="15.75" customHeight="1">
      <c r="D623" s="245"/>
    </row>
    <row r="624" ht="15.75" customHeight="1">
      <c r="D624" s="245"/>
    </row>
    <row r="625" ht="15.75" customHeight="1">
      <c r="D625" s="245"/>
    </row>
    <row r="626" ht="15.75" customHeight="1">
      <c r="D626" s="245"/>
    </row>
    <row r="627" ht="15.75" customHeight="1">
      <c r="D627" s="245"/>
    </row>
    <row r="628" ht="15.75" customHeight="1">
      <c r="D628" s="245"/>
    </row>
    <row r="629" ht="15.75" customHeight="1">
      <c r="D629" s="245"/>
    </row>
    <row r="630" ht="15.75" customHeight="1">
      <c r="D630" s="245"/>
    </row>
    <row r="631" ht="15.75" customHeight="1">
      <c r="D631" s="245"/>
    </row>
    <row r="632" ht="15.75" customHeight="1">
      <c r="D632" s="245"/>
    </row>
    <row r="633" ht="15.75" customHeight="1">
      <c r="D633" s="245"/>
    </row>
    <row r="634" ht="15.75" customHeight="1">
      <c r="D634" s="245"/>
    </row>
    <row r="635" ht="15.75" customHeight="1">
      <c r="D635" s="245"/>
    </row>
    <row r="636" ht="15.75" customHeight="1">
      <c r="D636" s="245"/>
    </row>
    <row r="637" ht="15.75" customHeight="1">
      <c r="D637" s="245"/>
    </row>
    <row r="638" ht="15.75" customHeight="1">
      <c r="D638" s="245"/>
    </row>
    <row r="639" ht="15.75" customHeight="1">
      <c r="D639" s="245"/>
    </row>
    <row r="640" ht="15.75" customHeight="1">
      <c r="D640" s="245"/>
    </row>
    <row r="641" ht="15.75" customHeight="1">
      <c r="D641" s="245"/>
    </row>
    <row r="642" ht="15.75" customHeight="1">
      <c r="D642" s="245"/>
    </row>
    <row r="643" ht="15.75" customHeight="1">
      <c r="D643" s="245"/>
    </row>
    <row r="644" ht="15.75" customHeight="1">
      <c r="D644" s="245"/>
    </row>
    <row r="645" ht="15.75" customHeight="1">
      <c r="D645" s="245"/>
    </row>
    <row r="646" ht="15.75" customHeight="1">
      <c r="D646" s="245"/>
    </row>
    <row r="647" ht="15.75" customHeight="1">
      <c r="D647" s="245"/>
    </row>
    <row r="648" ht="15.75" customHeight="1">
      <c r="D648" s="245"/>
    </row>
    <row r="649" ht="15.75" customHeight="1">
      <c r="D649" s="245"/>
    </row>
    <row r="650" ht="15.75" customHeight="1">
      <c r="D650" s="245"/>
    </row>
    <row r="651" ht="15.75" customHeight="1">
      <c r="D651" s="245"/>
    </row>
    <row r="652" ht="15.75" customHeight="1">
      <c r="D652" s="245"/>
    </row>
    <row r="653" ht="15.75" customHeight="1">
      <c r="D653" s="245"/>
    </row>
    <row r="654" ht="15.75" customHeight="1">
      <c r="D654" s="245"/>
    </row>
    <row r="655" ht="15.75" customHeight="1">
      <c r="D655" s="245"/>
    </row>
    <row r="656" ht="15.75" customHeight="1">
      <c r="D656" s="245"/>
    </row>
    <row r="657" ht="15.75" customHeight="1">
      <c r="D657" s="245"/>
    </row>
    <row r="658" ht="15.75" customHeight="1">
      <c r="D658" s="245"/>
    </row>
    <row r="659" ht="15.75" customHeight="1">
      <c r="D659" s="245"/>
    </row>
    <row r="660" ht="15.75" customHeight="1">
      <c r="D660" s="245"/>
    </row>
    <row r="661" ht="15.75" customHeight="1">
      <c r="D661" s="245"/>
    </row>
    <row r="662" ht="15.75" customHeight="1">
      <c r="D662" s="245"/>
    </row>
    <row r="663" ht="15.75" customHeight="1">
      <c r="D663" s="245"/>
    </row>
    <row r="664" ht="15.75" customHeight="1">
      <c r="D664" s="245"/>
    </row>
    <row r="665" ht="15.75" customHeight="1">
      <c r="D665" s="245"/>
    </row>
    <row r="666" ht="15.75" customHeight="1">
      <c r="D666" s="245"/>
    </row>
    <row r="667" ht="15.75" customHeight="1">
      <c r="D667" s="245"/>
    </row>
    <row r="668" ht="15.75" customHeight="1">
      <c r="D668" s="245"/>
    </row>
    <row r="669" ht="15.75" customHeight="1">
      <c r="D669" s="245"/>
    </row>
    <row r="670" ht="15.75" customHeight="1">
      <c r="D670" s="245"/>
    </row>
    <row r="671" ht="15.75" customHeight="1">
      <c r="D671" s="245"/>
    </row>
    <row r="672" ht="15.75" customHeight="1">
      <c r="D672" s="245"/>
    </row>
    <row r="673" ht="15.75" customHeight="1">
      <c r="D673" s="245"/>
    </row>
    <row r="674" ht="15.75" customHeight="1">
      <c r="D674" s="245"/>
    </row>
    <row r="675" ht="15.75" customHeight="1">
      <c r="D675" s="245"/>
    </row>
    <row r="676" ht="15.75" customHeight="1">
      <c r="D676" s="245"/>
    </row>
    <row r="677" ht="15.75" customHeight="1">
      <c r="D677" s="245"/>
    </row>
    <row r="678" ht="15.75" customHeight="1">
      <c r="D678" s="245"/>
    </row>
    <row r="679" ht="15.75" customHeight="1">
      <c r="D679" s="245"/>
    </row>
    <row r="680" ht="15.75" customHeight="1">
      <c r="D680" s="245"/>
    </row>
    <row r="681" ht="15.75" customHeight="1">
      <c r="D681" s="245"/>
    </row>
    <row r="682" ht="15.75" customHeight="1">
      <c r="D682" s="245"/>
    </row>
    <row r="683" ht="15.75" customHeight="1">
      <c r="D683" s="245"/>
    </row>
    <row r="684" ht="15.75" customHeight="1">
      <c r="D684" s="245"/>
    </row>
    <row r="685" ht="15.75" customHeight="1">
      <c r="D685" s="245"/>
    </row>
    <row r="686" ht="15.75" customHeight="1">
      <c r="D686" s="245"/>
    </row>
    <row r="687" ht="15.75" customHeight="1">
      <c r="D687" s="245"/>
    </row>
    <row r="688" ht="15.75" customHeight="1">
      <c r="D688" s="245"/>
    </row>
    <row r="689" ht="15.75" customHeight="1">
      <c r="D689" s="245"/>
    </row>
    <row r="690" ht="15.75" customHeight="1">
      <c r="D690" s="245"/>
    </row>
    <row r="691" ht="15.75" customHeight="1">
      <c r="D691" s="245"/>
    </row>
    <row r="692" ht="15.75" customHeight="1">
      <c r="D692" s="245"/>
    </row>
    <row r="693" ht="15.75" customHeight="1">
      <c r="D693" s="245"/>
    </row>
    <row r="694" ht="15.75" customHeight="1">
      <c r="D694" s="245"/>
    </row>
    <row r="695" ht="15.75" customHeight="1">
      <c r="D695" s="245"/>
    </row>
    <row r="696" ht="15.75" customHeight="1">
      <c r="D696" s="245"/>
    </row>
    <row r="697" ht="15.75" customHeight="1">
      <c r="D697" s="245"/>
    </row>
    <row r="698" ht="15.75" customHeight="1">
      <c r="D698" s="245"/>
    </row>
    <row r="699" ht="15.75" customHeight="1">
      <c r="D699" s="245"/>
    </row>
    <row r="700" ht="15.75" customHeight="1">
      <c r="D700" s="245"/>
    </row>
    <row r="701" ht="15.75" customHeight="1">
      <c r="D701" s="245"/>
    </row>
    <row r="702" ht="15.75" customHeight="1">
      <c r="D702" s="245"/>
    </row>
    <row r="703" ht="15.75" customHeight="1">
      <c r="D703" s="245"/>
    </row>
    <row r="704" ht="15.75" customHeight="1">
      <c r="D704" s="245"/>
    </row>
    <row r="705" ht="15.75" customHeight="1">
      <c r="D705" s="245"/>
    </row>
    <row r="706" ht="15.75" customHeight="1">
      <c r="D706" s="245"/>
    </row>
    <row r="707" ht="15.75" customHeight="1">
      <c r="D707" s="245"/>
    </row>
    <row r="708" ht="15.75" customHeight="1">
      <c r="D708" s="245"/>
    </row>
    <row r="709" ht="15.75" customHeight="1">
      <c r="D709" s="245"/>
    </row>
    <row r="710" ht="15.75" customHeight="1">
      <c r="D710" s="245"/>
    </row>
    <row r="711" ht="15.75" customHeight="1">
      <c r="D711" s="245"/>
    </row>
    <row r="712" ht="15.75" customHeight="1">
      <c r="D712" s="245"/>
    </row>
    <row r="713" ht="15.75" customHeight="1">
      <c r="D713" s="245"/>
    </row>
    <row r="714" ht="15.75" customHeight="1">
      <c r="D714" s="245"/>
    </row>
    <row r="715" ht="15.75" customHeight="1">
      <c r="D715" s="245"/>
    </row>
    <row r="716" ht="15.75" customHeight="1">
      <c r="D716" s="245"/>
    </row>
    <row r="717" ht="15.75" customHeight="1">
      <c r="D717" s="245"/>
    </row>
    <row r="718" ht="15.75" customHeight="1">
      <c r="D718" s="245"/>
    </row>
    <row r="719" ht="15.75" customHeight="1">
      <c r="D719" s="245"/>
    </row>
    <row r="720" ht="15.75" customHeight="1">
      <c r="D720" s="245"/>
    </row>
    <row r="721" ht="15.75" customHeight="1">
      <c r="D721" s="245"/>
    </row>
    <row r="722" ht="15.75" customHeight="1">
      <c r="D722" s="245"/>
    </row>
    <row r="723" ht="15.75" customHeight="1">
      <c r="D723" s="245"/>
    </row>
    <row r="724" ht="15.75" customHeight="1">
      <c r="D724" s="245"/>
    </row>
    <row r="725" ht="15.75" customHeight="1">
      <c r="D725" s="245"/>
    </row>
    <row r="726" ht="15.75" customHeight="1">
      <c r="D726" s="245"/>
    </row>
    <row r="727" ht="15.75" customHeight="1">
      <c r="D727" s="245"/>
    </row>
    <row r="728" ht="15.75" customHeight="1">
      <c r="D728" s="245"/>
    </row>
    <row r="729" ht="15.75" customHeight="1">
      <c r="D729" s="245"/>
    </row>
    <row r="730" ht="15.75" customHeight="1">
      <c r="D730" s="245"/>
    </row>
    <row r="731" ht="15.75" customHeight="1">
      <c r="D731" s="245"/>
    </row>
    <row r="732" ht="15.75" customHeight="1">
      <c r="D732" s="245"/>
    </row>
    <row r="733" ht="15.75" customHeight="1">
      <c r="D733" s="245"/>
    </row>
    <row r="734" ht="15.75" customHeight="1">
      <c r="D734" s="245"/>
    </row>
    <row r="735" ht="15.75" customHeight="1">
      <c r="D735" s="245"/>
    </row>
    <row r="736" ht="15.75" customHeight="1">
      <c r="D736" s="245"/>
    </row>
    <row r="737" ht="15.75" customHeight="1">
      <c r="D737" s="245"/>
    </row>
    <row r="738" ht="15.75" customHeight="1">
      <c r="D738" s="245"/>
    </row>
    <row r="739" ht="15.75" customHeight="1">
      <c r="D739" s="245"/>
    </row>
    <row r="740" ht="15.75" customHeight="1">
      <c r="D740" s="245"/>
    </row>
    <row r="741" ht="15.75" customHeight="1">
      <c r="D741" s="245"/>
    </row>
    <row r="742" ht="15.75" customHeight="1">
      <c r="D742" s="245"/>
    </row>
    <row r="743" ht="15.75" customHeight="1">
      <c r="D743" s="245"/>
    </row>
    <row r="744" ht="15.75" customHeight="1">
      <c r="D744" s="245"/>
    </row>
    <row r="745" ht="15.75" customHeight="1">
      <c r="D745" s="245"/>
    </row>
    <row r="746" ht="15.75" customHeight="1">
      <c r="D746" s="245"/>
    </row>
    <row r="747" ht="15.75" customHeight="1">
      <c r="D747" s="245"/>
    </row>
    <row r="748" ht="15.75" customHeight="1">
      <c r="D748" s="245"/>
    </row>
    <row r="749" ht="15.75" customHeight="1">
      <c r="D749" s="245"/>
    </row>
    <row r="750" ht="15.75" customHeight="1">
      <c r="D750" s="245"/>
    </row>
    <row r="751" ht="15.75" customHeight="1">
      <c r="D751" s="245"/>
    </row>
    <row r="752" ht="15.75" customHeight="1">
      <c r="D752" s="245"/>
    </row>
    <row r="753" ht="15.75" customHeight="1">
      <c r="D753" s="245"/>
    </row>
    <row r="754" ht="15.75" customHeight="1">
      <c r="D754" s="245"/>
    </row>
    <row r="755" ht="15.75" customHeight="1">
      <c r="D755" s="245"/>
    </row>
    <row r="756" ht="15.75" customHeight="1">
      <c r="D756" s="245"/>
    </row>
    <row r="757" ht="15.75" customHeight="1">
      <c r="D757" s="245"/>
    </row>
    <row r="758" ht="15.75" customHeight="1">
      <c r="D758" s="245"/>
    </row>
    <row r="759" ht="15.75" customHeight="1">
      <c r="D759" s="245"/>
    </row>
    <row r="760" ht="15.75" customHeight="1">
      <c r="D760" s="245"/>
    </row>
    <row r="761" ht="15.75" customHeight="1">
      <c r="D761" s="245"/>
    </row>
    <row r="762" ht="15.75" customHeight="1">
      <c r="D762" s="245"/>
    </row>
    <row r="763" ht="15.75" customHeight="1">
      <c r="D763" s="245"/>
    </row>
    <row r="764" ht="15.75" customHeight="1">
      <c r="D764" s="245"/>
    </row>
    <row r="765" ht="15.75" customHeight="1">
      <c r="D765" s="245"/>
    </row>
    <row r="766" ht="15.75" customHeight="1">
      <c r="D766" s="245"/>
    </row>
    <row r="767" ht="15.75" customHeight="1">
      <c r="D767" s="245"/>
    </row>
    <row r="768" ht="15.75" customHeight="1">
      <c r="D768" s="245"/>
    </row>
    <row r="769" ht="15.75" customHeight="1">
      <c r="D769" s="245"/>
    </row>
    <row r="770" ht="15.75" customHeight="1">
      <c r="D770" s="245"/>
    </row>
    <row r="771" ht="15.75" customHeight="1">
      <c r="D771" s="245"/>
    </row>
    <row r="772" ht="15.75" customHeight="1">
      <c r="D772" s="245"/>
    </row>
    <row r="773" ht="15.75" customHeight="1">
      <c r="D773" s="245"/>
    </row>
    <row r="774" ht="15.75" customHeight="1">
      <c r="D774" s="245"/>
    </row>
    <row r="775" ht="15.75" customHeight="1">
      <c r="D775" s="245"/>
    </row>
    <row r="776" ht="15.75" customHeight="1">
      <c r="D776" s="245"/>
    </row>
    <row r="777" ht="15.75" customHeight="1">
      <c r="D777" s="245"/>
    </row>
    <row r="778" ht="15.75" customHeight="1">
      <c r="D778" s="245"/>
    </row>
    <row r="779" ht="15.75" customHeight="1">
      <c r="D779" s="245"/>
    </row>
    <row r="780" ht="15.75" customHeight="1">
      <c r="D780" s="245"/>
    </row>
    <row r="781" ht="15.75" customHeight="1">
      <c r="D781" s="245"/>
    </row>
    <row r="782" ht="15.75" customHeight="1">
      <c r="D782" s="245"/>
    </row>
    <row r="783" ht="15.75" customHeight="1">
      <c r="D783" s="245"/>
    </row>
    <row r="784" ht="15.75" customHeight="1">
      <c r="D784" s="245"/>
    </row>
    <row r="785" ht="15.75" customHeight="1">
      <c r="D785" s="245"/>
    </row>
    <row r="786" ht="15.75" customHeight="1">
      <c r="D786" s="245"/>
    </row>
    <row r="787" ht="15.75" customHeight="1">
      <c r="D787" s="245"/>
    </row>
    <row r="788" ht="15.75" customHeight="1">
      <c r="D788" s="245"/>
    </row>
    <row r="789" ht="15.75" customHeight="1">
      <c r="D789" s="245"/>
    </row>
    <row r="790" ht="15.75" customHeight="1">
      <c r="D790" s="245"/>
    </row>
    <row r="791" ht="15.75" customHeight="1">
      <c r="D791" s="245"/>
    </row>
    <row r="792" ht="15.75" customHeight="1">
      <c r="D792" s="245"/>
    </row>
    <row r="793" ht="15.75" customHeight="1">
      <c r="D793" s="245"/>
    </row>
    <row r="794" ht="15.75" customHeight="1">
      <c r="D794" s="245"/>
    </row>
    <row r="795" ht="15.75" customHeight="1">
      <c r="D795" s="245"/>
    </row>
    <row r="796" ht="15.75" customHeight="1">
      <c r="D796" s="245"/>
    </row>
    <row r="797" ht="15.75" customHeight="1">
      <c r="D797" s="245"/>
    </row>
    <row r="798" ht="15.75" customHeight="1">
      <c r="D798" s="245"/>
    </row>
    <row r="799" ht="15.75" customHeight="1">
      <c r="D799" s="245"/>
    </row>
    <row r="800" ht="15.75" customHeight="1">
      <c r="D800" s="245"/>
    </row>
    <row r="801" ht="15.75" customHeight="1">
      <c r="D801" s="245"/>
    </row>
    <row r="802" ht="15.75" customHeight="1">
      <c r="D802" s="245"/>
    </row>
    <row r="803" ht="15.75" customHeight="1">
      <c r="D803" s="245"/>
    </row>
    <row r="804" ht="15.75" customHeight="1">
      <c r="D804" s="245"/>
    </row>
    <row r="805" ht="15.75" customHeight="1">
      <c r="D805" s="245"/>
    </row>
    <row r="806" ht="15.75" customHeight="1">
      <c r="D806" s="245"/>
    </row>
    <row r="807" ht="15.75" customHeight="1">
      <c r="D807" s="245"/>
    </row>
    <row r="808" ht="15.75" customHeight="1">
      <c r="D808" s="245"/>
    </row>
    <row r="809" ht="15.75" customHeight="1">
      <c r="D809" s="245"/>
    </row>
    <row r="810" ht="15.75" customHeight="1">
      <c r="D810" s="245"/>
    </row>
    <row r="811" ht="15.75" customHeight="1">
      <c r="D811" s="245"/>
    </row>
    <row r="812" ht="15.75" customHeight="1">
      <c r="D812" s="245"/>
    </row>
    <row r="813" ht="15.75" customHeight="1">
      <c r="D813" s="245"/>
    </row>
    <row r="814" ht="15.75" customHeight="1">
      <c r="D814" s="245"/>
    </row>
    <row r="815" ht="15.75" customHeight="1">
      <c r="D815" s="245"/>
    </row>
    <row r="816" ht="15.75" customHeight="1">
      <c r="D816" s="245"/>
    </row>
    <row r="817" ht="15.75" customHeight="1">
      <c r="D817" s="245"/>
    </row>
    <row r="818" ht="15.75" customHeight="1">
      <c r="D818" s="245"/>
    </row>
    <row r="819" ht="15.75" customHeight="1">
      <c r="D819" s="245"/>
    </row>
    <row r="820" ht="15.75" customHeight="1">
      <c r="D820" s="245"/>
    </row>
    <row r="821" ht="15.75" customHeight="1">
      <c r="D821" s="245"/>
    </row>
    <row r="822" ht="15.75" customHeight="1">
      <c r="D822" s="245"/>
    </row>
    <row r="823" ht="15.75" customHeight="1">
      <c r="D823" s="245"/>
    </row>
    <row r="824" ht="15.75" customHeight="1">
      <c r="D824" s="245"/>
    </row>
    <row r="825" ht="15.75" customHeight="1">
      <c r="D825" s="245"/>
    </row>
    <row r="826" ht="15.75" customHeight="1">
      <c r="D826" s="245"/>
    </row>
    <row r="827" ht="15.75" customHeight="1">
      <c r="D827" s="245"/>
    </row>
    <row r="828" ht="15.75" customHeight="1">
      <c r="D828" s="245"/>
    </row>
    <row r="829" ht="15.75" customHeight="1">
      <c r="D829" s="245"/>
    </row>
    <row r="830" ht="15.75" customHeight="1">
      <c r="D830" s="245"/>
    </row>
    <row r="831" ht="15.75" customHeight="1">
      <c r="D831" s="245"/>
    </row>
    <row r="832" ht="15.75" customHeight="1">
      <c r="D832" s="245"/>
    </row>
    <row r="833" ht="15.75" customHeight="1">
      <c r="D833" s="245"/>
    </row>
    <row r="834" ht="15.75" customHeight="1">
      <c r="D834" s="245"/>
    </row>
    <row r="835" ht="15.75" customHeight="1">
      <c r="D835" s="245"/>
    </row>
    <row r="836" ht="15.75" customHeight="1">
      <c r="D836" s="245"/>
    </row>
    <row r="837" ht="15.75" customHeight="1">
      <c r="D837" s="245"/>
    </row>
    <row r="838" ht="15.75" customHeight="1">
      <c r="D838" s="245"/>
    </row>
    <row r="839" ht="15.75" customHeight="1">
      <c r="D839" s="245"/>
    </row>
    <row r="840" ht="15.75" customHeight="1">
      <c r="D840" s="245"/>
    </row>
    <row r="841" ht="15.75" customHeight="1">
      <c r="D841" s="245"/>
    </row>
    <row r="842" ht="15.75" customHeight="1">
      <c r="D842" s="245"/>
    </row>
    <row r="843" ht="15.75" customHeight="1">
      <c r="D843" s="245"/>
    </row>
    <row r="844" ht="15.75" customHeight="1">
      <c r="D844" s="245"/>
    </row>
    <row r="845" ht="15.75" customHeight="1">
      <c r="D845" s="245"/>
    </row>
    <row r="846" ht="15.75" customHeight="1">
      <c r="D846" s="245"/>
    </row>
    <row r="847" ht="15.75" customHeight="1">
      <c r="D847" s="245"/>
    </row>
    <row r="848" ht="15.75" customHeight="1">
      <c r="D848" s="245"/>
    </row>
    <row r="849" ht="15.75" customHeight="1">
      <c r="D849" s="245"/>
    </row>
    <row r="850" ht="15.75" customHeight="1">
      <c r="D850" s="245"/>
    </row>
    <row r="851" ht="15.75" customHeight="1">
      <c r="D851" s="245"/>
    </row>
    <row r="852" ht="15.75" customHeight="1">
      <c r="D852" s="245"/>
    </row>
    <row r="853" ht="15.75" customHeight="1">
      <c r="D853" s="245"/>
    </row>
    <row r="854" ht="15.75" customHeight="1">
      <c r="D854" s="245"/>
    </row>
    <row r="855" ht="15.75" customHeight="1">
      <c r="D855" s="245"/>
    </row>
    <row r="856" ht="15.75" customHeight="1">
      <c r="D856" s="245"/>
    </row>
    <row r="857" ht="15.75" customHeight="1">
      <c r="D857" s="245"/>
    </row>
    <row r="858" ht="15.75" customHeight="1">
      <c r="D858" s="245"/>
    </row>
    <row r="859" ht="15.75" customHeight="1">
      <c r="D859" s="245"/>
    </row>
    <row r="860" ht="15.75" customHeight="1">
      <c r="D860" s="245"/>
    </row>
    <row r="861" ht="15.75" customHeight="1">
      <c r="D861" s="245"/>
    </row>
    <row r="862" ht="15.75" customHeight="1">
      <c r="D862" s="245"/>
    </row>
    <row r="863" ht="15.75" customHeight="1">
      <c r="D863" s="245"/>
    </row>
    <row r="864" ht="15.75" customHeight="1">
      <c r="D864" s="245"/>
    </row>
    <row r="865" ht="15.75" customHeight="1">
      <c r="D865" s="245"/>
    </row>
    <row r="866" ht="15.75" customHeight="1">
      <c r="D866" s="245"/>
    </row>
    <row r="867" ht="15.75" customHeight="1">
      <c r="D867" s="245"/>
    </row>
    <row r="868" ht="15.75" customHeight="1">
      <c r="D868" s="245"/>
    </row>
    <row r="869" ht="15.75" customHeight="1">
      <c r="D869" s="245"/>
    </row>
    <row r="870" ht="15.75" customHeight="1">
      <c r="D870" s="245"/>
    </row>
    <row r="871" ht="15.75" customHeight="1">
      <c r="D871" s="245"/>
    </row>
    <row r="872" ht="15.75" customHeight="1">
      <c r="D872" s="245"/>
    </row>
    <row r="873" ht="15.75" customHeight="1">
      <c r="D873" s="245"/>
    </row>
    <row r="874" ht="15.75" customHeight="1">
      <c r="D874" s="245"/>
    </row>
    <row r="875" ht="15.75" customHeight="1">
      <c r="D875" s="245"/>
    </row>
    <row r="876" ht="15.75" customHeight="1">
      <c r="D876" s="245"/>
    </row>
    <row r="877" ht="15.75" customHeight="1">
      <c r="D877" s="245"/>
    </row>
    <row r="878" ht="15.75" customHeight="1">
      <c r="D878" s="245"/>
    </row>
    <row r="879" ht="15.75" customHeight="1">
      <c r="D879" s="245"/>
    </row>
    <row r="880" ht="15.75" customHeight="1">
      <c r="D880" s="245"/>
    </row>
    <row r="881" ht="15.75" customHeight="1">
      <c r="D881" s="245"/>
    </row>
    <row r="882" ht="15.75" customHeight="1">
      <c r="D882" s="245"/>
    </row>
    <row r="883" ht="15.75" customHeight="1">
      <c r="D883" s="245"/>
    </row>
    <row r="884" ht="15.75" customHeight="1">
      <c r="D884" s="245"/>
    </row>
    <row r="885" ht="15.75" customHeight="1">
      <c r="D885" s="245"/>
    </row>
    <row r="886" ht="15.75" customHeight="1">
      <c r="D886" s="245"/>
    </row>
    <row r="887" ht="15.75" customHeight="1">
      <c r="D887" s="245"/>
    </row>
    <row r="888" ht="15.75" customHeight="1">
      <c r="D888" s="245"/>
    </row>
    <row r="889" ht="15.75" customHeight="1">
      <c r="D889" s="245"/>
    </row>
    <row r="890" ht="15.75" customHeight="1">
      <c r="D890" s="245"/>
    </row>
    <row r="891" ht="15.75" customHeight="1">
      <c r="D891" s="245"/>
    </row>
    <row r="892" ht="15.75" customHeight="1">
      <c r="D892" s="245"/>
    </row>
    <row r="893" ht="15.75" customHeight="1">
      <c r="D893" s="245"/>
    </row>
    <row r="894" ht="15.75" customHeight="1">
      <c r="D894" s="245"/>
    </row>
    <row r="895" ht="15.75" customHeight="1">
      <c r="D895" s="245"/>
    </row>
    <row r="896" ht="15.75" customHeight="1">
      <c r="D896" s="245"/>
    </row>
    <row r="897" ht="15.75" customHeight="1">
      <c r="D897" s="245"/>
    </row>
    <row r="898" ht="15.75" customHeight="1">
      <c r="D898" s="245"/>
    </row>
    <row r="899" ht="15.75" customHeight="1">
      <c r="D899" s="245"/>
    </row>
    <row r="900" ht="15.75" customHeight="1">
      <c r="D900" s="245"/>
    </row>
    <row r="901" ht="15.75" customHeight="1">
      <c r="D901" s="245"/>
    </row>
    <row r="902" ht="15.75" customHeight="1">
      <c r="D902" s="245"/>
    </row>
    <row r="903" ht="15.75" customHeight="1">
      <c r="D903" s="245"/>
    </row>
    <row r="904" ht="15.75" customHeight="1">
      <c r="D904" s="245"/>
    </row>
    <row r="905" ht="15.75" customHeight="1">
      <c r="D905" s="245"/>
    </row>
    <row r="906" ht="15.75" customHeight="1">
      <c r="D906" s="245"/>
    </row>
    <row r="907" ht="15.75" customHeight="1">
      <c r="D907" s="245"/>
    </row>
    <row r="908" ht="15.75" customHeight="1">
      <c r="D908" s="245"/>
    </row>
    <row r="909" ht="15.75" customHeight="1">
      <c r="D909" s="245"/>
    </row>
    <row r="910" ht="15.75" customHeight="1">
      <c r="D910" s="245"/>
    </row>
    <row r="911" ht="15.75" customHeight="1">
      <c r="D911" s="245"/>
    </row>
    <row r="912" ht="15.75" customHeight="1">
      <c r="D912" s="245"/>
    </row>
    <row r="913" ht="15.75" customHeight="1">
      <c r="D913" s="245"/>
    </row>
    <row r="914" ht="15.75" customHeight="1">
      <c r="D914" s="245"/>
    </row>
    <row r="915" ht="15.75" customHeight="1">
      <c r="D915" s="245"/>
    </row>
    <row r="916" ht="15.75" customHeight="1">
      <c r="D916" s="245"/>
    </row>
    <row r="917" ht="15.75" customHeight="1">
      <c r="D917" s="245"/>
    </row>
    <row r="918" ht="15.75" customHeight="1">
      <c r="D918" s="245"/>
    </row>
    <row r="919" ht="15.75" customHeight="1">
      <c r="D919" s="245"/>
    </row>
    <row r="920" ht="15.75" customHeight="1">
      <c r="D920" s="245"/>
    </row>
    <row r="921" ht="15.75" customHeight="1">
      <c r="D921" s="245"/>
    </row>
    <row r="922" ht="15.75" customHeight="1">
      <c r="D922" s="245"/>
    </row>
    <row r="923" ht="15.75" customHeight="1">
      <c r="D923" s="245"/>
    </row>
    <row r="924" ht="15.75" customHeight="1">
      <c r="D924" s="245"/>
    </row>
    <row r="925" ht="15.75" customHeight="1">
      <c r="D925" s="245"/>
    </row>
    <row r="926" ht="15.75" customHeight="1">
      <c r="D926" s="245"/>
    </row>
    <row r="927" ht="15.75" customHeight="1">
      <c r="D927" s="245"/>
    </row>
    <row r="928" ht="15.75" customHeight="1">
      <c r="D928" s="245"/>
    </row>
    <row r="929" ht="15.75" customHeight="1">
      <c r="D929" s="245"/>
    </row>
    <row r="930" ht="15.75" customHeight="1">
      <c r="D930" s="245"/>
    </row>
    <row r="931" ht="15.75" customHeight="1">
      <c r="D931" s="245"/>
    </row>
    <row r="932" ht="15.75" customHeight="1">
      <c r="D932" s="245"/>
    </row>
    <row r="933" ht="15.75" customHeight="1">
      <c r="D933" s="245"/>
    </row>
    <row r="934" ht="15.75" customHeight="1">
      <c r="D934" s="245"/>
    </row>
    <row r="935" ht="15.75" customHeight="1">
      <c r="D935" s="245"/>
    </row>
    <row r="936" ht="15.75" customHeight="1">
      <c r="D936" s="245"/>
    </row>
    <row r="937" ht="15.75" customHeight="1">
      <c r="D937" s="245"/>
    </row>
    <row r="938" ht="15.75" customHeight="1">
      <c r="D938" s="245"/>
    </row>
    <row r="939" ht="15.75" customHeight="1">
      <c r="D939" s="245"/>
    </row>
    <row r="940" ht="15.75" customHeight="1">
      <c r="D940" s="245"/>
    </row>
    <row r="941" ht="15.75" customHeight="1">
      <c r="D941" s="245"/>
    </row>
    <row r="942" ht="15.75" customHeight="1">
      <c r="D942" s="245"/>
    </row>
    <row r="943" ht="15.75" customHeight="1">
      <c r="D943" s="245"/>
    </row>
    <row r="944" ht="15.75" customHeight="1">
      <c r="D944" s="245"/>
    </row>
    <row r="945" ht="15.75" customHeight="1">
      <c r="D945" s="245"/>
    </row>
    <row r="946" ht="15.75" customHeight="1">
      <c r="D946" s="245"/>
    </row>
    <row r="947" ht="15.75" customHeight="1">
      <c r="D947" s="245"/>
    </row>
    <row r="948" ht="15.75" customHeight="1">
      <c r="D948" s="245"/>
    </row>
    <row r="949" ht="15.75" customHeight="1">
      <c r="D949" s="245"/>
    </row>
    <row r="950" ht="15.75" customHeight="1">
      <c r="D950" s="245"/>
    </row>
    <row r="951" ht="15.75" customHeight="1">
      <c r="D951" s="245"/>
    </row>
    <row r="952" ht="15.75" customHeight="1">
      <c r="D952" s="245"/>
    </row>
    <row r="953" ht="15.75" customHeight="1">
      <c r="D953" s="245"/>
    </row>
    <row r="954" ht="15.75" customHeight="1">
      <c r="D954" s="245"/>
    </row>
    <row r="955" ht="15.75" customHeight="1">
      <c r="D955" s="245"/>
    </row>
    <row r="956" ht="15.75" customHeight="1">
      <c r="D956" s="245"/>
    </row>
    <row r="957" ht="15.75" customHeight="1">
      <c r="D957" s="245"/>
    </row>
    <row r="958" ht="15.75" customHeight="1">
      <c r="D958" s="245"/>
    </row>
    <row r="959" ht="15.75" customHeight="1">
      <c r="D959" s="245"/>
    </row>
    <row r="960" ht="15.75" customHeight="1">
      <c r="D960" s="245"/>
    </row>
    <row r="961" ht="15.75" customHeight="1">
      <c r="D961" s="245"/>
    </row>
    <row r="962" ht="15.75" customHeight="1">
      <c r="D962" s="245"/>
    </row>
    <row r="963" ht="15.75" customHeight="1">
      <c r="D963" s="245"/>
    </row>
    <row r="964" ht="15.75" customHeight="1">
      <c r="D964" s="245"/>
    </row>
    <row r="965" ht="15.75" customHeight="1">
      <c r="D965" s="245"/>
    </row>
    <row r="966" ht="15.75" customHeight="1">
      <c r="D966" s="245"/>
    </row>
    <row r="967" ht="15.75" customHeight="1">
      <c r="D967" s="245"/>
    </row>
    <row r="968" ht="15.75" customHeight="1">
      <c r="D968" s="245"/>
    </row>
    <row r="969" ht="15.75" customHeight="1">
      <c r="D969" s="245"/>
    </row>
    <row r="970" ht="15.75" customHeight="1">
      <c r="D970" s="245"/>
    </row>
    <row r="971" ht="15.75" customHeight="1">
      <c r="D971" s="245"/>
    </row>
    <row r="972" ht="15.75" customHeight="1">
      <c r="D972" s="245"/>
    </row>
    <row r="973" ht="15.75" customHeight="1">
      <c r="D973" s="245"/>
    </row>
    <row r="974" ht="15.75" customHeight="1">
      <c r="D974" s="245"/>
    </row>
    <row r="975" ht="15.75" customHeight="1">
      <c r="D975" s="245"/>
    </row>
    <row r="976" ht="15.75" customHeight="1">
      <c r="D976" s="245"/>
    </row>
    <row r="977" ht="15.75" customHeight="1">
      <c r="D977" s="245"/>
    </row>
    <row r="978" ht="15.75" customHeight="1">
      <c r="D978" s="245"/>
    </row>
    <row r="979" ht="15.75" customHeight="1">
      <c r="D979" s="245"/>
    </row>
    <row r="980" ht="15.75" customHeight="1">
      <c r="D980" s="245"/>
    </row>
    <row r="981" ht="15.75" customHeight="1">
      <c r="D981" s="245"/>
    </row>
    <row r="982" ht="15.75" customHeight="1">
      <c r="D982" s="245"/>
    </row>
    <row r="983" ht="15.75" customHeight="1">
      <c r="D983" s="245"/>
    </row>
    <row r="984" ht="15.75" customHeight="1">
      <c r="D984" s="245"/>
    </row>
    <row r="985" ht="15.75" customHeight="1">
      <c r="D985" s="245"/>
    </row>
    <row r="986" ht="15.75" customHeight="1">
      <c r="D986" s="245"/>
    </row>
    <row r="987" ht="15.75" customHeight="1">
      <c r="D987" s="245"/>
    </row>
    <row r="988" ht="15.75" customHeight="1">
      <c r="D988" s="245"/>
    </row>
    <row r="989" ht="15.75" customHeight="1">
      <c r="D989" s="245"/>
    </row>
    <row r="990" ht="15.75" customHeight="1">
      <c r="D990" s="245"/>
    </row>
    <row r="991" ht="15.75" customHeight="1">
      <c r="D991" s="245"/>
    </row>
    <row r="992" ht="15.75" customHeight="1">
      <c r="D992" s="245"/>
    </row>
    <row r="993" ht="15.75" customHeight="1">
      <c r="D993" s="245"/>
    </row>
    <row r="994" ht="15.75" customHeight="1">
      <c r="D994" s="245"/>
    </row>
    <row r="995" ht="15.75" customHeight="1">
      <c r="D995" s="245"/>
    </row>
    <row r="996" ht="15.75" customHeight="1">
      <c r="D996" s="245"/>
    </row>
    <row r="997" ht="15.75" customHeight="1">
      <c r="D997" s="245"/>
    </row>
    <row r="998" ht="15.75" customHeight="1">
      <c r="D998" s="245"/>
    </row>
    <row r="999" ht="15.75" customHeight="1">
      <c r="D999" s="245"/>
    </row>
    <row r="1000" ht="15.75" customHeight="1">
      <c r="D1000" s="245"/>
    </row>
  </sheetData>
  <mergeCells count="2">
    <mergeCell ref="K2:O2"/>
    <mergeCell ref="N4:O4"/>
  </mergeCells>
  <conditionalFormatting sqref="E25">
    <cfRule type="expression" dxfId="3" priority="1">
      <formula>$E$25&gt;0.56</formula>
    </cfRule>
  </conditionalFormatting>
  <conditionalFormatting sqref="E25">
    <cfRule type="expression" dxfId="1" priority="2">
      <formula>$E$25&gt;0.16</formula>
    </cfRule>
  </conditionalFormatting>
  <conditionalFormatting sqref="K9">
    <cfRule type="expression" dxfId="4" priority="3">
      <formula>$K$9&lt;$T$15</formula>
    </cfRule>
  </conditionalFormatting>
  <conditionalFormatting sqref="K9">
    <cfRule type="expression" dxfId="5" priority="4">
      <formula>$K$9&gt;$T$16</formula>
    </cfRule>
  </conditionalFormatting>
  <printOptions/>
  <pageMargins bottom="0.7875" footer="0.0" header="0.0" left="0.984027777777778" right="0.39375" top="0.7875"/>
  <pageSetup paperSize="9" orientation="landscape"/>
  <headerFooter>
    <oddFooter>&amp;C_x000D_#0000FF Classificação: Interna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2015-12-07T13:50:39Z</dcterms:created>
  <dc:creator>Jader Alves De Oliveira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Centrais Elétricas do Norte do Brasil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MSIP_Label_1d1bec2f-76ff-4ec4-a400-40fa874b44be_Enabled">
    <vt:lpwstr>true</vt:lpwstr>
  </property>
  <property fmtid="{D5CDD505-2E9C-101B-9397-08002B2CF9AE}" pid="10" name="MSIP_Label_1d1bec2f-76ff-4ec4-a400-40fa874b44be_SetDate">
    <vt:lpwstr>2024-05-10T15:52:13Z</vt:lpwstr>
  </property>
  <property fmtid="{D5CDD505-2E9C-101B-9397-08002B2CF9AE}" pid="11" name="MSIP_Label_1d1bec2f-76ff-4ec4-a400-40fa874b44be_Method">
    <vt:lpwstr>Privileged</vt:lpwstr>
  </property>
  <property fmtid="{D5CDD505-2E9C-101B-9397-08002B2CF9AE}" pid="12" name="MSIP_Label_1d1bec2f-76ff-4ec4-a400-40fa874b44be_Name">
    <vt:lpwstr>Interno</vt:lpwstr>
  </property>
  <property fmtid="{D5CDD505-2E9C-101B-9397-08002B2CF9AE}" pid="13" name="MSIP_Label_1d1bec2f-76ff-4ec4-a400-40fa874b44be_SiteId">
    <vt:lpwstr>8a0ffb54-9716-4a93-9158-9e3a7206f18e</vt:lpwstr>
  </property>
  <property fmtid="{D5CDD505-2E9C-101B-9397-08002B2CF9AE}" pid="14" name="MSIP_Label_1d1bec2f-76ff-4ec4-a400-40fa874b44be_ActionId">
    <vt:lpwstr>de6dd1b5-303f-4279-a584-c520a6110b8c</vt:lpwstr>
  </property>
  <property fmtid="{D5CDD505-2E9C-101B-9397-08002B2CF9AE}" pid="15" name="MSIP_Label_1d1bec2f-76ff-4ec4-a400-40fa874b44be_ContentBits">
    <vt:lpwstr>2</vt:lpwstr>
  </property>
</Properties>
</file>