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embeddings/oleObject3.bin" ContentType="application/vnd.openxmlformats-officedocument.oleObject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embeddings/oleObject4.bin" ContentType="application/vnd.openxmlformats-officedocument.oleObject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embeddings/oleObject5.bin" ContentType="application/vnd.openxmlformats-officedocument.oleObject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embeddings/oleObject6.bin" ContentType="application/vnd.openxmlformats-officedocument.oleObject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scar Galvez\Documents\Papers\Nowcasting\"/>
    </mc:Choice>
  </mc:AlternateContent>
  <bookViews>
    <workbookView xWindow="0" yWindow="0" windowWidth="28800" windowHeight="12435" tabRatio="871" firstSheet="9" activeTab="17"/>
  </bookViews>
  <sheets>
    <sheet name="Figure 1X" sheetId="27" state="hidden" r:id="rId1"/>
    <sheet name="Table 1" sheetId="38" r:id="rId2"/>
    <sheet name="Table 2" sheetId="39" r:id="rId3"/>
    <sheet name="Table 3" sheetId="40" r:id="rId4"/>
    <sheet name="Figure 1" sheetId="28" r:id="rId5"/>
    <sheet name="Figure 2 and 3" sheetId="30" r:id="rId6"/>
    <sheet name="Figure 4" sheetId="34" r:id="rId7"/>
    <sheet name="Figure 5" sheetId="35" r:id="rId8"/>
    <sheet name="Table 4" sheetId="31" r:id="rId9"/>
    <sheet name="Table 5" sheetId="32" r:id="rId10"/>
    <sheet name="Table 6" sheetId="25" r:id="rId11"/>
    <sheet name="Table 7" sheetId="36" r:id="rId12"/>
    <sheet name="Table 8" sheetId="26" r:id="rId13"/>
    <sheet name="Figure A1and2" sheetId="41" r:id="rId14"/>
    <sheet name="Figure A3and4" sheetId="42" r:id="rId15"/>
    <sheet name="Figure A5and6" sheetId="43" r:id="rId16"/>
    <sheet name="Figure A7and8" sheetId="44" r:id="rId17"/>
    <sheet name="Figure A9and10" sheetId="45" r:id="rId18"/>
    <sheet name="Table A.1" sheetId="24" r:id="rId19"/>
    <sheet name="Table A.2" sheetId="21" r:id="rId20"/>
    <sheet name="Table A.3" sheetId="37" r:id="rId21"/>
    <sheet name="Table A.4" sheetId="19" r:id="rId22"/>
  </sheets>
  <externalReferences>
    <externalReference r:id="rId23"/>
    <externalReference r:id="rId24"/>
    <externalReference r:id="rId25"/>
  </externalReferences>
  <definedNames>
    <definedName name="aa" localSheetId="14">'[1]1'!#REF!</definedName>
    <definedName name="aa" localSheetId="15">'[1]1'!#REF!</definedName>
    <definedName name="aa" localSheetId="16">'[1]1'!#REF!</definedName>
    <definedName name="aa" localSheetId="17">'[1]1'!#REF!</definedName>
    <definedName name="aa" localSheetId="2">'[1]1'!#REF!</definedName>
    <definedName name="aa" localSheetId="3">'[1]1'!#REF!</definedName>
    <definedName name="aa" localSheetId="8">'[1]1'!#REF!</definedName>
    <definedName name="aa" localSheetId="11">'[1]1'!#REF!</definedName>
    <definedName name="aa" localSheetId="20">'[1]1'!#REF!</definedName>
    <definedName name="aa">'[1]1'!#REF!</definedName>
    <definedName name="aaas" localSheetId="14">'[1]1'!#REF!</definedName>
    <definedName name="aaas" localSheetId="15">'[1]1'!#REF!</definedName>
    <definedName name="aaas" localSheetId="16">'[1]1'!#REF!</definedName>
    <definedName name="aaas" localSheetId="17">'[1]1'!#REF!</definedName>
    <definedName name="aaas" localSheetId="2">'[1]1'!#REF!</definedName>
    <definedName name="aaas" localSheetId="3">'[1]1'!#REF!</definedName>
    <definedName name="aaas" localSheetId="8">'[1]1'!#REF!</definedName>
    <definedName name="aaas" localSheetId="11">'[1]1'!#REF!</definedName>
    <definedName name="aaas" localSheetId="20">'[1]1'!#REF!</definedName>
    <definedName name="aaas">'[1]1'!#REF!</definedName>
    <definedName name="ab" localSheetId="14">'[1]1'!#REF!</definedName>
    <definedName name="ab" localSheetId="15">'[1]1'!#REF!</definedName>
    <definedName name="ab" localSheetId="16">'[1]1'!#REF!</definedName>
    <definedName name="ab" localSheetId="17">'[1]1'!#REF!</definedName>
    <definedName name="ab" localSheetId="2">'[1]1'!#REF!</definedName>
    <definedName name="ab" localSheetId="3">'[1]1'!#REF!</definedName>
    <definedName name="ab" localSheetId="8">'[1]1'!#REF!</definedName>
    <definedName name="ab" localSheetId="11">'[1]1'!#REF!</definedName>
    <definedName name="ab" localSheetId="20">'[1]1'!#REF!</definedName>
    <definedName name="ab">'[1]1'!#REF!</definedName>
    <definedName name="Cuadro_CUA">[2]CUA!$A$2:$P$28</definedName>
    <definedName name="DESES" localSheetId="14">'[1]1'!#REF!</definedName>
    <definedName name="DESES" localSheetId="15">'[1]1'!#REF!</definedName>
    <definedName name="DESES" localSheetId="16">'[1]1'!#REF!</definedName>
    <definedName name="DESES" localSheetId="17">'[1]1'!#REF!</definedName>
    <definedName name="DESES" localSheetId="2">'[1]1'!#REF!</definedName>
    <definedName name="DESES" localSheetId="3">'[1]1'!#REF!</definedName>
    <definedName name="DESES" localSheetId="8">'[1]1'!#REF!</definedName>
    <definedName name="DESES" localSheetId="11">'[1]1'!#REF!</definedName>
    <definedName name="DESES" localSheetId="20">'[1]1'!#REF!</definedName>
    <definedName name="DESES">'[1]1'!#REF!</definedName>
    <definedName name="DESESTACIONALIZADA" localSheetId="14">'[1]1'!#REF!</definedName>
    <definedName name="DESESTACIONALIZADA" localSheetId="15">'[1]1'!#REF!</definedName>
    <definedName name="DESESTACIONALIZADA" localSheetId="16">'[1]1'!#REF!</definedName>
    <definedName name="DESESTACIONALIZADA" localSheetId="17">'[1]1'!#REF!</definedName>
    <definedName name="DESESTACIONALIZADA" localSheetId="2">'[1]1'!#REF!</definedName>
    <definedName name="DESESTACIONALIZADA" localSheetId="3">'[1]1'!#REF!</definedName>
    <definedName name="DESESTACIONALIZADA" localSheetId="8">'[1]1'!#REF!</definedName>
    <definedName name="DESESTACIONALIZADA" localSheetId="11">'[1]1'!#REF!</definedName>
    <definedName name="DESESTACIONALIZADA" localSheetId="20">'[1]1'!#REF!</definedName>
    <definedName name="DESESTACIONALIZADA">'[1]1'!#REF!</definedName>
    <definedName name="graf" localSheetId="14">'[1]1'!#REF!</definedName>
    <definedName name="graf" localSheetId="15">'[1]1'!#REF!</definedName>
    <definedName name="graf" localSheetId="16">'[1]1'!#REF!</definedName>
    <definedName name="graf" localSheetId="17">'[1]1'!#REF!</definedName>
    <definedName name="graf" localSheetId="2">'[1]1'!#REF!</definedName>
    <definedName name="graf" localSheetId="3">'[1]1'!#REF!</definedName>
    <definedName name="graf" localSheetId="8">'[1]1'!#REF!</definedName>
    <definedName name="graf" localSheetId="11">'[1]1'!#REF!</definedName>
    <definedName name="graf" localSheetId="20">'[1]1'!#REF!</definedName>
    <definedName name="graf">'[1]1'!#REF!</definedName>
    <definedName name="_xlnm.Print_Area" localSheetId="7">'Figure 5'!$D$1:$M$34</definedName>
    <definedName name="VARIACIONES" localSheetId="14">'[1]1'!#REF!</definedName>
    <definedName name="VARIACIONES" localSheetId="15">'[1]1'!#REF!</definedName>
    <definedName name="VARIACIONES" localSheetId="16">'[1]1'!#REF!</definedName>
    <definedName name="VARIACIONES" localSheetId="17">'[1]1'!#REF!</definedName>
    <definedName name="VARIACIONES" localSheetId="2">'[1]1'!#REF!</definedName>
    <definedName name="VARIACIONES" localSheetId="3">'[1]1'!#REF!</definedName>
    <definedName name="VARIACIONES" localSheetId="8">'[1]1'!#REF!</definedName>
    <definedName name="VARIACIONES" localSheetId="11">'[1]1'!#REF!</definedName>
    <definedName name="VARIACIONES" localSheetId="20">'[1]1'!#REF!</definedName>
    <definedName name="VARIACIONES">'[1]1'!#REF!</definedName>
    <definedName name="xx" localSheetId="14">'[1]1'!#REF!</definedName>
    <definedName name="xx" localSheetId="15">'[1]1'!#REF!</definedName>
    <definedName name="xx" localSheetId="16">'[1]1'!#REF!</definedName>
    <definedName name="xx" localSheetId="17">'[1]1'!#REF!</definedName>
    <definedName name="xx" localSheetId="2">'[1]1'!#REF!</definedName>
    <definedName name="xx" localSheetId="3">'[1]1'!#REF!</definedName>
    <definedName name="xx" localSheetId="8">'[1]1'!#REF!</definedName>
    <definedName name="xx" localSheetId="11">'[1]1'!#REF!</definedName>
    <definedName name="xx" localSheetId="20">'[1]1'!#REF!</definedName>
    <definedName name="xx">'[1]1'!#REF!</definedName>
  </definedNames>
  <calcPr calcId="162913"/>
</workbook>
</file>

<file path=xl/calcChain.xml><?xml version="1.0" encoding="utf-8"?>
<calcChain xmlns="http://schemas.openxmlformats.org/spreadsheetml/2006/main">
  <c r="I36" i="36" l="1"/>
  <c r="I37" i="36"/>
  <c r="J37" i="36"/>
  <c r="H36" i="36"/>
  <c r="H37" i="36"/>
  <c r="H35" i="36"/>
  <c r="I30" i="36"/>
  <c r="J30" i="36"/>
  <c r="I29" i="36"/>
  <c r="H29" i="36"/>
  <c r="H30" i="36"/>
  <c r="H28" i="36"/>
  <c r="C23" i="36"/>
  <c r="C30" i="36" s="1"/>
  <c r="D23" i="36"/>
  <c r="D30" i="36" s="1"/>
  <c r="C22" i="36"/>
  <c r="C29" i="36" s="1"/>
  <c r="B22" i="36"/>
  <c r="B29" i="36" s="1"/>
  <c r="B23" i="36"/>
  <c r="B30" i="36" s="1"/>
  <c r="B21" i="36"/>
  <c r="B28" i="36" s="1"/>
  <c r="U62" i="19" l="1"/>
  <c r="T62" i="19"/>
  <c r="S62" i="19"/>
  <c r="R62" i="19"/>
  <c r="Q62" i="19"/>
  <c r="P62" i="19"/>
  <c r="O62" i="19"/>
  <c r="N62" i="19"/>
  <c r="T61" i="19"/>
  <c r="S61" i="19"/>
  <c r="R61" i="19"/>
  <c r="Q61" i="19"/>
  <c r="P61" i="19"/>
  <c r="O61" i="19"/>
  <c r="N61" i="19"/>
  <c r="S60" i="19"/>
  <c r="R60" i="19"/>
  <c r="Q60" i="19"/>
  <c r="P60" i="19"/>
  <c r="O60" i="19"/>
  <c r="N60" i="19"/>
  <c r="R59" i="19"/>
  <c r="Q59" i="19"/>
  <c r="P59" i="19"/>
  <c r="O59" i="19"/>
  <c r="N59" i="19"/>
  <c r="Q58" i="19"/>
  <c r="P58" i="19"/>
  <c r="O58" i="19"/>
  <c r="N58" i="19"/>
  <c r="P57" i="19"/>
  <c r="O57" i="19"/>
  <c r="N57" i="19"/>
  <c r="O56" i="19"/>
  <c r="N56" i="19"/>
  <c r="N55" i="19"/>
  <c r="U50" i="19"/>
  <c r="T50" i="19"/>
  <c r="S50" i="19"/>
  <c r="R50" i="19"/>
  <c r="Q50" i="19"/>
  <c r="P50" i="19"/>
  <c r="O50" i="19"/>
  <c r="N50" i="19"/>
  <c r="T49" i="19"/>
  <c r="S49" i="19"/>
  <c r="R49" i="19"/>
  <c r="Q49" i="19"/>
  <c r="P49" i="19"/>
  <c r="O49" i="19"/>
  <c r="N49" i="19"/>
  <c r="S48" i="19"/>
  <c r="R48" i="19"/>
  <c r="Q48" i="19"/>
  <c r="P48" i="19"/>
  <c r="O48" i="19"/>
  <c r="N48" i="19"/>
  <c r="R47" i="19"/>
  <c r="Q47" i="19"/>
  <c r="P47" i="19"/>
  <c r="O47" i="19"/>
  <c r="N47" i="19"/>
  <c r="Q46" i="19"/>
  <c r="P46" i="19"/>
  <c r="O46" i="19"/>
  <c r="N46" i="19"/>
  <c r="P45" i="19"/>
  <c r="O45" i="19"/>
  <c r="N45" i="19"/>
  <c r="D45" i="19"/>
  <c r="O44" i="19"/>
  <c r="N44" i="19"/>
  <c r="N43" i="19"/>
  <c r="I38" i="19"/>
  <c r="I50" i="19" s="1"/>
  <c r="H38" i="19"/>
  <c r="H50" i="19" s="1"/>
  <c r="G38" i="19"/>
  <c r="G50" i="19" s="1"/>
  <c r="F38" i="19"/>
  <c r="F50" i="19" s="1"/>
  <c r="E38" i="19"/>
  <c r="E50" i="19" s="1"/>
  <c r="D38" i="19"/>
  <c r="D50" i="19" s="1"/>
  <c r="C38" i="19"/>
  <c r="C50" i="19" s="1"/>
  <c r="B38" i="19"/>
  <c r="B50" i="19" s="1"/>
  <c r="H37" i="19"/>
  <c r="H49" i="19" s="1"/>
  <c r="G37" i="19"/>
  <c r="G49" i="19" s="1"/>
  <c r="F37" i="19"/>
  <c r="F49" i="19" s="1"/>
  <c r="E37" i="19"/>
  <c r="E49" i="19" s="1"/>
  <c r="D37" i="19"/>
  <c r="D49" i="19" s="1"/>
  <c r="C37" i="19"/>
  <c r="C49" i="19" s="1"/>
  <c r="B37" i="19"/>
  <c r="B49" i="19" s="1"/>
  <c r="G36" i="19"/>
  <c r="G48" i="19" s="1"/>
  <c r="F36" i="19"/>
  <c r="F48" i="19" s="1"/>
  <c r="E36" i="19"/>
  <c r="E48" i="19" s="1"/>
  <c r="D36" i="19"/>
  <c r="D48" i="19" s="1"/>
  <c r="C36" i="19"/>
  <c r="C48" i="19" s="1"/>
  <c r="B36" i="19"/>
  <c r="B48" i="19" s="1"/>
  <c r="F35" i="19"/>
  <c r="F47" i="19" s="1"/>
  <c r="E35" i="19"/>
  <c r="E47" i="19" s="1"/>
  <c r="D35" i="19"/>
  <c r="D47" i="19" s="1"/>
  <c r="C35" i="19"/>
  <c r="C47" i="19" s="1"/>
  <c r="B35" i="19"/>
  <c r="B47" i="19" s="1"/>
  <c r="E34" i="19"/>
  <c r="E46" i="19" s="1"/>
  <c r="D34" i="19"/>
  <c r="D46" i="19" s="1"/>
  <c r="C34" i="19"/>
  <c r="C46" i="19" s="1"/>
  <c r="B34" i="19"/>
  <c r="B46" i="19" s="1"/>
  <c r="D33" i="19"/>
  <c r="C33" i="19"/>
  <c r="C45" i="19" s="1"/>
  <c r="B33" i="19"/>
  <c r="B45" i="19" s="1"/>
  <c r="C32" i="19"/>
  <c r="C44" i="19" s="1"/>
  <c r="B32" i="19"/>
  <c r="B44" i="19" s="1"/>
  <c r="B31" i="19"/>
  <c r="B43" i="19" s="1"/>
  <c r="U62" i="37"/>
  <c r="T62" i="37"/>
  <c r="S62" i="37"/>
  <c r="R62" i="37"/>
  <c r="Q62" i="37"/>
  <c r="P62" i="37"/>
  <c r="O62" i="37"/>
  <c r="N62" i="37"/>
  <c r="T61" i="37"/>
  <c r="S61" i="37"/>
  <c r="R61" i="37"/>
  <c r="Q61" i="37"/>
  <c r="P61" i="37"/>
  <c r="O61" i="37"/>
  <c r="N61" i="37"/>
  <c r="S60" i="37"/>
  <c r="R60" i="37"/>
  <c r="Q60" i="37"/>
  <c r="P60" i="37"/>
  <c r="O60" i="37"/>
  <c r="N60" i="37"/>
  <c r="R59" i="37"/>
  <c r="Q59" i="37"/>
  <c r="P59" i="37"/>
  <c r="O59" i="37"/>
  <c r="N59" i="37"/>
  <c r="Q58" i="37"/>
  <c r="P58" i="37"/>
  <c r="O58" i="37"/>
  <c r="N58" i="37"/>
  <c r="P57" i="37"/>
  <c r="O57" i="37"/>
  <c r="N57" i="37"/>
  <c r="O56" i="37"/>
  <c r="N56" i="37"/>
  <c r="N55" i="37"/>
  <c r="U50" i="37"/>
  <c r="T50" i="37"/>
  <c r="S50" i="37"/>
  <c r="R50" i="37"/>
  <c r="Q50" i="37"/>
  <c r="P50" i="37"/>
  <c r="O50" i="37"/>
  <c r="N50" i="37"/>
  <c r="T49" i="37"/>
  <c r="S49" i="37"/>
  <c r="R49" i="37"/>
  <c r="Q49" i="37"/>
  <c r="P49" i="37"/>
  <c r="O49" i="37"/>
  <c r="N49" i="37"/>
  <c r="S48" i="37"/>
  <c r="R48" i="37"/>
  <c r="Q48" i="37"/>
  <c r="P48" i="37"/>
  <c r="O48" i="37"/>
  <c r="N48" i="37"/>
  <c r="R47" i="37"/>
  <c r="Q47" i="37"/>
  <c r="P47" i="37"/>
  <c r="O47" i="37"/>
  <c r="N47" i="37"/>
  <c r="Q46" i="37"/>
  <c r="P46" i="37"/>
  <c r="O46" i="37"/>
  <c r="N46" i="37"/>
  <c r="P45" i="37"/>
  <c r="O45" i="37"/>
  <c r="N45" i="37"/>
  <c r="O44" i="37"/>
  <c r="N44" i="37"/>
  <c r="N43" i="37"/>
  <c r="B43" i="37"/>
  <c r="I38" i="37"/>
  <c r="I50" i="37" s="1"/>
  <c r="H38" i="37"/>
  <c r="H50" i="37" s="1"/>
  <c r="G38" i="37"/>
  <c r="G50" i="37" s="1"/>
  <c r="F38" i="37"/>
  <c r="F50" i="37" s="1"/>
  <c r="E38" i="37"/>
  <c r="E50" i="37" s="1"/>
  <c r="D38" i="37"/>
  <c r="D50" i="37" s="1"/>
  <c r="C38" i="37"/>
  <c r="C50" i="37" s="1"/>
  <c r="B38" i="37"/>
  <c r="B50" i="37" s="1"/>
  <c r="H37" i="37"/>
  <c r="H49" i="37" s="1"/>
  <c r="G37" i="37"/>
  <c r="G49" i="37" s="1"/>
  <c r="F37" i="37"/>
  <c r="F49" i="37" s="1"/>
  <c r="E37" i="37"/>
  <c r="E49" i="37" s="1"/>
  <c r="D37" i="37"/>
  <c r="D49" i="37" s="1"/>
  <c r="C37" i="37"/>
  <c r="C49" i="37" s="1"/>
  <c r="B37" i="37"/>
  <c r="B49" i="37" s="1"/>
  <c r="G36" i="37"/>
  <c r="G48" i="37" s="1"/>
  <c r="F36" i="37"/>
  <c r="F48" i="37" s="1"/>
  <c r="E36" i="37"/>
  <c r="E48" i="37" s="1"/>
  <c r="D36" i="37"/>
  <c r="D48" i="37" s="1"/>
  <c r="C36" i="37"/>
  <c r="C48" i="37" s="1"/>
  <c r="B36" i="37"/>
  <c r="B48" i="37" s="1"/>
  <c r="F35" i="37"/>
  <c r="F47" i="37" s="1"/>
  <c r="E35" i="37"/>
  <c r="E47" i="37" s="1"/>
  <c r="D35" i="37"/>
  <c r="D47" i="37" s="1"/>
  <c r="C35" i="37"/>
  <c r="C47" i="37" s="1"/>
  <c r="B35" i="37"/>
  <c r="B47" i="37" s="1"/>
  <c r="E34" i="37"/>
  <c r="E46" i="37" s="1"/>
  <c r="D34" i="37"/>
  <c r="D46" i="37" s="1"/>
  <c r="C34" i="37"/>
  <c r="C46" i="37" s="1"/>
  <c r="B34" i="37"/>
  <c r="B46" i="37" s="1"/>
  <c r="D33" i="37"/>
  <c r="D45" i="37" s="1"/>
  <c r="C33" i="37"/>
  <c r="C45" i="37" s="1"/>
  <c r="B33" i="37"/>
  <c r="B45" i="37" s="1"/>
  <c r="C32" i="37"/>
  <c r="C44" i="37" s="1"/>
  <c r="B32" i="37"/>
  <c r="B44" i="37" s="1"/>
  <c r="B31" i="37"/>
  <c r="U62" i="31"/>
  <c r="T61" i="31"/>
  <c r="T62" i="31"/>
  <c r="S60" i="31"/>
  <c r="S61" i="31"/>
  <c r="S62" i="31"/>
  <c r="Q59" i="31"/>
  <c r="R59" i="31"/>
  <c r="Q60" i="31"/>
  <c r="R60" i="31"/>
  <c r="Q61" i="31"/>
  <c r="R61" i="31"/>
  <c r="Q62" i="31"/>
  <c r="R62" i="31"/>
  <c r="Q58" i="31"/>
  <c r="O57" i="31"/>
  <c r="P57" i="31"/>
  <c r="O58" i="31"/>
  <c r="P58" i="31"/>
  <c r="O59" i="31"/>
  <c r="P59" i="31"/>
  <c r="O60" i="31"/>
  <c r="P60" i="31"/>
  <c r="O61" i="31"/>
  <c r="P61" i="31"/>
  <c r="O62" i="31"/>
  <c r="P62" i="31"/>
  <c r="O56" i="31"/>
  <c r="N56" i="31"/>
  <c r="N57" i="31"/>
  <c r="N58" i="31"/>
  <c r="N59" i="31"/>
  <c r="N60" i="31"/>
  <c r="N61" i="31"/>
  <c r="N62" i="31"/>
  <c r="N55" i="31"/>
  <c r="U50" i="31"/>
  <c r="T49" i="31"/>
  <c r="T50" i="31"/>
  <c r="R48" i="31"/>
  <c r="S48" i="31"/>
  <c r="R49" i="31"/>
  <c r="S49" i="31"/>
  <c r="R50" i="31"/>
  <c r="S50" i="31"/>
  <c r="R47" i="31"/>
  <c r="Q46" i="31"/>
  <c r="Q47" i="31"/>
  <c r="Q48" i="31"/>
  <c r="Q49" i="31"/>
  <c r="Q50" i="31"/>
  <c r="P45" i="31"/>
  <c r="P46" i="31"/>
  <c r="P47" i="31"/>
  <c r="P48" i="31"/>
  <c r="P49" i="31"/>
  <c r="P50" i="31"/>
  <c r="O44" i="31"/>
  <c r="O45" i="31"/>
  <c r="O46" i="31"/>
  <c r="O47" i="31"/>
  <c r="O48" i="31"/>
  <c r="O49" i="31"/>
  <c r="O50" i="31"/>
  <c r="N44" i="31"/>
  <c r="N45" i="31"/>
  <c r="N46" i="31"/>
  <c r="N47" i="31"/>
  <c r="N48" i="31"/>
  <c r="N49" i="31"/>
  <c r="N50" i="31"/>
  <c r="N43" i="31"/>
  <c r="B31" i="31"/>
  <c r="B43" i="31" s="1"/>
  <c r="D33" i="31"/>
  <c r="D45" i="31" s="1"/>
  <c r="D34" i="31"/>
  <c r="D46" i="31" s="1"/>
  <c r="D35" i="31"/>
  <c r="D47" i="31" s="1"/>
  <c r="D36" i="31"/>
  <c r="D48" i="31" s="1"/>
  <c r="D37" i="31"/>
  <c r="D49" i="31" s="1"/>
  <c r="D38" i="31"/>
  <c r="D50" i="31" s="1"/>
  <c r="H38" i="31"/>
  <c r="H50" i="31" s="1"/>
  <c r="I38" i="31"/>
  <c r="I50" i="31" s="1"/>
  <c r="H37" i="31"/>
  <c r="H49" i="31" s="1"/>
  <c r="F36" i="31"/>
  <c r="F48" i="31" s="1"/>
  <c r="G36" i="31"/>
  <c r="G48" i="31" s="1"/>
  <c r="F37" i="31"/>
  <c r="F49" i="31" s="1"/>
  <c r="G37" i="31"/>
  <c r="G49" i="31" s="1"/>
  <c r="F38" i="31"/>
  <c r="F50" i="31" s="1"/>
  <c r="G38" i="31"/>
  <c r="G50" i="31" s="1"/>
  <c r="F35" i="31"/>
  <c r="F47" i="31" s="1"/>
  <c r="E34" i="31"/>
  <c r="E46" i="31" s="1"/>
  <c r="E35" i="31"/>
  <c r="E47" i="31" s="1"/>
  <c r="E36" i="31"/>
  <c r="E48" i="31" s="1"/>
  <c r="E37" i="31"/>
  <c r="E49" i="31" s="1"/>
  <c r="E38" i="31"/>
  <c r="E50" i="31" s="1"/>
  <c r="C33" i="31"/>
  <c r="C45" i="31" s="1"/>
  <c r="C34" i="31"/>
  <c r="C46" i="31" s="1"/>
  <c r="C35" i="31"/>
  <c r="C47" i="31" s="1"/>
  <c r="C36" i="31"/>
  <c r="C48" i="31" s="1"/>
  <c r="C37" i="31"/>
  <c r="C49" i="31" s="1"/>
  <c r="C38" i="31"/>
  <c r="C50" i="31" s="1"/>
  <c r="B33" i="31"/>
  <c r="B45" i="31" s="1"/>
  <c r="B34" i="31"/>
  <c r="B46" i="31" s="1"/>
  <c r="B35" i="31"/>
  <c r="B47" i="31" s="1"/>
  <c r="B36" i="31"/>
  <c r="B48" i="31" s="1"/>
  <c r="B37" i="31"/>
  <c r="B49" i="31" s="1"/>
  <c r="B38" i="31"/>
  <c r="B50" i="31" s="1"/>
  <c r="B32" i="31"/>
  <c r="B44" i="31" s="1"/>
  <c r="C32" i="31"/>
  <c r="C44" i="31" s="1"/>
  <c r="D32" i="45" l="1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A11" i="45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D10" i="45"/>
  <c r="A10" i="45"/>
  <c r="E9" i="45"/>
  <c r="D9" i="45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A12" i="44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D11" i="44"/>
  <c r="E14" i="44" s="1"/>
  <c r="F14" i="44" s="1"/>
  <c r="D10" i="44"/>
  <c r="A10" i="44"/>
  <c r="A11" i="44" s="1"/>
  <c r="E9" i="44"/>
  <c r="E22" i="44" s="1"/>
  <c r="F22" i="44" s="1"/>
  <c r="D9" i="44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E10" i="43"/>
  <c r="F10" i="43" s="1"/>
  <c r="H10" i="43" s="1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E9" i="43"/>
  <c r="D9" i="43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E14" i="42"/>
  <c r="F14" i="42" s="1"/>
  <c r="D14" i="42"/>
  <c r="D13" i="42"/>
  <c r="D12" i="42"/>
  <c r="D11" i="42"/>
  <c r="D10" i="42"/>
  <c r="A10" i="42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E9" i="42"/>
  <c r="F9" i="42" s="1"/>
  <c r="D9" i="42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E9" i="41"/>
  <c r="D9" i="41"/>
  <c r="G9" i="42" l="1"/>
  <c r="H9" i="42"/>
  <c r="E30" i="44"/>
  <c r="F30" i="44" s="1"/>
  <c r="E26" i="42"/>
  <c r="F26" i="42" s="1"/>
  <c r="H26" i="42" s="1"/>
  <c r="E25" i="43"/>
  <c r="F25" i="43" s="1"/>
  <c r="E10" i="42"/>
  <c r="F10" i="42" s="1"/>
  <c r="E18" i="44"/>
  <c r="F18" i="44" s="1"/>
  <c r="H18" i="44" s="1"/>
  <c r="E17" i="41"/>
  <c r="F17" i="41" s="1"/>
  <c r="H17" i="41" s="1"/>
  <c r="E26" i="44"/>
  <c r="F26" i="44" s="1"/>
  <c r="E21" i="45"/>
  <c r="F21" i="45" s="1"/>
  <c r="E18" i="42"/>
  <c r="F18" i="42" s="1"/>
  <c r="E26" i="43"/>
  <c r="F26" i="43" s="1"/>
  <c r="H26" i="43" s="1"/>
  <c r="E13" i="43"/>
  <c r="F13" i="43" s="1"/>
  <c r="E19" i="43"/>
  <c r="F19" i="43" s="1"/>
  <c r="H19" i="43" s="1"/>
  <c r="E13" i="45"/>
  <c r="F13" i="45" s="1"/>
  <c r="H13" i="45" s="1"/>
  <c r="E31" i="43"/>
  <c r="F31" i="43" s="1"/>
  <c r="H31" i="43" s="1"/>
  <c r="F9" i="45"/>
  <c r="H9" i="45" s="1"/>
  <c r="E29" i="43"/>
  <c r="F29" i="43" s="1"/>
  <c r="E14" i="43"/>
  <c r="F14" i="43" s="1"/>
  <c r="E10" i="44"/>
  <c r="F10" i="44" s="1"/>
  <c r="H10" i="44" s="1"/>
  <c r="H29" i="43"/>
  <c r="G29" i="43"/>
  <c r="H14" i="43"/>
  <c r="G14" i="43"/>
  <c r="H22" i="44"/>
  <c r="G22" i="44"/>
  <c r="H14" i="42"/>
  <c r="G14" i="42"/>
  <c r="H30" i="44"/>
  <c r="G30" i="44"/>
  <c r="G26" i="42"/>
  <c r="H25" i="43"/>
  <c r="G25" i="43"/>
  <c r="H10" i="42"/>
  <c r="G10" i="42"/>
  <c r="H26" i="44"/>
  <c r="G26" i="44"/>
  <c r="H21" i="45"/>
  <c r="G21" i="45"/>
  <c r="H18" i="42"/>
  <c r="G18" i="42"/>
  <c r="G26" i="43"/>
  <c r="H14" i="44"/>
  <c r="G14" i="44"/>
  <c r="G13" i="45"/>
  <c r="E28" i="41"/>
  <c r="F28" i="41" s="1"/>
  <c r="E11" i="41"/>
  <c r="F11" i="41" s="1"/>
  <c r="E14" i="41"/>
  <c r="F14" i="41" s="1"/>
  <c r="E19" i="41"/>
  <c r="F19" i="41" s="1"/>
  <c r="E26" i="41"/>
  <c r="F26" i="41" s="1"/>
  <c r="E32" i="41"/>
  <c r="F32" i="41" s="1"/>
  <c r="E17" i="43"/>
  <c r="F17" i="43" s="1"/>
  <c r="E23" i="43"/>
  <c r="F23" i="43" s="1"/>
  <c r="H13" i="43"/>
  <c r="G13" i="43"/>
  <c r="E30" i="41"/>
  <c r="F30" i="41" s="1"/>
  <c r="E21" i="43"/>
  <c r="F21" i="43" s="1"/>
  <c r="E27" i="43"/>
  <c r="F27" i="43" s="1"/>
  <c r="E31" i="45"/>
  <c r="F31" i="45" s="1"/>
  <c r="E27" i="45"/>
  <c r="F27" i="45" s="1"/>
  <c r="E23" i="45"/>
  <c r="F23" i="45" s="1"/>
  <c r="E19" i="45"/>
  <c r="F19" i="45" s="1"/>
  <c r="E15" i="45"/>
  <c r="F15" i="45" s="1"/>
  <c r="E11" i="45"/>
  <c r="F11" i="45" s="1"/>
  <c r="E32" i="45"/>
  <c r="F32" i="45" s="1"/>
  <c r="E28" i="45"/>
  <c r="F28" i="45" s="1"/>
  <c r="E24" i="45"/>
  <c r="F24" i="45" s="1"/>
  <c r="E20" i="45"/>
  <c r="F20" i="45" s="1"/>
  <c r="E16" i="45"/>
  <c r="F16" i="45" s="1"/>
  <c r="E30" i="45"/>
  <c r="F30" i="45" s="1"/>
  <c r="E26" i="45"/>
  <c r="F26" i="45" s="1"/>
  <c r="E22" i="45"/>
  <c r="F22" i="45" s="1"/>
  <c r="E18" i="45"/>
  <c r="F18" i="45" s="1"/>
  <c r="E14" i="45"/>
  <c r="F14" i="45" s="1"/>
  <c r="E10" i="45"/>
  <c r="F10" i="45" s="1"/>
  <c r="E22" i="42"/>
  <c r="F22" i="42" s="1"/>
  <c r="E25" i="45"/>
  <c r="F25" i="45" s="1"/>
  <c r="F9" i="41"/>
  <c r="E25" i="41"/>
  <c r="F25" i="41" s="1"/>
  <c r="E21" i="41"/>
  <c r="F21" i="41" s="1"/>
  <c r="E29" i="41"/>
  <c r="F29" i="41" s="1"/>
  <c r="E30" i="42"/>
  <c r="F30" i="42" s="1"/>
  <c r="G10" i="43"/>
  <c r="E18" i="43"/>
  <c r="F18" i="43" s="1"/>
  <c r="E31" i="44"/>
  <c r="F31" i="44" s="1"/>
  <c r="E27" i="44"/>
  <c r="F27" i="44" s="1"/>
  <c r="E23" i="44"/>
  <c r="F23" i="44" s="1"/>
  <c r="E19" i="44"/>
  <c r="F19" i="44" s="1"/>
  <c r="E15" i="44"/>
  <c r="F15" i="44" s="1"/>
  <c r="E11" i="44"/>
  <c r="F11" i="44" s="1"/>
  <c r="E32" i="44"/>
  <c r="F32" i="44" s="1"/>
  <c r="E28" i="44"/>
  <c r="F28" i="44" s="1"/>
  <c r="E24" i="44"/>
  <c r="F24" i="44" s="1"/>
  <c r="E20" i="44"/>
  <c r="F20" i="44" s="1"/>
  <c r="E16" i="44"/>
  <c r="F16" i="44" s="1"/>
  <c r="E12" i="44"/>
  <c r="F12" i="44" s="1"/>
  <c r="G9" i="45"/>
  <c r="E22" i="41"/>
  <c r="F22" i="41" s="1"/>
  <c r="E16" i="41"/>
  <c r="F16" i="41" s="1"/>
  <c r="E13" i="41"/>
  <c r="F13" i="41" s="1"/>
  <c r="E27" i="41"/>
  <c r="F27" i="41" s="1"/>
  <c r="E10" i="41"/>
  <c r="F10" i="41" s="1"/>
  <c r="E15" i="41"/>
  <c r="F15" i="41" s="1"/>
  <c r="E18" i="41"/>
  <c r="F18" i="41" s="1"/>
  <c r="E31" i="41"/>
  <c r="F31" i="41" s="1"/>
  <c r="E32" i="42"/>
  <c r="F32" i="42" s="1"/>
  <c r="E28" i="42"/>
  <c r="F28" i="42" s="1"/>
  <c r="E24" i="42"/>
  <c r="F24" i="42" s="1"/>
  <c r="E20" i="42"/>
  <c r="F20" i="42" s="1"/>
  <c r="E16" i="42"/>
  <c r="F16" i="42" s="1"/>
  <c r="E12" i="42"/>
  <c r="F12" i="42" s="1"/>
  <c r="E22" i="43"/>
  <c r="F22" i="43" s="1"/>
  <c r="F9" i="44"/>
  <c r="E13" i="44"/>
  <c r="F13" i="44" s="1"/>
  <c r="E17" i="44"/>
  <c r="F17" i="44" s="1"/>
  <c r="E21" i="44"/>
  <c r="F21" i="44" s="1"/>
  <c r="E25" i="44"/>
  <c r="F25" i="44" s="1"/>
  <c r="E29" i="44"/>
  <c r="F29" i="44" s="1"/>
  <c r="E17" i="45"/>
  <c r="F17" i="45" s="1"/>
  <c r="E12" i="41"/>
  <c r="F12" i="41" s="1"/>
  <c r="E29" i="42"/>
  <c r="F29" i="42" s="1"/>
  <c r="E11" i="42"/>
  <c r="F11" i="42" s="1"/>
  <c r="E15" i="42"/>
  <c r="F15" i="42" s="1"/>
  <c r="E19" i="42"/>
  <c r="F19" i="42" s="1"/>
  <c r="E23" i="42"/>
  <c r="F23" i="42" s="1"/>
  <c r="E27" i="42"/>
  <c r="F27" i="42" s="1"/>
  <c r="E31" i="42"/>
  <c r="F31" i="42" s="1"/>
  <c r="E11" i="43"/>
  <c r="F11" i="43" s="1"/>
  <c r="E29" i="45"/>
  <c r="F29" i="45" s="1"/>
  <c r="E23" i="41"/>
  <c r="F23" i="41" s="1"/>
  <c r="E20" i="41"/>
  <c r="F20" i="41" s="1"/>
  <c r="E24" i="41"/>
  <c r="F24" i="41" s="1"/>
  <c r="E32" i="43"/>
  <c r="F32" i="43" s="1"/>
  <c r="E28" i="43"/>
  <c r="F28" i="43" s="1"/>
  <c r="E24" i="43"/>
  <c r="F24" i="43" s="1"/>
  <c r="E20" i="43"/>
  <c r="F20" i="43" s="1"/>
  <c r="E16" i="43"/>
  <c r="F16" i="43" s="1"/>
  <c r="E12" i="43"/>
  <c r="F12" i="43" s="1"/>
  <c r="F9" i="43"/>
  <c r="E15" i="43"/>
  <c r="F15" i="43" s="1"/>
  <c r="E30" i="43"/>
  <c r="F30" i="43" s="1"/>
  <c r="E12" i="45"/>
  <c r="F12" i="45" s="1"/>
  <c r="E13" i="42"/>
  <c r="F13" i="42" s="1"/>
  <c r="E17" i="42"/>
  <c r="F17" i="42" s="1"/>
  <c r="E21" i="42"/>
  <c r="F21" i="42" s="1"/>
  <c r="E25" i="42"/>
  <c r="F25" i="42" s="1"/>
  <c r="G22" i="34"/>
  <c r="D22" i="34"/>
  <c r="G21" i="34"/>
  <c r="D21" i="34"/>
  <c r="G20" i="34"/>
  <c r="D20" i="34"/>
  <c r="G19" i="34"/>
  <c r="D19" i="34"/>
  <c r="G18" i="34"/>
  <c r="D18" i="34"/>
  <c r="G17" i="34"/>
  <c r="D17" i="34"/>
  <c r="G16" i="34"/>
  <c r="D16" i="34"/>
  <c r="G15" i="34"/>
  <c r="D15" i="34"/>
  <c r="G14" i="34"/>
  <c r="D14" i="34"/>
  <c r="G13" i="34"/>
  <c r="D13" i="34"/>
  <c r="G12" i="34"/>
  <c r="D12" i="34"/>
  <c r="G11" i="34"/>
  <c r="D11" i="34"/>
  <c r="G10" i="34"/>
  <c r="D10" i="34"/>
  <c r="G9" i="34"/>
  <c r="D9" i="34"/>
  <c r="G8" i="34"/>
  <c r="D8" i="34"/>
  <c r="G7" i="34"/>
  <c r="D7" i="34"/>
  <c r="G6" i="34"/>
  <c r="D6" i="34"/>
  <c r="G5" i="34"/>
  <c r="D5" i="34"/>
  <c r="G4" i="34"/>
  <c r="D4" i="34"/>
  <c r="G3" i="34"/>
  <c r="D3" i="34"/>
  <c r="E3" i="34" s="1"/>
  <c r="E4" i="34" s="1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G2" i="34"/>
  <c r="G18" i="44" l="1"/>
  <c r="G19" i="43"/>
  <c r="G31" i="43"/>
  <c r="G17" i="41"/>
  <c r="G10" i="44"/>
  <c r="G13" i="42"/>
  <c r="H13" i="42"/>
  <c r="G24" i="43"/>
  <c r="H24" i="43"/>
  <c r="G31" i="42"/>
  <c r="H31" i="42"/>
  <c r="H17" i="45"/>
  <c r="G17" i="45"/>
  <c r="H12" i="42"/>
  <c r="G12" i="42"/>
  <c r="H15" i="41"/>
  <c r="G15" i="41"/>
  <c r="G16" i="44"/>
  <c r="H16" i="44"/>
  <c r="H23" i="44"/>
  <c r="G23" i="44"/>
  <c r="H25" i="41"/>
  <c r="G25" i="41"/>
  <c r="G26" i="45"/>
  <c r="H26" i="45"/>
  <c r="G15" i="45"/>
  <c r="H15" i="45"/>
  <c r="H11" i="41"/>
  <c r="G11" i="41"/>
  <c r="H12" i="45"/>
  <c r="G12" i="45"/>
  <c r="G28" i="43"/>
  <c r="H28" i="43"/>
  <c r="G27" i="42"/>
  <c r="H27" i="42"/>
  <c r="H29" i="44"/>
  <c r="G29" i="44"/>
  <c r="H16" i="42"/>
  <c r="G16" i="42"/>
  <c r="H10" i="41"/>
  <c r="G10" i="41"/>
  <c r="G20" i="44"/>
  <c r="H20" i="44"/>
  <c r="H27" i="44"/>
  <c r="G27" i="44"/>
  <c r="H9" i="41"/>
  <c r="G9" i="41"/>
  <c r="H30" i="45"/>
  <c r="G30" i="45"/>
  <c r="G19" i="45"/>
  <c r="H19" i="45"/>
  <c r="H28" i="41"/>
  <c r="G28" i="41"/>
  <c r="H30" i="43"/>
  <c r="G30" i="43"/>
  <c r="H32" i="43"/>
  <c r="G32" i="43"/>
  <c r="G23" i="42"/>
  <c r="H23" i="42"/>
  <c r="H25" i="44"/>
  <c r="G25" i="44"/>
  <c r="H20" i="42"/>
  <c r="G20" i="42"/>
  <c r="H27" i="41"/>
  <c r="G27" i="41"/>
  <c r="G24" i="44"/>
  <c r="H24" i="44"/>
  <c r="H31" i="44"/>
  <c r="G31" i="44"/>
  <c r="H25" i="45"/>
  <c r="G25" i="45"/>
  <c r="H16" i="45"/>
  <c r="G16" i="45"/>
  <c r="G23" i="45"/>
  <c r="H23" i="45"/>
  <c r="H23" i="43"/>
  <c r="G23" i="43"/>
  <c r="H15" i="43"/>
  <c r="G15" i="43"/>
  <c r="H24" i="41"/>
  <c r="G24" i="41"/>
  <c r="G19" i="42"/>
  <c r="H19" i="42"/>
  <c r="H21" i="44"/>
  <c r="G21" i="44"/>
  <c r="H24" i="42"/>
  <c r="G24" i="42"/>
  <c r="H13" i="41"/>
  <c r="G13" i="41"/>
  <c r="G28" i="44"/>
  <c r="H28" i="44"/>
  <c r="H18" i="43"/>
  <c r="G18" i="43"/>
  <c r="H22" i="42"/>
  <c r="G22" i="42"/>
  <c r="H20" i="45"/>
  <c r="G20" i="45"/>
  <c r="G27" i="45"/>
  <c r="H27" i="45"/>
  <c r="H17" i="43"/>
  <c r="G17" i="43"/>
  <c r="H9" i="43"/>
  <c r="G9" i="43"/>
  <c r="G20" i="41"/>
  <c r="H20" i="41"/>
  <c r="G15" i="42"/>
  <c r="H15" i="42"/>
  <c r="H17" i="44"/>
  <c r="G17" i="44"/>
  <c r="H28" i="42"/>
  <c r="G28" i="42"/>
  <c r="G16" i="41"/>
  <c r="H16" i="41"/>
  <c r="G32" i="44"/>
  <c r="H32" i="44"/>
  <c r="G10" i="45"/>
  <c r="H10" i="45"/>
  <c r="H24" i="45"/>
  <c r="G24" i="45"/>
  <c r="G31" i="45"/>
  <c r="H31" i="45"/>
  <c r="H32" i="41"/>
  <c r="G32" i="41"/>
  <c r="G25" i="42"/>
  <c r="H25" i="42"/>
  <c r="H12" i="43"/>
  <c r="G12" i="43"/>
  <c r="H23" i="41"/>
  <c r="G23" i="41"/>
  <c r="G11" i="42"/>
  <c r="H11" i="42"/>
  <c r="H13" i="44"/>
  <c r="G13" i="44"/>
  <c r="H32" i="42"/>
  <c r="G32" i="42"/>
  <c r="H22" i="41"/>
  <c r="G22" i="41"/>
  <c r="H11" i="44"/>
  <c r="G11" i="44"/>
  <c r="H30" i="42"/>
  <c r="G30" i="42"/>
  <c r="H14" i="45"/>
  <c r="G14" i="45"/>
  <c r="H28" i="45"/>
  <c r="G28" i="45"/>
  <c r="H27" i="43"/>
  <c r="G27" i="43"/>
  <c r="H26" i="41"/>
  <c r="G26" i="41"/>
  <c r="G21" i="42"/>
  <c r="H21" i="42"/>
  <c r="H16" i="43"/>
  <c r="G16" i="43"/>
  <c r="H29" i="45"/>
  <c r="G29" i="45"/>
  <c r="G29" i="42"/>
  <c r="H29" i="42"/>
  <c r="H9" i="44"/>
  <c r="G9" i="44"/>
  <c r="H31" i="41"/>
  <c r="G31" i="41"/>
  <c r="H15" i="44"/>
  <c r="G15" i="44"/>
  <c r="H29" i="41"/>
  <c r="G29" i="41"/>
  <c r="H18" i="45"/>
  <c r="G18" i="45"/>
  <c r="H32" i="45"/>
  <c r="G32" i="45"/>
  <c r="H21" i="43"/>
  <c r="G21" i="43"/>
  <c r="H19" i="41"/>
  <c r="G19" i="41"/>
  <c r="G17" i="42"/>
  <c r="H17" i="42"/>
  <c r="H20" i="43"/>
  <c r="G20" i="43"/>
  <c r="G11" i="43"/>
  <c r="H11" i="43"/>
  <c r="H12" i="41"/>
  <c r="G12" i="41"/>
  <c r="H22" i="43"/>
  <c r="G22" i="43"/>
  <c r="H18" i="41"/>
  <c r="G18" i="41"/>
  <c r="G12" i="44"/>
  <c r="H12" i="44"/>
  <c r="H19" i="44"/>
  <c r="G19" i="44"/>
  <c r="G21" i="41"/>
  <c r="H21" i="41"/>
  <c r="H22" i="45"/>
  <c r="G22" i="45"/>
  <c r="G11" i="45"/>
  <c r="H11" i="45"/>
  <c r="H30" i="41"/>
  <c r="G30" i="41"/>
  <c r="H14" i="41"/>
  <c r="G14" i="41"/>
  <c r="E88" i="30"/>
  <c r="F87" i="30"/>
  <c r="E87" i="30"/>
  <c r="F86" i="30"/>
  <c r="E86" i="30"/>
  <c r="F85" i="30"/>
  <c r="E85" i="30"/>
  <c r="F84" i="30"/>
  <c r="E84" i="30"/>
  <c r="F83" i="30"/>
  <c r="E83" i="30"/>
  <c r="F82" i="30"/>
  <c r="E82" i="30"/>
  <c r="F81" i="30"/>
  <c r="E81" i="30"/>
  <c r="F80" i="30"/>
  <c r="E80" i="30"/>
  <c r="F79" i="30"/>
  <c r="E79" i="30"/>
  <c r="F78" i="30"/>
  <c r="E78" i="30"/>
  <c r="F77" i="30"/>
  <c r="E77" i="30"/>
  <c r="F76" i="30"/>
  <c r="E76" i="30"/>
  <c r="F75" i="30"/>
  <c r="E75" i="30"/>
  <c r="F74" i="30"/>
  <c r="E74" i="30"/>
  <c r="F73" i="30"/>
  <c r="E73" i="30"/>
  <c r="F72" i="30"/>
  <c r="E72" i="30"/>
  <c r="F71" i="30"/>
  <c r="E71" i="30"/>
  <c r="F70" i="30"/>
  <c r="E70" i="30"/>
  <c r="F69" i="30"/>
  <c r="E69" i="30"/>
  <c r="F68" i="30"/>
  <c r="E68" i="30"/>
  <c r="F67" i="30"/>
  <c r="E67" i="30"/>
  <c r="F66" i="30"/>
  <c r="E66" i="30"/>
  <c r="F65" i="30"/>
  <c r="E65" i="30"/>
  <c r="F64" i="30"/>
  <c r="E64" i="30"/>
  <c r="F63" i="30"/>
  <c r="E63" i="30"/>
  <c r="F62" i="30"/>
  <c r="E62" i="30"/>
  <c r="F61" i="30"/>
  <c r="E61" i="30"/>
  <c r="F60" i="30"/>
  <c r="E60" i="30"/>
  <c r="F59" i="30"/>
  <c r="E59" i="30"/>
  <c r="F58" i="30"/>
  <c r="E58" i="30"/>
  <c r="F57" i="30"/>
  <c r="E57" i="30"/>
  <c r="F56" i="30"/>
  <c r="E56" i="30"/>
  <c r="F55" i="30"/>
  <c r="E55" i="30"/>
  <c r="F54" i="30"/>
  <c r="E54" i="30"/>
  <c r="F53" i="30"/>
  <c r="E53" i="30"/>
  <c r="F52" i="30"/>
  <c r="E52" i="30"/>
  <c r="F51" i="30"/>
  <c r="E51" i="30"/>
  <c r="F50" i="30"/>
  <c r="E50" i="30"/>
  <c r="F49" i="30"/>
  <c r="E49" i="30"/>
  <c r="F48" i="30"/>
  <c r="E48" i="30"/>
  <c r="F47" i="30"/>
  <c r="E47" i="30"/>
  <c r="F46" i="30"/>
  <c r="E46" i="30"/>
  <c r="F45" i="30"/>
  <c r="E45" i="30"/>
  <c r="F44" i="30"/>
  <c r="E44" i="30"/>
  <c r="F43" i="30"/>
  <c r="E43" i="30"/>
  <c r="F42" i="30"/>
  <c r="E42" i="30"/>
  <c r="F41" i="30"/>
  <c r="E41" i="30"/>
  <c r="F40" i="30"/>
  <c r="E40" i="30"/>
  <c r="F39" i="30"/>
  <c r="E39" i="30"/>
  <c r="F38" i="30"/>
  <c r="E38" i="30"/>
  <c r="F37" i="30"/>
  <c r="E37" i="30"/>
  <c r="F36" i="30"/>
  <c r="E36" i="30"/>
  <c r="F35" i="30"/>
  <c r="E35" i="30"/>
  <c r="F34" i="30"/>
  <c r="E34" i="30"/>
  <c r="F33" i="30"/>
  <c r="E33" i="30"/>
  <c r="F32" i="30"/>
  <c r="E32" i="30"/>
  <c r="F31" i="30"/>
  <c r="E31" i="30"/>
  <c r="F30" i="30"/>
  <c r="E30" i="30"/>
  <c r="F29" i="30"/>
  <c r="E29" i="30"/>
  <c r="F28" i="30"/>
  <c r="E28" i="30"/>
  <c r="F27" i="30"/>
  <c r="E27" i="30"/>
  <c r="F26" i="30"/>
  <c r="E26" i="30"/>
  <c r="F25" i="30"/>
  <c r="E25" i="30"/>
  <c r="F24" i="30"/>
  <c r="E24" i="30"/>
  <c r="F23" i="30"/>
  <c r="E23" i="30"/>
  <c r="F22" i="30"/>
  <c r="E22" i="30"/>
  <c r="F21" i="30"/>
  <c r="E21" i="30"/>
  <c r="F20" i="30"/>
  <c r="E20" i="30"/>
  <c r="F19" i="30"/>
  <c r="E19" i="30"/>
  <c r="F18" i="30"/>
  <c r="E18" i="30"/>
  <c r="F17" i="30"/>
  <c r="E17" i="30"/>
  <c r="F16" i="30"/>
  <c r="E16" i="30"/>
  <c r="F15" i="30"/>
  <c r="E15" i="30"/>
  <c r="F14" i="30"/>
  <c r="E14" i="30"/>
  <c r="F13" i="30"/>
  <c r="E13" i="30"/>
  <c r="F12" i="30"/>
  <c r="E12" i="30"/>
  <c r="F11" i="30"/>
  <c r="E11" i="30"/>
  <c r="F10" i="30"/>
  <c r="E10" i="30"/>
  <c r="F9" i="30"/>
  <c r="E9" i="30"/>
  <c r="F8" i="30"/>
  <c r="E8" i="30"/>
  <c r="F7" i="30"/>
  <c r="E7" i="30"/>
  <c r="F6" i="30"/>
  <c r="E6" i="30"/>
  <c r="E5" i="30"/>
  <c r="E4" i="30"/>
  <c r="E3" i="30"/>
  <c r="G89" i="28"/>
  <c r="F89" i="28"/>
  <c r="H88" i="28"/>
  <c r="G88" i="28"/>
  <c r="F88" i="28"/>
  <c r="H87" i="28"/>
  <c r="G87" i="28"/>
  <c r="F87" i="28"/>
  <c r="H86" i="28"/>
  <c r="G86" i="28"/>
  <c r="F86" i="28"/>
  <c r="H85" i="28"/>
  <c r="G85" i="28"/>
  <c r="F85" i="28"/>
  <c r="H84" i="28"/>
  <c r="G84" i="28"/>
  <c r="F84" i="28"/>
  <c r="H83" i="28"/>
  <c r="G83" i="28"/>
  <c r="F83" i="28"/>
  <c r="H82" i="28"/>
  <c r="G82" i="28"/>
  <c r="F82" i="28"/>
  <c r="H81" i="28"/>
  <c r="G81" i="28"/>
  <c r="F81" i="28"/>
  <c r="H80" i="28"/>
  <c r="G80" i="28"/>
  <c r="F80" i="28"/>
  <c r="H79" i="28"/>
  <c r="G79" i="28"/>
  <c r="F79" i="28"/>
  <c r="H78" i="28"/>
  <c r="G78" i="28"/>
  <c r="F78" i="28"/>
  <c r="H77" i="28"/>
  <c r="G77" i="28"/>
  <c r="F77" i="28"/>
  <c r="H76" i="28"/>
  <c r="G76" i="28"/>
  <c r="F76" i="28"/>
  <c r="H75" i="28"/>
  <c r="G75" i="28"/>
  <c r="F75" i="28"/>
  <c r="H74" i="28"/>
  <c r="G74" i="28"/>
  <c r="F74" i="28"/>
  <c r="H73" i="28"/>
  <c r="G73" i="28"/>
  <c r="F73" i="28"/>
  <c r="H72" i="28"/>
  <c r="G72" i="28"/>
  <c r="F72" i="28"/>
  <c r="H71" i="28"/>
  <c r="G71" i="28"/>
  <c r="F71" i="28"/>
  <c r="H70" i="28"/>
  <c r="G70" i="28"/>
  <c r="F70" i="28"/>
  <c r="H69" i="28"/>
  <c r="G69" i="28"/>
  <c r="F69" i="28"/>
  <c r="H68" i="28"/>
  <c r="G68" i="28"/>
  <c r="F68" i="28"/>
  <c r="H67" i="28"/>
  <c r="G67" i="28"/>
  <c r="F67" i="28"/>
  <c r="H66" i="28"/>
  <c r="G66" i="28"/>
  <c r="F66" i="28"/>
  <c r="H65" i="28"/>
  <c r="G65" i="28"/>
  <c r="F65" i="28"/>
  <c r="H64" i="28"/>
  <c r="G64" i="28"/>
  <c r="F64" i="28"/>
  <c r="H63" i="28"/>
  <c r="G63" i="28"/>
  <c r="F63" i="28"/>
  <c r="H62" i="28"/>
  <c r="G62" i="28"/>
  <c r="F62" i="28"/>
  <c r="H61" i="28"/>
  <c r="G61" i="28"/>
  <c r="F61" i="28"/>
  <c r="H60" i="28"/>
  <c r="G60" i="28"/>
  <c r="F60" i="28"/>
  <c r="H59" i="28"/>
  <c r="G59" i="28"/>
  <c r="F59" i="28"/>
  <c r="H58" i="28"/>
  <c r="G58" i="28"/>
  <c r="F58" i="28"/>
  <c r="H57" i="28"/>
  <c r="G57" i="28"/>
  <c r="F57" i="28"/>
  <c r="H56" i="28"/>
  <c r="G56" i="28"/>
  <c r="F56" i="28"/>
  <c r="H55" i="28"/>
  <c r="G55" i="28"/>
  <c r="F55" i="28"/>
  <c r="H54" i="28"/>
  <c r="G54" i="28"/>
  <c r="F54" i="28"/>
  <c r="H53" i="28"/>
  <c r="G53" i="28"/>
  <c r="F53" i="28"/>
  <c r="H52" i="28"/>
  <c r="G52" i="28"/>
  <c r="F52" i="28"/>
  <c r="H51" i="28"/>
  <c r="G51" i="28"/>
  <c r="F51" i="28"/>
  <c r="H50" i="28"/>
  <c r="G50" i="28"/>
  <c r="F50" i="28"/>
  <c r="H49" i="28"/>
  <c r="G49" i="28"/>
  <c r="F49" i="28"/>
  <c r="H48" i="28"/>
  <c r="G48" i="28"/>
  <c r="F48" i="28"/>
  <c r="H47" i="28"/>
  <c r="G47" i="28"/>
  <c r="F47" i="28"/>
  <c r="H46" i="28"/>
  <c r="G46" i="28"/>
  <c r="F46" i="28"/>
  <c r="H45" i="28"/>
  <c r="G45" i="28"/>
  <c r="F45" i="28"/>
  <c r="H44" i="28"/>
  <c r="G44" i="28"/>
  <c r="F44" i="28"/>
  <c r="H43" i="28"/>
  <c r="G43" i="28"/>
  <c r="F43" i="28"/>
  <c r="H42" i="28"/>
  <c r="G42" i="28"/>
  <c r="F42" i="28"/>
  <c r="H41" i="28"/>
  <c r="G41" i="28"/>
  <c r="F41" i="28"/>
  <c r="H40" i="28"/>
  <c r="G40" i="28"/>
  <c r="F40" i="28"/>
  <c r="H39" i="28"/>
  <c r="G39" i="28"/>
  <c r="F39" i="28"/>
  <c r="H38" i="28"/>
  <c r="G38" i="28"/>
  <c r="F38" i="28"/>
  <c r="H37" i="28"/>
  <c r="G37" i="28"/>
  <c r="F37" i="28"/>
  <c r="H36" i="28"/>
  <c r="G36" i="28"/>
  <c r="F36" i="28"/>
  <c r="H35" i="28"/>
  <c r="G35" i="28"/>
  <c r="F35" i="28"/>
  <c r="H34" i="28"/>
  <c r="G34" i="28"/>
  <c r="F34" i="28"/>
  <c r="H33" i="28"/>
  <c r="G33" i="28"/>
  <c r="F33" i="28"/>
  <c r="H32" i="28"/>
  <c r="G32" i="28"/>
  <c r="F32" i="28"/>
  <c r="H31" i="28"/>
  <c r="G31" i="28"/>
  <c r="F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P63" i="27" l="1"/>
  <c r="O63" i="27"/>
  <c r="N63" i="27"/>
  <c r="M63" i="27"/>
  <c r="J63" i="27"/>
  <c r="U63" i="27" s="1"/>
  <c r="I63" i="27"/>
  <c r="T63" i="27" s="1"/>
  <c r="G63" i="27"/>
  <c r="H63" i="27" s="1"/>
  <c r="S63" i="27" s="1"/>
  <c r="F63" i="27"/>
  <c r="Q63" i="27" s="1"/>
  <c r="Z62" i="27"/>
  <c r="U62" i="27"/>
  <c r="Q62" i="27"/>
  <c r="P62" i="27"/>
  <c r="O62" i="27"/>
  <c r="N62" i="27"/>
  <c r="M62" i="27"/>
  <c r="J62" i="27"/>
  <c r="I62" i="27"/>
  <c r="T62" i="27" s="1"/>
  <c r="AD62" i="27" s="1"/>
  <c r="H62" i="27"/>
  <c r="S62" i="27" s="1"/>
  <c r="G62" i="27"/>
  <c r="K62" i="27" s="1"/>
  <c r="V62" i="27" s="1"/>
  <c r="F62" i="27"/>
  <c r="U61" i="27"/>
  <c r="P61" i="27"/>
  <c r="O61" i="27"/>
  <c r="N61" i="27"/>
  <c r="M61" i="27"/>
  <c r="Y61" i="27" s="1"/>
  <c r="J61" i="27"/>
  <c r="G61" i="27"/>
  <c r="F61" i="27"/>
  <c r="Q61" i="27" s="1"/>
  <c r="P60" i="27"/>
  <c r="O60" i="27"/>
  <c r="Y60" i="27" s="1"/>
  <c r="N60" i="27"/>
  <c r="M60" i="27"/>
  <c r="X60" i="27" s="1"/>
  <c r="J60" i="27"/>
  <c r="U60" i="27" s="1"/>
  <c r="G60" i="27"/>
  <c r="R60" i="27" s="1"/>
  <c r="F60" i="27"/>
  <c r="P59" i="27"/>
  <c r="O59" i="27"/>
  <c r="Y59" i="27" s="1"/>
  <c r="AI59" i="27" s="1"/>
  <c r="N59" i="27"/>
  <c r="X59" i="27" s="1"/>
  <c r="M59" i="27"/>
  <c r="J59" i="27"/>
  <c r="U59" i="27" s="1"/>
  <c r="G59" i="27"/>
  <c r="I59" i="27" s="1"/>
  <c r="T59" i="27" s="1"/>
  <c r="F59" i="27"/>
  <c r="Q59" i="27" s="1"/>
  <c r="R58" i="27"/>
  <c r="Q58" i="27"/>
  <c r="P58" i="27"/>
  <c r="O58" i="27"/>
  <c r="N58" i="27"/>
  <c r="M58" i="27"/>
  <c r="Z58" i="27" s="1"/>
  <c r="J58" i="27"/>
  <c r="U58" i="27" s="1"/>
  <c r="I58" i="27"/>
  <c r="T58" i="27" s="1"/>
  <c r="H58" i="27"/>
  <c r="S58" i="27" s="1"/>
  <c r="G58" i="27"/>
  <c r="F58" i="27"/>
  <c r="U57" i="27"/>
  <c r="P57" i="27"/>
  <c r="O57" i="27"/>
  <c r="N57" i="27"/>
  <c r="M57" i="27"/>
  <c r="Y57" i="27" s="1"/>
  <c r="J57" i="27"/>
  <c r="G57" i="27"/>
  <c r="F57" i="27"/>
  <c r="Q57" i="27" s="1"/>
  <c r="P56" i="27"/>
  <c r="O56" i="27"/>
  <c r="Y56" i="27" s="1"/>
  <c r="N56" i="27"/>
  <c r="M56" i="27"/>
  <c r="X56" i="27" s="1"/>
  <c r="J56" i="27"/>
  <c r="U56" i="27" s="1"/>
  <c r="G56" i="27"/>
  <c r="R56" i="27" s="1"/>
  <c r="AB56" i="27" s="1"/>
  <c r="AV56" i="27" s="1"/>
  <c r="F56" i="27"/>
  <c r="P55" i="27"/>
  <c r="O55" i="27"/>
  <c r="N55" i="27"/>
  <c r="M55" i="27"/>
  <c r="AA55" i="27" s="1"/>
  <c r="J55" i="27"/>
  <c r="U55" i="27" s="1"/>
  <c r="G55" i="27"/>
  <c r="K55" i="27" s="1"/>
  <c r="V55" i="27" s="1"/>
  <c r="F55" i="27"/>
  <c r="Q55" i="27" s="1"/>
  <c r="P54" i="27"/>
  <c r="O54" i="27"/>
  <c r="N54" i="27"/>
  <c r="M54" i="27"/>
  <c r="J54" i="27"/>
  <c r="U54" i="27" s="1"/>
  <c r="H54" i="27"/>
  <c r="S54" i="27" s="1"/>
  <c r="G54" i="27"/>
  <c r="R54" i="27" s="1"/>
  <c r="F54" i="27"/>
  <c r="P53" i="27"/>
  <c r="O53" i="27"/>
  <c r="Y53" i="27" s="1"/>
  <c r="N53" i="27"/>
  <c r="M53" i="27"/>
  <c r="J53" i="27"/>
  <c r="U53" i="27" s="1"/>
  <c r="G53" i="27"/>
  <c r="F53" i="27"/>
  <c r="Q53" i="27" s="1"/>
  <c r="AA53" i="27" s="1"/>
  <c r="X52" i="27"/>
  <c r="P52" i="27"/>
  <c r="O52" i="27"/>
  <c r="N52" i="27"/>
  <c r="M52" i="27"/>
  <c r="AE52" i="27" s="1"/>
  <c r="J52" i="27"/>
  <c r="U52" i="27" s="1"/>
  <c r="G52" i="27"/>
  <c r="R52" i="27" s="1"/>
  <c r="F52" i="27"/>
  <c r="R51" i="27"/>
  <c r="P51" i="27"/>
  <c r="O51" i="27"/>
  <c r="N51" i="27"/>
  <c r="M51" i="27"/>
  <c r="J51" i="27"/>
  <c r="U51" i="27" s="1"/>
  <c r="G51" i="27"/>
  <c r="F51" i="27"/>
  <c r="Q51" i="27" s="1"/>
  <c r="AA51" i="27" s="1"/>
  <c r="U50" i="27"/>
  <c r="P50" i="27"/>
  <c r="O50" i="27"/>
  <c r="N50" i="27"/>
  <c r="M50" i="27"/>
  <c r="J50" i="27"/>
  <c r="H50" i="27"/>
  <c r="S50" i="27" s="1"/>
  <c r="G50" i="27"/>
  <c r="R50" i="27" s="1"/>
  <c r="F50" i="27"/>
  <c r="P49" i="27"/>
  <c r="O49" i="27"/>
  <c r="N49" i="27"/>
  <c r="M49" i="27"/>
  <c r="Y49" i="27" s="1"/>
  <c r="K49" i="27"/>
  <c r="V49" i="27" s="1"/>
  <c r="J49" i="27"/>
  <c r="U49" i="27" s="1"/>
  <c r="G49" i="27"/>
  <c r="R49" i="27" s="1"/>
  <c r="F49" i="27"/>
  <c r="Q48" i="27"/>
  <c r="P48" i="27"/>
  <c r="O48" i="27"/>
  <c r="N48" i="27"/>
  <c r="M48" i="27"/>
  <c r="J48" i="27"/>
  <c r="U48" i="27" s="1"/>
  <c r="G48" i="27"/>
  <c r="R48" i="27" s="1"/>
  <c r="F48" i="27"/>
  <c r="I48" i="27" s="1"/>
  <c r="T48" i="27" s="1"/>
  <c r="U47" i="27"/>
  <c r="P47" i="27"/>
  <c r="O47" i="27"/>
  <c r="N47" i="27"/>
  <c r="M47" i="27"/>
  <c r="J47" i="27"/>
  <c r="G47" i="27"/>
  <c r="R47" i="27" s="1"/>
  <c r="F47" i="27"/>
  <c r="Q47" i="27" s="1"/>
  <c r="P46" i="27"/>
  <c r="O46" i="27"/>
  <c r="Y46" i="27" s="1"/>
  <c r="N46" i="27"/>
  <c r="X46" i="27" s="1"/>
  <c r="AR46" i="27" s="1"/>
  <c r="M46" i="27"/>
  <c r="J46" i="27"/>
  <c r="U46" i="27" s="1"/>
  <c r="G46" i="27"/>
  <c r="R46" i="27" s="1"/>
  <c r="AB46" i="27" s="1"/>
  <c r="F46" i="27"/>
  <c r="K46" i="27" s="1"/>
  <c r="V46" i="27" s="1"/>
  <c r="AF46" i="27" s="1"/>
  <c r="R45" i="27"/>
  <c r="P45" i="27"/>
  <c r="O45" i="27"/>
  <c r="N45" i="27"/>
  <c r="X45" i="27" s="1"/>
  <c r="M45" i="27"/>
  <c r="AE45" i="27" s="1"/>
  <c r="AY45" i="27" s="1"/>
  <c r="J45" i="27"/>
  <c r="U45" i="27" s="1"/>
  <c r="G45" i="27"/>
  <c r="F45" i="27"/>
  <c r="I45" i="27" s="1"/>
  <c r="T45" i="27" s="1"/>
  <c r="R44" i="27"/>
  <c r="P44" i="27"/>
  <c r="O44" i="27"/>
  <c r="N44" i="27"/>
  <c r="M44" i="27"/>
  <c r="J44" i="27"/>
  <c r="U44" i="27" s="1"/>
  <c r="AE44" i="27" s="1"/>
  <c r="G44" i="27"/>
  <c r="F44" i="27"/>
  <c r="K44" i="27" s="1"/>
  <c r="V44" i="27" s="1"/>
  <c r="U43" i="27"/>
  <c r="P43" i="27"/>
  <c r="O43" i="27"/>
  <c r="N43" i="27"/>
  <c r="M43" i="27"/>
  <c r="J43" i="27"/>
  <c r="G43" i="27"/>
  <c r="R43" i="27" s="1"/>
  <c r="F43" i="27"/>
  <c r="Q43" i="27" s="1"/>
  <c r="P42" i="27"/>
  <c r="O42" i="27"/>
  <c r="N42" i="27"/>
  <c r="M42" i="27"/>
  <c r="X42" i="27" s="1"/>
  <c r="AR42" i="27" s="1"/>
  <c r="J42" i="27"/>
  <c r="U42" i="27" s="1"/>
  <c r="G42" i="27"/>
  <c r="R42" i="27" s="1"/>
  <c r="AB42" i="27" s="1"/>
  <c r="F42" i="27"/>
  <c r="P41" i="27"/>
  <c r="O41" i="27"/>
  <c r="N41" i="27"/>
  <c r="M41" i="27"/>
  <c r="AE41" i="27" s="1"/>
  <c r="AY41" i="27" s="1"/>
  <c r="J41" i="27"/>
  <c r="U41" i="27" s="1"/>
  <c r="G41" i="27"/>
  <c r="R41" i="27" s="1"/>
  <c r="F41" i="27"/>
  <c r="I41" i="27" s="1"/>
  <c r="T41" i="27" s="1"/>
  <c r="U40" i="27"/>
  <c r="P40" i="27"/>
  <c r="O40" i="27"/>
  <c r="N40" i="27"/>
  <c r="M40" i="27"/>
  <c r="Y40" i="27" s="1"/>
  <c r="AS40" i="27" s="1"/>
  <c r="J40" i="27"/>
  <c r="G40" i="27"/>
  <c r="F40" i="27"/>
  <c r="I40" i="27" s="1"/>
  <c r="T40" i="27" s="1"/>
  <c r="P39" i="27"/>
  <c r="O39" i="27"/>
  <c r="Y39" i="27" s="1"/>
  <c r="N39" i="27"/>
  <c r="M39" i="27"/>
  <c r="X39" i="27" s="1"/>
  <c r="J39" i="27"/>
  <c r="U39" i="27" s="1"/>
  <c r="G39" i="27"/>
  <c r="R39" i="27" s="1"/>
  <c r="F39" i="27"/>
  <c r="R38" i="27"/>
  <c r="AB38" i="27" s="1"/>
  <c r="P38" i="27"/>
  <c r="O38" i="27"/>
  <c r="N38" i="27"/>
  <c r="X38" i="27" s="1"/>
  <c r="M38" i="27"/>
  <c r="AA38" i="27" s="1"/>
  <c r="J38" i="27"/>
  <c r="U38" i="27" s="1"/>
  <c r="G38" i="27"/>
  <c r="F38" i="27"/>
  <c r="Q38" i="27" s="1"/>
  <c r="R37" i="27"/>
  <c r="Q37" i="27"/>
  <c r="P37" i="27"/>
  <c r="O37" i="27"/>
  <c r="N37" i="27"/>
  <c r="M37" i="27"/>
  <c r="J37" i="27"/>
  <c r="U37" i="27" s="1"/>
  <c r="I37" i="27"/>
  <c r="T37" i="27" s="1"/>
  <c r="H37" i="27"/>
  <c r="S37" i="27" s="1"/>
  <c r="G37" i="27"/>
  <c r="K37" i="27" s="1"/>
  <c r="V37" i="27" s="1"/>
  <c r="F37" i="27"/>
  <c r="U36" i="27"/>
  <c r="P36" i="27"/>
  <c r="O36" i="27"/>
  <c r="N36" i="27"/>
  <c r="M36" i="27"/>
  <c r="Y36" i="27" s="1"/>
  <c r="J36" i="27"/>
  <c r="G36" i="27"/>
  <c r="K36" i="27" s="1"/>
  <c r="V36" i="27" s="1"/>
  <c r="F36" i="27"/>
  <c r="X35" i="27"/>
  <c r="P35" i="27"/>
  <c r="O35" i="27"/>
  <c r="Y35" i="27" s="1"/>
  <c r="N35" i="27"/>
  <c r="M35" i="27"/>
  <c r="J35" i="27"/>
  <c r="U35" i="27" s="1"/>
  <c r="G35" i="27"/>
  <c r="R35" i="27" s="1"/>
  <c r="AB35" i="27" s="1"/>
  <c r="F35" i="27"/>
  <c r="R34" i="27"/>
  <c r="P34" i="27"/>
  <c r="O34" i="27"/>
  <c r="N34" i="27"/>
  <c r="M34" i="27"/>
  <c r="J34" i="27"/>
  <c r="U34" i="27" s="1"/>
  <c r="AE34" i="27" s="1"/>
  <c r="G34" i="27"/>
  <c r="F34" i="27"/>
  <c r="Q34" i="27" s="1"/>
  <c r="AE63" i="27" l="1"/>
  <c r="AY63" i="27" s="1"/>
  <c r="AA34" i="27"/>
  <c r="AE39" i="27"/>
  <c r="AY39" i="27" s="1"/>
  <c r="Y42" i="27"/>
  <c r="AE53" i="27"/>
  <c r="K54" i="27"/>
  <c r="V54" i="27" s="1"/>
  <c r="AF54" i="27" s="1"/>
  <c r="Q54" i="27"/>
  <c r="AA54" i="27" s="1"/>
  <c r="K58" i="27"/>
  <c r="V58" i="27" s="1"/>
  <c r="AD59" i="27"/>
  <c r="I38" i="27"/>
  <c r="T38" i="27" s="1"/>
  <c r="AB41" i="27"/>
  <c r="I49" i="27"/>
  <c r="T49" i="27" s="1"/>
  <c r="K53" i="27"/>
  <c r="V53" i="27" s="1"/>
  <c r="AB45" i="27"/>
  <c r="AV45" i="27" s="1"/>
  <c r="K50" i="27"/>
  <c r="V50" i="27" s="1"/>
  <c r="Q50" i="27"/>
  <c r="R55" i="27"/>
  <c r="K42" i="27"/>
  <c r="V42" i="27" s="1"/>
  <c r="AF42" i="27" s="1"/>
  <c r="Y55" i="27"/>
  <c r="AI55" i="27" s="1"/>
  <c r="I55" i="27"/>
  <c r="T55" i="27" s="1"/>
  <c r="AA59" i="27"/>
  <c r="R59" i="27"/>
  <c r="AB59" i="27" s="1"/>
  <c r="AL59" i="27" s="1"/>
  <c r="R63" i="27"/>
  <c r="AB63" i="27" s="1"/>
  <c r="I36" i="27"/>
  <c r="T36" i="27" s="1"/>
  <c r="Q36" i="27"/>
  <c r="Q40" i="27"/>
  <c r="X41" i="27"/>
  <c r="Q44" i="27"/>
  <c r="AA44" i="27" s="1"/>
  <c r="K48" i="27"/>
  <c r="V48" i="27" s="1"/>
  <c r="AE55" i="27"/>
  <c r="AY55" i="27" s="1"/>
  <c r="K56" i="27"/>
  <c r="V56" i="27" s="1"/>
  <c r="AF56" i="27" s="1"/>
  <c r="AZ56" i="27" s="1"/>
  <c r="AB60" i="27"/>
  <c r="AA63" i="27"/>
  <c r="AU63" i="27" s="1"/>
  <c r="I34" i="27"/>
  <c r="T34" i="27" s="1"/>
  <c r="H44" i="27"/>
  <c r="S44" i="27" s="1"/>
  <c r="I51" i="27"/>
  <c r="T51" i="27" s="1"/>
  <c r="AE38" i="27"/>
  <c r="AB39" i="27"/>
  <c r="AL39" i="27" s="1"/>
  <c r="H40" i="27"/>
  <c r="S40" i="27" s="1"/>
  <c r="AC40" i="27" s="1"/>
  <c r="AW40" i="27" s="1"/>
  <c r="I44" i="27"/>
  <c r="T44" i="27" s="1"/>
  <c r="AD44" i="27" s="1"/>
  <c r="H48" i="27"/>
  <c r="S48" i="27" s="1"/>
  <c r="AE51" i="27"/>
  <c r="AB52" i="27"/>
  <c r="AE59" i="27"/>
  <c r="AB34" i="27"/>
  <c r="X34" i="27"/>
  <c r="AH34" i="27" s="1"/>
  <c r="AY34" i="27"/>
  <c r="AO34" i="27"/>
  <c r="AV35" i="27"/>
  <c r="AL35" i="27"/>
  <c r="AY38" i="27"/>
  <c r="AO38" i="27"/>
  <c r="AV39" i="27"/>
  <c r="AS36" i="27"/>
  <c r="AI36" i="27"/>
  <c r="AC37" i="27"/>
  <c r="Y37" i="27"/>
  <c r="AA37" i="27"/>
  <c r="AF37" i="27"/>
  <c r="AB37" i="27"/>
  <c r="X37" i="27"/>
  <c r="AE37" i="27"/>
  <c r="AK38" i="27"/>
  <c r="AU38" i="27"/>
  <c r="AE35" i="27"/>
  <c r="AF36" i="27"/>
  <c r="AV42" i="27"/>
  <c r="AL42" i="27"/>
  <c r="AS42" i="27"/>
  <c r="AI42" i="27"/>
  <c r="AZ46" i="27"/>
  <c r="AP46" i="27"/>
  <c r="AD34" i="27"/>
  <c r="AV34" i="27"/>
  <c r="AL34" i="27"/>
  <c r="I35" i="27"/>
  <c r="T35" i="27" s="1"/>
  <c r="AD35" i="27" s="1"/>
  <c r="K35" i="27"/>
  <c r="V35" i="27" s="1"/>
  <c r="AF35" i="27" s="1"/>
  <c r="Q35" i="27"/>
  <c r="H35" i="27"/>
  <c r="S35" i="27" s="1"/>
  <c r="AC35" i="27" s="1"/>
  <c r="AR35" i="27"/>
  <c r="AH35" i="27"/>
  <c r="H36" i="27"/>
  <c r="S36" i="27" s="1"/>
  <c r="AC36" i="27" s="1"/>
  <c r="R36" i="27"/>
  <c r="AD38" i="27"/>
  <c r="AV38" i="27"/>
  <c r="AL38" i="27"/>
  <c r="I39" i="27"/>
  <c r="T39" i="27" s="1"/>
  <c r="AD39" i="27" s="1"/>
  <c r="K39" i="27"/>
  <c r="V39" i="27" s="1"/>
  <c r="AF39" i="27" s="1"/>
  <c r="Q39" i="27"/>
  <c r="AA39" i="27" s="1"/>
  <c r="H39" i="27"/>
  <c r="S39" i="27" s="1"/>
  <c r="AC39" i="27" s="1"/>
  <c r="AR39" i="27"/>
  <c r="AH39" i="27"/>
  <c r="AO39" i="27"/>
  <c r="AR41" i="27"/>
  <c r="AH41" i="27"/>
  <c r="AV46" i="27"/>
  <c r="AL46" i="27"/>
  <c r="AS46" i="27"/>
  <c r="AI46" i="27"/>
  <c r="AR34" i="27"/>
  <c r="AS35" i="27"/>
  <c r="AI35" i="27"/>
  <c r="Z37" i="27"/>
  <c r="AR38" i="27"/>
  <c r="AH38" i="27"/>
  <c r="AS39" i="27"/>
  <c r="AI39" i="27"/>
  <c r="AR45" i="27"/>
  <c r="AH45" i="27"/>
  <c r="AK34" i="27"/>
  <c r="AU34" i="27"/>
  <c r="AD37" i="27"/>
  <c r="AZ42" i="27"/>
  <c r="AP42" i="27"/>
  <c r="AX44" i="27"/>
  <c r="AN44" i="27"/>
  <c r="AY44" i="27"/>
  <c r="AO44" i="27"/>
  <c r="AY51" i="27"/>
  <c r="AO51" i="27"/>
  <c r="AB43" i="27"/>
  <c r="X43" i="27"/>
  <c r="AE43" i="27"/>
  <c r="AA43" i="27"/>
  <c r="Z43" i="27"/>
  <c r="AB47" i="27"/>
  <c r="X47" i="27"/>
  <c r="AE47" i="27"/>
  <c r="AA47" i="27"/>
  <c r="Z47" i="27"/>
  <c r="AY52" i="27"/>
  <c r="AO52" i="27"/>
  <c r="AR56" i="27"/>
  <c r="AH56" i="27"/>
  <c r="AD36" i="27"/>
  <c r="H47" i="27"/>
  <c r="S47" i="27" s="1"/>
  <c r="AC47" i="27" s="1"/>
  <c r="AF49" i="27"/>
  <c r="AU51" i="27"/>
  <c r="AK51" i="27"/>
  <c r="AF53" i="27"/>
  <c r="AC54" i="27"/>
  <c r="Y54" i="27"/>
  <c r="AB54" i="27"/>
  <c r="X54" i="27"/>
  <c r="AE54" i="27"/>
  <c r="Z54" i="27"/>
  <c r="K34" i="27"/>
  <c r="V34" i="27" s="1"/>
  <c r="AF34" i="27" s="1"/>
  <c r="Y34" i="27"/>
  <c r="Z35" i="27"/>
  <c r="AA36" i="27"/>
  <c r="AE36" i="27"/>
  <c r="K38" i="27"/>
  <c r="V38" i="27" s="1"/>
  <c r="AF38" i="27" s="1"/>
  <c r="Y38" i="27"/>
  <c r="Z39" i="27"/>
  <c r="R40" i="27"/>
  <c r="AB40" i="27" s="1"/>
  <c r="AA40" i="27"/>
  <c r="AE40" i="27"/>
  <c r="AO41" i="27"/>
  <c r="AH42" i="27"/>
  <c r="AC44" i="27"/>
  <c r="Y44" i="27"/>
  <c r="AF44" i="27"/>
  <c r="AB44" i="27"/>
  <c r="X44" i="27"/>
  <c r="Z44" i="27"/>
  <c r="AO45" i="27"/>
  <c r="AH46" i="27"/>
  <c r="AE48" i="27"/>
  <c r="AA48" i="27"/>
  <c r="AD48" i="27"/>
  <c r="Z48" i="27"/>
  <c r="AC48" i="27"/>
  <c r="Y48" i="27"/>
  <c r="AB48" i="27"/>
  <c r="X48" i="27"/>
  <c r="AF48" i="27"/>
  <c r="AC50" i="27"/>
  <c r="Y50" i="27"/>
  <c r="AF50" i="27"/>
  <c r="AB50" i="27"/>
  <c r="X50" i="27"/>
  <c r="AE50" i="27"/>
  <c r="AA50" i="27"/>
  <c r="Z50" i="27"/>
  <c r="AV52" i="27"/>
  <c r="AL52" i="27"/>
  <c r="K40" i="27"/>
  <c r="V40" i="27" s="1"/>
  <c r="AF40" i="27" s="1"/>
  <c r="AV41" i="27"/>
  <c r="AL41" i="27"/>
  <c r="Z36" i="27"/>
  <c r="Z40" i="27"/>
  <c r="AD40" i="27"/>
  <c r="AI40" i="27"/>
  <c r="H43" i="27"/>
  <c r="S43" i="27" s="1"/>
  <c r="AC43" i="27" s="1"/>
  <c r="AK53" i="27"/>
  <c r="AU53" i="27"/>
  <c r="H34" i="27"/>
  <c r="S34" i="27" s="1"/>
  <c r="AC34" i="27" s="1"/>
  <c r="Z34" i="27"/>
  <c r="AA35" i="27"/>
  <c r="X36" i="27"/>
  <c r="AB36" i="27"/>
  <c r="H38" i="27"/>
  <c r="S38" i="27" s="1"/>
  <c r="AC38" i="27" s="1"/>
  <c r="Z38" i="27"/>
  <c r="X40" i="27"/>
  <c r="Q41" i="27"/>
  <c r="AA41" i="27" s="1"/>
  <c r="H41" i="27"/>
  <c r="S41" i="27" s="1"/>
  <c r="K41" i="27"/>
  <c r="V41" i="27" s="1"/>
  <c r="AF41" i="27" s="1"/>
  <c r="AD41" i="27"/>
  <c r="I42" i="27"/>
  <c r="T42" i="27" s="1"/>
  <c r="AD42" i="27" s="1"/>
  <c r="Q42" i="27"/>
  <c r="H42" i="27"/>
  <c r="S42" i="27" s="1"/>
  <c r="AC42" i="27" s="1"/>
  <c r="AE42" i="27"/>
  <c r="I43" i="27"/>
  <c r="T43" i="27" s="1"/>
  <c r="AD43" i="27" s="1"/>
  <c r="K43" i="27"/>
  <c r="V43" i="27" s="1"/>
  <c r="AF43" i="27" s="1"/>
  <c r="Y43" i="27"/>
  <c r="Q45" i="27"/>
  <c r="AA45" i="27" s="1"/>
  <c r="H45" i="27"/>
  <c r="S45" i="27" s="1"/>
  <c r="AC45" i="27" s="1"/>
  <c r="K45" i="27"/>
  <c r="V45" i="27" s="1"/>
  <c r="AF45" i="27" s="1"/>
  <c r="AD45" i="27"/>
  <c r="I46" i="27"/>
  <c r="T46" i="27" s="1"/>
  <c r="Q46" i="27"/>
  <c r="H46" i="27"/>
  <c r="S46" i="27" s="1"/>
  <c r="AC46" i="27" s="1"/>
  <c r="AE46" i="27"/>
  <c r="I47" i="27"/>
  <c r="T47" i="27" s="1"/>
  <c r="AD47" i="27" s="1"/>
  <c r="K47" i="27"/>
  <c r="V47" i="27" s="1"/>
  <c r="AF47" i="27" s="1"/>
  <c r="Y47" i="27"/>
  <c r="AU55" i="27"/>
  <c r="AK55" i="27"/>
  <c r="I60" i="27"/>
  <c r="T60" i="27" s="1"/>
  <c r="Q60" i="27"/>
  <c r="AA60" i="27" s="1"/>
  <c r="H60" i="27"/>
  <c r="S60" i="27" s="1"/>
  <c r="AC60" i="27" s="1"/>
  <c r="K60" i="27"/>
  <c r="V60" i="27" s="1"/>
  <c r="AF60" i="27" s="1"/>
  <c r="Y41" i="27"/>
  <c r="AC41" i="27"/>
  <c r="Z42" i="27"/>
  <c r="Y45" i="27"/>
  <c r="Z46" i="27"/>
  <c r="AD46" i="27"/>
  <c r="AS49" i="27"/>
  <c r="AI49" i="27"/>
  <c r="AD51" i="27"/>
  <c r="I52" i="27"/>
  <c r="T52" i="27" s="1"/>
  <c r="Q52" i="27"/>
  <c r="H52" i="27"/>
  <c r="S52" i="27" s="1"/>
  <c r="AC52" i="27" s="1"/>
  <c r="K52" i="27"/>
  <c r="V52" i="27" s="1"/>
  <c r="AF52" i="27" s="1"/>
  <c r="AR52" i="27"/>
  <c r="AH52" i="27"/>
  <c r="R53" i="27"/>
  <c r="I53" i="27"/>
  <c r="T53" i="27" s="1"/>
  <c r="H53" i="27"/>
  <c r="S53" i="27" s="1"/>
  <c r="AC53" i="27" s="1"/>
  <c r="AS53" i="27"/>
  <c r="AI53" i="27"/>
  <c r="AD55" i="27"/>
  <c r="R57" i="27"/>
  <c r="AB57" i="27" s="1"/>
  <c r="I57" i="27"/>
  <c r="T57" i="27" s="1"/>
  <c r="H57" i="27"/>
  <c r="S57" i="27" s="1"/>
  <c r="AC57" i="27" s="1"/>
  <c r="K57" i="27"/>
  <c r="V57" i="27" s="1"/>
  <c r="AF57" i="27" s="1"/>
  <c r="AY59" i="27"/>
  <c r="AO59" i="27"/>
  <c r="AV60" i="27"/>
  <c r="AL60" i="27"/>
  <c r="AX62" i="27"/>
  <c r="AN62" i="27"/>
  <c r="AT62" i="27"/>
  <c r="AJ62" i="27"/>
  <c r="Z41" i="27"/>
  <c r="AA42" i="27"/>
  <c r="Z45" i="27"/>
  <c r="AA46" i="27"/>
  <c r="AS56" i="27"/>
  <c r="AI56" i="27"/>
  <c r="AT58" i="27"/>
  <c r="AJ58" i="27"/>
  <c r="AU59" i="27"/>
  <c r="AK59" i="27"/>
  <c r="AX59" i="27"/>
  <c r="AN59" i="27"/>
  <c r="AV59" i="27"/>
  <c r="R61" i="27"/>
  <c r="I61" i="27"/>
  <c r="T61" i="27" s="1"/>
  <c r="AD61" i="27" s="1"/>
  <c r="H61" i="27"/>
  <c r="S61" i="27" s="1"/>
  <c r="AC61" i="27" s="1"/>
  <c r="K61" i="27"/>
  <c r="V61" i="27" s="1"/>
  <c r="AR60" i="27"/>
  <c r="AH60" i="27"/>
  <c r="H49" i="27"/>
  <c r="S49" i="27" s="1"/>
  <c r="AC49" i="27" s="1"/>
  <c r="Q49" i="27"/>
  <c r="Z49" i="27"/>
  <c r="AD49" i="27"/>
  <c r="I50" i="27"/>
  <c r="T50" i="27" s="1"/>
  <c r="AD50" i="27" s="1"/>
  <c r="X51" i="27"/>
  <c r="AB51" i="27"/>
  <c r="AF51" i="27"/>
  <c r="Y52" i="27"/>
  <c r="Z53" i="27"/>
  <c r="AD53" i="27"/>
  <c r="I54" i="27"/>
  <c r="T54" i="27" s="1"/>
  <c r="AD54" i="27" s="1"/>
  <c r="X55" i="27"/>
  <c r="AB55" i="27"/>
  <c r="AF55" i="27"/>
  <c r="AR59" i="27"/>
  <c r="AH59" i="27"/>
  <c r="AS60" i="27"/>
  <c r="AI60" i="27"/>
  <c r="AA49" i="27"/>
  <c r="AE49" i="27"/>
  <c r="K51" i="27"/>
  <c r="V51" i="27" s="1"/>
  <c r="Y51" i="27"/>
  <c r="Z52" i="27"/>
  <c r="AD52" i="27"/>
  <c r="AS55" i="27"/>
  <c r="I56" i="27"/>
  <c r="T56" i="27" s="1"/>
  <c r="AD56" i="27" s="1"/>
  <c r="Q56" i="27"/>
  <c r="AA56" i="27" s="1"/>
  <c r="H56" i="27"/>
  <c r="S56" i="27" s="1"/>
  <c r="AC56" i="27" s="1"/>
  <c r="AE56" i="27"/>
  <c r="AS57" i="27"/>
  <c r="AI57" i="27"/>
  <c r="AC58" i="27"/>
  <c r="Y58" i="27"/>
  <c r="AF58" i="27"/>
  <c r="AB58" i="27"/>
  <c r="X58" i="27"/>
  <c r="AE58" i="27"/>
  <c r="AA58" i="27"/>
  <c r="AD58" i="27"/>
  <c r="AS59" i="27"/>
  <c r="AS61" i="27"/>
  <c r="AI61" i="27"/>
  <c r="AC62" i="27"/>
  <c r="Y62" i="27"/>
  <c r="AF62" i="27"/>
  <c r="X62" i="27"/>
  <c r="AE62" i="27"/>
  <c r="AA62" i="27"/>
  <c r="X49" i="27"/>
  <c r="AB49" i="27"/>
  <c r="H51" i="27"/>
  <c r="S51" i="27" s="1"/>
  <c r="AC51" i="27" s="1"/>
  <c r="Z51" i="27"/>
  <c r="AA52" i="27"/>
  <c r="X53" i="27"/>
  <c r="AB53" i="27"/>
  <c r="H55" i="27"/>
  <c r="S55" i="27" s="1"/>
  <c r="AC55" i="27" s="1"/>
  <c r="Z55" i="27"/>
  <c r="AL56" i="27"/>
  <c r="AE60" i="27"/>
  <c r="AF61" i="27"/>
  <c r="AD63" i="27"/>
  <c r="Z57" i="27"/>
  <c r="AD57" i="27"/>
  <c r="Z61" i="27"/>
  <c r="R62" i="27"/>
  <c r="AB62" i="27" s="1"/>
  <c r="X63" i="27"/>
  <c r="AK63" i="27"/>
  <c r="AO63" i="27"/>
  <c r="Z56" i="27"/>
  <c r="AA57" i="27"/>
  <c r="AE57" i="27"/>
  <c r="K59" i="27"/>
  <c r="V59" i="27" s="1"/>
  <c r="AF59" i="27" s="1"/>
  <c r="Z60" i="27"/>
  <c r="AD60" i="27"/>
  <c r="AA61" i="27"/>
  <c r="AE61" i="27"/>
  <c r="K63" i="27"/>
  <c r="V63" i="27" s="1"/>
  <c r="AF63" i="27" s="1"/>
  <c r="Y63" i="27"/>
  <c r="AC63" i="27"/>
  <c r="X57" i="27"/>
  <c r="H59" i="27"/>
  <c r="S59" i="27" s="1"/>
  <c r="AC59" i="27" s="1"/>
  <c r="Z59" i="27"/>
  <c r="X61" i="27"/>
  <c r="AB61" i="27"/>
  <c r="Z63" i="27"/>
  <c r="AU44" i="27" l="1"/>
  <c r="AK44" i="27"/>
  <c r="AO53" i="27"/>
  <c r="AY53" i="27"/>
  <c r="AO55" i="27"/>
  <c r="AL45" i="27"/>
  <c r="AM40" i="27"/>
  <c r="AP56" i="27"/>
  <c r="AM51" i="27"/>
  <c r="AW51" i="27"/>
  <c r="AX61" i="27"/>
  <c r="AN61" i="27"/>
  <c r="AZ57" i="27"/>
  <c r="AP57" i="27"/>
  <c r="AU60" i="27"/>
  <c r="AK60" i="27"/>
  <c r="AW43" i="27"/>
  <c r="AM43" i="27"/>
  <c r="AN39" i="27"/>
  <c r="AX39" i="27"/>
  <c r="AZ63" i="27"/>
  <c r="AP63" i="27"/>
  <c r="AN56" i="27"/>
  <c r="AX56" i="27"/>
  <c r="AW52" i="27"/>
  <c r="AM52" i="27"/>
  <c r="AP47" i="27"/>
  <c r="AZ47" i="27"/>
  <c r="AL62" i="27"/>
  <c r="AV62" i="27"/>
  <c r="AX47" i="27"/>
  <c r="AN47" i="27"/>
  <c r="AP43" i="27"/>
  <c r="AZ43" i="27"/>
  <c r="AM38" i="27"/>
  <c r="AW38" i="27"/>
  <c r="AX43" i="27"/>
  <c r="AN43" i="27"/>
  <c r="AN42" i="27"/>
  <c r="AX42" i="27"/>
  <c r="AC65" i="27"/>
  <c r="AM34" i="27"/>
  <c r="AW34" i="27"/>
  <c r="AP40" i="27"/>
  <c r="AZ40" i="27"/>
  <c r="AL40" i="27"/>
  <c r="AV40" i="27"/>
  <c r="AN35" i="27"/>
  <c r="AX35" i="27"/>
  <c r="AM59" i="27"/>
  <c r="AW59" i="27"/>
  <c r="AO57" i="27"/>
  <c r="AY57" i="27"/>
  <c r="AR63" i="27"/>
  <c r="AH63" i="27"/>
  <c r="AM55" i="27"/>
  <c r="AW55" i="27"/>
  <c r="AU62" i="27"/>
  <c r="AK62" i="27"/>
  <c r="AP62" i="27"/>
  <c r="AZ62" i="27"/>
  <c r="AY58" i="27"/>
  <c r="AO58" i="27"/>
  <c r="AS58" i="27"/>
  <c r="AI58" i="27"/>
  <c r="AI51" i="27"/>
  <c r="AS51" i="27"/>
  <c r="AZ55" i="27"/>
  <c r="AP55" i="27"/>
  <c r="AX53" i="27"/>
  <c r="AN53" i="27"/>
  <c r="AZ51" i="27"/>
  <c r="AP51" i="27"/>
  <c r="AX49" i="27"/>
  <c r="AN49" i="27"/>
  <c r="AK46" i="27"/>
  <c r="AU46" i="27"/>
  <c r="AN55" i="27"/>
  <c r="AX55" i="27"/>
  <c r="AZ52" i="27"/>
  <c r="AP52" i="27"/>
  <c r="AX51" i="27"/>
  <c r="AN51" i="27"/>
  <c r="AJ46" i="27"/>
  <c r="AT46" i="27"/>
  <c r="AJ42" i="27"/>
  <c r="AT42" i="27"/>
  <c r="AW60" i="27"/>
  <c r="AM60" i="27"/>
  <c r="AO46" i="27"/>
  <c r="AY46" i="27"/>
  <c r="AX45" i="27"/>
  <c r="AN45" i="27"/>
  <c r="AU41" i="27"/>
  <c r="AK41" i="27"/>
  <c r="Z65" i="27"/>
  <c r="AT34" i="27"/>
  <c r="AJ34" i="27"/>
  <c r="AH50" i="27"/>
  <c r="AR50" i="27"/>
  <c r="AW50" i="27"/>
  <c r="AM50" i="27"/>
  <c r="AS48" i="27"/>
  <c r="AI48" i="27"/>
  <c r="AU48" i="27"/>
  <c r="AK48" i="27"/>
  <c r="AP44" i="27"/>
  <c r="AZ44" i="27"/>
  <c r="AZ38" i="27"/>
  <c r="AP38" i="27"/>
  <c r="AJ35" i="27"/>
  <c r="AT35" i="27"/>
  <c r="AT54" i="27"/>
  <c r="AJ54" i="27"/>
  <c r="AH54" i="27"/>
  <c r="AR54" i="27"/>
  <c r="AW54" i="27"/>
  <c r="AM54" i="27"/>
  <c r="AZ49" i="27"/>
  <c r="AP49" i="27"/>
  <c r="AO47" i="27"/>
  <c r="AY47" i="27"/>
  <c r="AO43" i="27"/>
  <c r="AY43" i="27"/>
  <c r="AX37" i="27"/>
  <c r="AN37" i="27"/>
  <c r="AZ39" i="27"/>
  <c r="AP39" i="27"/>
  <c r="AX38" i="27"/>
  <c r="AN38" i="27"/>
  <c r="AD65" i="27"/>
  <c r="AX34" i="27"/>
  <c r="AN34" i="27"/>
  <c r="AZ36" i="27"/>
  <c r="AP36" i="27"/>
  <c r="AL37" i="27"/>
  <c r="AV37" i="27"/>
  <c r="AR61" i="27"/>
  <c r="AH61" i="27"/>
  <c r="AV57" i="27"/>
  <c r="AL57" i="27"/>
  <c r="AI63" i="27"/>
  <c r="AS63" i="27"/>
  <c r="AN60" i="27"/>
  <c r="AX60" i="27"/>
  <c r="AK57" i="27"/>
  <c r="AU57" i="27"/>
  <c r="AT57" i="27"/>
  <c r="AJ57" i="27"/>
  <c r="AV53" i="27"/>
  <c r="AL53" i="27"/>
  <c r="AY62" i="27"/>
  <c r="AO62" i="27"/>
  <c r="AS62" i="27"/>
  <c r="AI62" i="27"/>
  <c r="AH58" i="27"/>
  <c r="AR58" i="27"/>
  <c r="AW58" i="27"/>
  <c r="AM58" i="27"/>
  <c r="AW56" i="27"/>
  <c r="AM56" i="27"/>
  <c r="AN52" i="27"/>
  <c r="AX52" i="27"/>
  <c r="AV55" i="27"/>
  <c r="AL55" i="27"/>
  <c r="AT53" i="27"/>
  <c r="AJ53" i="27"/>
  <c r="AV51" i="27"/>
  <c r="AL51" i="27"/>
  <c r="AT49" i="27"/>
  <c r="AJ49" i="27"/>
  <c r="AJ45" i="27"/>
  <c r="AT45" i="27"/>
  <c r="AW57" i="27"/>
  <c r="AM57" i="27"/>
  <c r="AM45" i="27"/>
  <c r="AW45" i="27"/>
  <c r="AM41" i="27"/>
  <c r="AW41" i="27"/>
  <c r="AS47" i="27"/>
  <c r="AI47" i="27"/>
  <c r="AW46" i="27"/>
  <c r="AM46" i="27"/>
  <c r="AZ45" i="27"/>
  <c r="AP45" i="27"/>
  <c r="AY42" i="27"/>
  <c r="AO42" i="27"/>
  <c r="AN41" i="27"/>
  <c r="AX41" i="27"/>
  <c r="AV36" i="27"/>
  <c r="AL36" i="27"/>
  <c r="AX40" i="27"/>
  <c r="AN40" i="27"/>
  <c r="AT50" i="27"/>
  <c r="AJ50" i="27"/>
  <c r="AL50" i="27"/>
  <c r="AV50" i="27"/>
  <c r="AZ48" i="27"/>
  <c r="AP48" i="27"/>
  <c r="AW48" i="27"/>
  <c r="AM48" i="27"/>
  <c r="AY48" i="27"/>
  <c r="AO48" i="27"/>
  <c r="AT44" i="27"/>
  <c r="AJ44" i="27"/>
  <c r="AS44" i="27"/>
  <c r="AI44" i="27"/>
  <c r="AJ39" i="27"/>
  <c r="AT39" i="27"/>
  <c r="AO36" i="27"/>
  <c r="AY36" i="27"/>
  <c r="AX54" i="27"/>
  <c r="AN54" i="27"/>
  <c r="AL54" i="27"/>
  <c r="AV54" i="27"/>
  <c r="AZ53" i="27"/>
  <c r="AP53" i="27"/>
  <c r="AW47" i="27"/>
  <c r="AM47" i="27"/>
  <c r="AH47" i="27"/>
  <c r="AR47" i="27"/>
  <c r="AH43" i="27"/>
  <c r="AR43" i="27"/>
  <c r="AW35" i="27"/>
  <c r="AM35" i="27"/>
  <c r="AY35" i="27"/>
  <c r="AO35" i="27"/>
  <c r="AP37" i="27"/>
  <c r="AZ37" i="27"/>
  <c r="AM63" i="27"/>
  <c r="AW63" i="27"/>
  <c r="AX57" i="27"/>
  <c r="AN57" i="27"/>
  <c r="AT51" i="27"/>
  <c r="AJ51" i="27"/>
  <c r="AY56" i="27"/>
  <c r="AO56" i="27"/>
  <c r="AW37" i="27"/>
  <c r="AM37" i="27"/>
  <c r="AR57" i="27"/>
  <c r="AH57" i="27"/>
  <c r="AJ60" i="27"/>
  <c r="AT60" i="27"/>
  <c r="AX63" i="27"/>
  <c r="AN63" i="27"/>
  <c r="AR53" i="27"/>
  <c r="AH53" i="27"/>
  <c r="AV49" i="27"/>
  <c r="AL49" i="27"/>
  <c r="AH62" i="27"/>
  <c r="AR62" i="27"/>
  <c r="AW62" i="27"/>
  <c r="AM62" i="27"/>
  <c r="AX58" i="27"/>
  <c r="AN58" i="27"/>
  <c r="AL58" i="27"/>
  <c r="AV58" i="27"/>
  <c r="AJ52" i="27"/>
  <c r="AT52" i="27"/>
  <c r="AO49" i="27"/>
  <c r="AY49" i="27"/>
  <c r="AH55" i="27"/>
  <c r="AR55" i="27"/>
  <c r="AR51" i="27"/>
  <c r="AH51" i="27"/>
  <c r="AK42" i="27"/>
  <c r="AU42" i="27"/>
  <c r="AI45" i="27"/>
  <c r="AS45" i="27"/>
  <c r="AI41" i="27"/>
  <c r="AS41" i="27"/>
  <c r="AS43" i="27"/>
  <c r="AI43" i="27"/>
  <c r="AW42" i="27"/>
  <c r="AM42" i="27"/>
  <c r="AZ41" i="27"/>
  <c r="AP41" i="27"/>
  <c r="AR40" i="27"/>
  <c r="AH40" i="27"/>
  <c r="AR36" i="27"/>
  <c r="X67" i="27" s="1"/>
  <c r="X68" i="27" s="1"/>
  <c r="AH36" i="27"/>
  <c r="AT40" i="27"/>
  <c r="AJ40" i="27"/>
  <c r="AU50" i="27"/>
  <c r="AK50" i="27"/>
  <c r="AP50" i="27"/>
  <c r="AZ50" i="27"/>
  <c r="AR48" i="27"/>
  <c r="AH48" i="27"/>
  <c r="AJ48" i="27"/>
  <c r="AT48" i="27"/>
  <c r="AH44" i="27"/>
  <c r="AR44" i="27"/>
  <c r="AW44" i="27"/>
  <c r="AM44" i="27"/>
  <c r="AY40" i="27"/>
  <c r="AO40" i="27"/>
  <c r="AK36" i="27"/>
  <c r="AU36" i="27"/>
  <c r="Y65" i="27"/>
  <c r="AI34" i="27"/>
  <c r="AS34" i="27"/>
  <c r="AU54" i="27"/>
  <c r="AK54" i="27"/>
  <c r="AP54" i="27"/>
  <c r="AZ54" i="27"/>
  <c r="AT47" i="27"/>
  <c r="AJ47" i="27"/>
  <c r="AV47" i="27"/>
  <c r="AL47" i="27"/>
  <c r="AT43" i="27"/>
  <c r="AJ43" i="27"/>
  <c r="AV43" i="27"/>
  <c r="AL43" i="27"/>
  <c r="AJ37" i="27"/>
  <c r="AT37" i="27"/>
  <c r="AW39" i="27"/>
  <c r="AM39" i="27"/>
  <c r="AW36" i="27"/>
  <c r="AM36" i="27"/>
  <c r="AY37" i="27"/>
  <c r="AO37" i="27"/>
  <c r="AU37" i="27"/>
  <c r="AK37" i="27"/>
  <c r="AV61" i="27"/>
  <c r="AL61" i="27"/>
  <c r="AK61" i="27"/>
  <c r="AU61" i="27"/>
  <c r="AY60" i="27"/>
  <c r="AO60" i="27"/>
  <c r="AT63" i="27"/>
  <c r="AJ63" i="27"/>
  <c r="AT59" i="27"/>
  <c r="AJ59" i="27"/>
  <c r="AU56" i="27"/>
  <c r="AK56" i="27"/>
  <c r="AO61" i="27"/>
  <c r="AY61" i="27"/>
  <c r="AZ59" i="27"/>
  <c r="AP59" i="27"/>
  <c r="AJ56" i="27"/>
  <c r="AT56" i="27"/>
  <c r="AV63" i="27"/>
  <c r="AL63" i="27"/>
  <c r="AT61" i="27"/>
  <c r="AJ61" i="27"/>
  <c r="AZ61" i="27"/>
  <c r="AP61" i="27"/>
  <c r="AT55" i="27"/>
  <c r="AJ55" i="27"/>
  <c r="AU52" i="27"/>
  <c r="AK52" i="27"/>
  <c r="AR49" i="27"/>
  <c r="AH49" i="27"/>
  <c r="AU58" i="27"/>
  <c r="AK58" i="27"/>
  <c r="AP58" i="27"/>
  <c r="AZ58" i="27"/>
  <c r="AK49" i="27"/>
  <c r="AU49" i="27"/>
  <c r="AS52" i="27"/>
  <c r="AI52" i="27"/>
  <c r="AX50" i="27"/>
  <c r="AN50" i="27"/>
  <c r="AW49" i="27"/>
  <c r="AM49" i="27"/>
  <c r="AW61" i="27"/>
  <c r="AM61" i="27"/>
  <c r="AJ41" i="27"/>
  <c r="AT41" i="27"/>
  <c r="AW53" i="27"/>
  <c r="AM53" i="27"/>
  <c r="AN46" i="27"/>
  <c r="AX46" i="27"/>
  <c r="AZ60" i="27"/>
  <c r="AP60" i="27"/>
  <c r="AU45" i="27"/>
  <c r="AK45" i="27"/>
  <c r="AT38" i="27"/>
  <c r="AJ38" i="27"/>
  <c r="AU35" i="27"/>
  <c r="AK35" i="27"/>
  <c r="AT36" i="27"/>
  <c r="AJ36" i="27"/>
  <c r="AY50" i="27"/>
  <c r="AO50" i="27"/>
  <c r="AS50" i="27"/>
  <c r="AI50" i="27"/>
  <c r="AV48" i="27"/>
  <c r="AL48" i="27"/>
  <c r="AN48" i="27"/>
  <c r="AX48" i="27"/>
  <c r="AL44" i="27"/>
  <c r="AV44" i="27"/>
  <c r="AU40" i="27"/>
  <c r="AK40" i="27"/>
  <c r="AI38" i="27"/>
  <c r="AS38" i="27"/>
  <c r="AF65" i="27"/>
  <c r="AZ34" i="27"/>
  <c r="AP34" i="27"/>
  <c r="AY54" i="27"/>
  <c r="AO54" i="27"/>
  <c r="AS54" i="27"/>
  <c r="AI54" i="27"/>
  <c r="AX36" i="27"/>
  <c r="AN36" i="27"/>
  <c r="AK47" i="27"/>
  <c r="AU47" i="27"/>
  <c r="AK43" i="27"/>
  <c r="AU43" i="27"/>
  <c r="AA65" i="27"/>
  <c r="X65" i="27"/>
  <c r="AU39" i="27"/>
  <c r="AK39" i="27"/>
  <c r="AP35" i="27"/>
  <c r="AZ35" i="27"/>
  <c r="AB65" i="27"/>
  <c r="AH37" i="27"/>
  <c r="AR37" i="27"/>
  <c r="AS37" i="27"/>
  <c r="AI37" i="27"/>
  <c r="AE65" i="27"/>
  <c r="AB67" i="27" l="1"/>
  <c r="AB68" i="27" s="1"/>
  <c r="AA67" i="27"/>
  <c r="AA68" i="27" s="1"/>
  <c r="AB66" i="27"/>
  <c r="AA66" i="27"/>
  <c r="AE66" i="27"/>
  <c r="AE67" i="27"/>
  <c r="AE68" i="27" s="1"/>
  <c r="X66" i="27"/>
  <c r="AF67" i="27"/>
  <c r="AF68" i="27" s="1"/>
  <c r="AD67" i="27"/>
  <c r="AD68" i="27" s="1"/>
  <c r="AC67" i="27"/>
  <c r="AC68" i="27" s="1"/>
  <c r="Y67" i="27"/>
  <c r="Y68" i="27" s="1"/>
  <c r="Z66" i="27"/>
  <c r="AC66" i="27"/>
  <c r="AF66" i="27"/>
  <c r="Y66" i="27"/>
  <c r="AD66" i="27"/>
  <c r="Z67" i="27"/>
  <c r="Z68" i="27" s="1"/>
</calcChain>
</file>

<file path=xl/sharedStrings.xml><?xml version="1.0" encoding="utf-8"?>
<sst xmlns="http://schemas.openxmlformats.org/spreadsheetml/2006/main" count="1878" uniqueCount="406">
  <si>
    <t>Periodo</t>
  </si>
  <si>
    <t>1993/01</t>
  </si>
  <si>
    <t>1993/02</t>
  </si>
  <si>
    <t>1993/03</t>
  </si>
  <si>
    <t>1993/04</t>
  </si>
  <si>
    <t>1994/01</t>
  </si>
  <si>
    <t>1994/02</t>
  </si>
  <si>
    <t>1994/03</t>
  </si>
  <si>
    <t>1994/04</t>
  </si>
  <si>
    <t>1995/01</t>
  </si>
  <si>
    <t>1995/02</t>
  </si>
  <si>
    <t>1995/03</t>
  </si>
  <si>
    <t>1995/04</t>
  </si>
  <si>
    <t>1996/01</t>
  </si>
  <si>
    <t>1996/02</t>
  </si>
  <si>
    <t>1996/03</t>
  </si>
  <si>
    <t>1996/04</t>
  </si>
  <si>
    <t>1997/01</t>
  </si>
  <si>
    <t>1997/02</t>
  </si>
  <si>
    <t>1997/03</t>
  </si>
  <si>
    <t>1997/04</t>
  </si>
  <si>
    <t>1998/01</t>
  </si>
  <si>
    <t>1998/02</t>
  </si>
  <si>
    <t>1998/03</t>
  </si>
  <si>
    <t>1998/04</t>
  </si>
  <si>
    <t>1999/01</t>
  </si>
  <si>
    <t>1999/02</t>
  </si>
  <si>
    <t>1999/03</t>
  </si>
  <si>
    <t>1999/04</t>
  </si>
  <si>
    <t>2000/01</t>
  </si>
  <si>
    <t>2000/02</t>
  </si>
  <si>
    <t>2000/03</t>
  </si>
  <si>
    <t>2000/04</t>
  </si>
  <si>
    <t>2001/01</t>
  </si>
  <si>
    <t>2001/02</t>
  </si>
  <si>
    <t>2001/03</t>
  </si>
  <si>
    <t>2001/04</t>
  </si>
  <si>
    <t>2002/01</t>
  </si>
  <si>
    <t>2002/02</t>
  </si>
  <si>
    <t>2002/03</t>
  </si>
  <si>
    <t>2002/04</t>
  </si>
  <si>
    <t>2003/01</t>
  </si>
  <si>
    <t>2003/02</t>
  </si>
  <si>
    <t>2003/03</t>
  </si>
  <si>
    <t>2003/04</t>
  </si>
  <si>
    <t>2004/01</t>
  </si>
  <si>
    <t>2004/02</t>
  </si>
  <si>
    <t>2004/03</t>
  </si>
  <si>
    <t>2004/04</t>
  </si>
  <si>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</si>
  <si>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</si>
  <si>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</si>
  <si>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</si>
  <si>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</si>
  <si>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</si>
  <si>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</si>
  <si>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</si>
  <si>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</si>
  <si>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</si>
  <si>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</si>
  <si>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</si>
  <si>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</si>
  <si>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</si>
  <si>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</si>
  <si>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</si>
  <si>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</si>
  <si>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</si>
  <si>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</si>
  <si>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</si>
  <si>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</si>
  <si>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</si>
  <si>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</si>
  <si>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</si>
  <si>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</si>
  <si>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</si>
  <si>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</si>
  <si>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</si>
  <si>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</si>
  <si>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</si>
  <si>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</si>
  <si>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</si>
  <si>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</si>
  <si>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</si>
  <si>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</si>
  <si>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</si>
  <si>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</si>
  <si>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</si>
  <si>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</si>
  <si>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</si>
  <si>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2015/01</t>
  </si>
  <si>
    <t>2015/02</t>
  </si>
  <si>
    <t>2015/03</t>
  </si>
  <si>
    <t>2015/04</t>
  </si>
  <si>
    <t>IGAE</t>
  </si>
  <si>
    <t>ANTAD</t>
  </si>
  <si>
    <t>[0.000]</t>
  </si>
  <si>
    <t>[0.001]</t>
  </si>
  <si>
    <t>[0.003]</t>
  </si>
  <si>
    <t>[0.046]</t>
  </si>
  <si>
    <t>Indicador Global de la Actividad Económica</t>
  </si>
  <si>
    <t>Producción de Vehículos</t>
  </si>
  <si>
    <t>Consumo Privado</t>
  </si>
  <si>
    <t>Actividad Industrial</t>
  </si>
  <si>
    <t>Industria manufacturera</t>
  </si>
  <si>
    <t>Construcción</t>
  </si>
  <si>
    <t>Indicador adelantado</t>
  </si>
  <si>
    <t xml:space="preserve">Tasa de interés interbancaria de equilibrio </t>
  </si>
  <si>
    <t xml:space="preserve">Tipo de cambio real </t>
  </si>
  <si>
    <t>Bolsa Mexicana de Valores</t>
  </si>
  <si>
    <t>Exportaciones no petroleras</t>
  </si>
  <si>
    <t>Tendencia del empleo en las manufacturas</t>
  </si>
  <si>
    <t>Transporte marítimo</t>
  </si>
  <si>
    <t>Ventas de electricidad</t>
  </si>
  <si>
    <t>Producción de aluminio</t>
  </si>
  <si>
    <t>Venta de gasolinas</t>
  </si>
  <si>
    <t>Producción de llantas</t>
  </si>
  <si>
    <t>Gases industriales</t>
  </si>
  <si>
    <t>Asistencia a cines</t>
  </si>
  <si>
    <t>Agregado monetario M4</t>
  </si>
  <si>
    <t>Cuartos ocupados (Hoteles)</t>
  </si>
  <si>
    <t>Transporte en ferrocarril</t>
  </si>
  <si>
    <t>Salidas de autobuses</t>
  </si>
  <si>
    <t>Refacciones para automóviles</t>
  </si>
  <si>
    <t>Producción de cemento</t>
  </si>
  <si>
    <t>Ventas de la ANTAD</t>
  </si>
  <si>
    <t>Importaciones Mexicanas</t>
  </si>
  <si>
    <t>Exportaciones Mexicanas</t>
  </si>
  <si>
    <t>ü</t>
  </si>
  <si>
    <t>X</t>
  </si>
  <si>
    <t>Producción de manufacturas en EUA</t>
  </si>
  <si>
    <t>Producción de vehículos de AMIA</t>
  </si>
  <si>
    <t>Exportaciones no petroleras manufactureras</t>
  </si>
  <si>
    <t>Exportaciones no petroleras no manufactureras</t>
  </si>
  <si>
    <t>Número de asegurados por el IMSS</t>
  </si>
  <si>
    <t>Índice Standard &amp; Poor's</t>
  </si>
  <si>
    <t>Ventas al por mayor (EMEC)</t>
  </si>
  <si>
    <t>0.01&lt;p&lt;0.05</t>
  </si>
  <si>
    <t>p&gt;0.10</t>
  </si>
  <si>
    <t>p&lt;0.01</t>
  </si>
  <si>
    <t>0.05&lt;p&lt;0.10</t>
  </si>
  <si>
    <t>[p&gt;0.10]</t>
  </si>
  <si>
    <t>[0.002]</t>
  </si>
  <si>
    <t>[0.010]</t>
  </si>
  <si>
    <t>[0.044]</t>
  </si>
  <si>
    <t>PCA2</t>
  </si>
  <si>
    <t>BE1***</t>
  </si>
  <si>
    <t>BE2***</t>
  </si>
  <si>
    <t>BE2</t>
  </si>
  <si>
    <t>BE2**</t>
  </si>
  <si>
    <t>BE1</t>
  </si>
  <si>
    <t>BE1*</t>
  </si>
  <si>
    <t>BE1**</t>
  </si>
  <si>
    <t>BE2*</t>
  </si>
  <si>
    <t>PCA1</t>
  </si>
  <si>
    <t>MDF</t>
  </si>
  <si>
    <t>AR</t>
  </si>
  <si>
    <t>PCA1***</t>
  </si>
  <si>
    <t>PCA1**</t>
  </si>
  <si>
    <t>AR***</t>
  </si>
  <si>
    <t>Bloomberg</t>
  </si>
  <si>
    <t>Bloom</t>
  </si>
  <si>
    <t>Producción Industrial en EUA</t>
  </si>
  <si>
    <t>Ventas al por mayor (EMEC)*</t>
  </si>
  <si>
    <t>TIIE</t>
  </si>
  <si>
    <t>Industria Manufacturera</t>
  </si>
  <si>
    <t>Bloom*</t>
  </si>
  <si>
    <t>Producción de Vehículos de AMIA</t>
  </si>
  <si>
    <t>CI-1</t>
  </si>
  <si>
    <t>CI-2</t>
  </si>
  <si>
    <t>CI-3</t>
  </si>
  <si>
    <t>INEGI</t>
  </si>
  <si>
    <t>Banco de México</t>
  </si>
  <si>
    <t>Federal Reserve System</t>
  </si>
  <si>
    <t>AMIA</t>
  </si>
  <si>
    <t>SECTUR</t>
  </si>
  <si>
    <t>CFE</t>
  </si>
  <si>
    <t>PEMEX</t>
  </si>
  <si>
    <t>Rolling window</t>
  </si>
  <si>
    <t>Expanding window</t>
  </si>
  <si>
    <t>k=1</t>
  </si>
  <si>
    <t>k=2</t>
  </si>
  <si>
    <t>k=3</t>
  </si>
  <si>
    <t>k=4</t>
  </si>
  <si>
    <t>BIAS</t>
  </si>
  <si>
    <t>MSE</t>
  </si>
  <si>
    <t>RMSE</t>
  </si>
  <si>
    <t>Promedio BE</t>
  </si>
  <si>
    <t>EEBM</t>
  </si>
  <si>
    <t>MAE</t>
  </si>
  <si>
    <t>period</t>
  </si>
  <si>
    <t>pib_trim</t>
  </si>
  <si>
    <t>pca1</t>
  </si>
  <si>
    <t>pca2</t>
  </si>
  <si>
    <t>ssm</t>
  </si>
  <si>
    <t>be1</t>
  </si>
  <si>
    <t>be2</t>
  </si>
  <si>
    <t>mean_be</t>
  </si>
  <si>
    <t>median</t>
  </si>
  <si>
    <t>ar</t>
  </si>
  <si>
    <t>mean</t>
  </si>
  <si>
    <t>Mean BE</t>
  </si>
  <si>
    <t>Error Mean BE</t>
  </si>
  <si>
    <t>2016/01</t>
  </si>
  <si>
    <t>2016/02</t>
  </si>
  <si>
    <t>Observed Quarterly GDP</t>
  </si>
  <si>
    <t>Period</t>
  </si>
  <si>
    <t>f1</t>
  </si>
  <si>
    <t>f2</t>
  </si>
  <si>
    <t>factor2</t>
  </si>
  <si>
    <t>DFM Factor</t>
  </si>
  <si>
    <t>GDP</t>
  </si>
  <si>
    <t>Component1</t>
  </si>
  <si>
    <t>Component2</t>
  </si>
  <si>
    <t>Component3</t>
  </si>
  <si>
    <t>Fecha</t>
  </si>
  <si>
    <t>Indicador</t>
  </si>
  <si>
    <t>BE</t>
  </si>
  <si>
    <t>Mov.</t>
  </si>
  <si>
    <t>Mov. Acum</t>
  </si>
  <si>
    <t>Diferencia</t>
  </si>
  <si>
    <t>LB</t>
  </si>
  <si>
    <t>ANTAD (feb.), AMIA (feb.)</t>
  </si>
  <si>
    <t>Balanza Comercial (feb.)</t>
  </si>
  <si>
    <t>ANTAD (mar.), IMAI (mar.)</t>
  </si>
  <si>
    <t>IMAI (feb.)</t>
  </si>
  <si>
    <t>Balanza Comercial (mar.)</t>
  </si>
  <si>
    <t>IGAE (feb.)</t>
  </si>
  <si>
    <t>IGAE (dec.)</t>
  </si>
  <si>
    <t>Balanza Comercial (jan.)</t>
  </si>
  <si>
    <t>IMAI (jan.)</t>
  </si>
  <si>
    <t>IGAE (jan.)</t>
  </si>
  <si>
    <t>06-apr</t>
  </si>
  <si>
    <t>09-apr</t>
  </si>
  <si>
    <t>14-apr</t>
  </si>
  <si>
    <t>17-apr</t>
  </si>
  <si>
    <t>22-apr</t>
  </si>
  <si>
    <t>23-apr</t>
  </si>
  <si>
    <t>28-apr</t>
  </si>
  <si>
    <t>30-apr</t>
  </si>
  <si>
    <t>AMIA (apr.)</t>
  </si>
  <si>
    <t>ANTAD (apr.), IMAI (mar.)</t>
  </si>
  <si>
    <t>Acotaciones:</t>
  </si>
  <si>
    <t>INICIAL. Publicación del IGAE del último mes del trimestre anterior.</t>
  </si>
  <si>
    <t>6. Publicación de la AMIA y ANTAD del tercer mes del trimestre de referencia.</t>
  </si>
  <si>
    <t>1. Publicación de la Balanza Comercial del primer mes del trimestre de referencia.</t>
  </si>
  <si>
    <t>7. Publicación del IMAI del segundo mes del trimestre de referencia.</t>
  </si>
  <si>
    <t>2. Publicación de la AMIA y ANTAD del segundo mes del trimestre de referencia.</t>
  </si>
  <si>
    <t>8. Publicación de la Balanza Comercial del tercer mes del trimestre de referencia.</t>
  </si>
  <si>
    <t>3. Publicación del IMAI del primer mes del trimestre de referencia.</t>
  </si>
  <si>
    <t>9. Publicación del IGAE del segundo mes del trimestre de referencia.</t>
  </si>
  <si>
    <t>4. Publicación de la Balanza Comercial del segundo mes del trimestre de referencia.</t>
  </si>
  <si>
    <t>10. Publicación de la AMIA y ANTAD del primer mes del siguiente trimestre.</t>
  </si>
  <si>
    <t>5. Publicación del IGAE del primer mes del trimestre de referencia.</t>
  </si>
  <si>
    <t>FINAL. Publicación del IMAI del tercer mes del trimestre de referencia.</t>
  </si>
  <si>
    <t>Análisis de los Errores de Pronóstico (PIB 2014-II a 2017-I)</t>
  </si>
  <si>
    <t>Figure 3</t>
  </si>
  <si>
    <t>Figure 4</t>
  </si>
  <si>
    <t>Confidence Interval at 95%</t>
  </si>
  <si>
    <t>GDP Published</t>
  </si>
  <si>
    <t>Forecasts from 2009-I to 2016-II</t>
  </si>
  <si>
    <t>Forecasts from 2011-I to 2016-II</t>
  </si>
  <si>
    <t>Models</t>
  </si>
  <si>
    <t>DFM</t>
  </si>
  <si>
    <t>DFM*</t>
  </si>
  <si>
    <t>DFM**</t>
  </si>
  <si>
    <t>Mean (All Models)</t>
  </si>
  <si>
    <t>Median (All Models)</t>
  </si>
  <si>
    <t>Mean (BE)</t>
  </si>
  <si>
    <t>Mean</t>
  </si>
  <si>
    <t>Median</t>
  </si>
  <si>
    <t>Mean*</t>
  </si>
  <si>
    <t>Mean***</t>
  </si>
  <si>
    <t>Median*</t>
  </si>
  <si>
    <t>Median***</t>
  </si>
  <si>
    <t>MeanBE</t>
  </si>
  <si>
    <t>MeanBE**</t>
  </si>
  <si>
    <t>MeanBE***</t>
  </si>
  <si>
    <t>MeanBE*</t>
  </si>
  <si>
    <t>p-value for the significance of differences in MSE between compared models ***p&lt;0.01, **p&lt;0.05, *p&lt;0.1</t>
  </si>
  <si>
    <t>Criterion</t>
  </si>
  <si>
    <t>Note: Forecast errors are obtained as the difference between the observed and the predicted value. The criteria shown in this table are detailed in Section 5.5.</t>
  </si>
  <si>
    <t>Error measure</t>
  </si>
  <si>
    <t>Forecast horizon</t>
  </si>
  <si>
    <t>Note: Table shows the average statistics obtained from an estimate with a rolling window and an expanded one. The size of the first window is 56 quarters in BE1 and 28 quarters in BE2; from 1993-I to 2006-IV and from 2000-I to 2006-IV, respectively.</t>
  </si>
  <si>
    <t>SPF</t>
  </si>
  <si>
    <t>The sample includes forecasts from 2014-II to 2017-I. The Mean Squared Error (MSE) is used as loss criterion and the Kernel of a Uniform distribution is used to calculate the long-term variance. In the main diagonal are the MSE of each model.</t>
  </si>
  <si>
    <t>Survey of Professional Forecasters</t>
  </si>
  <si>
    <t>Note: Forecast errors are obtained as the difference between the observed and the predicted value.</t>
  </si>
  <si>
    <t>Table A.1. Variables of the Information Sets</t>
  </si>
  <si>
    <t>Indicator Name</t>
  </si>
  <si>
    <t>Source</t>
  </si>
  <si>
    <t>Note: The correlations of the indicators with (*) are presented for shorter periods because the series do not start in 1993.</t>
  </si>
  <si>
    <r>
      <t>Coefficient of correlation with GDP</t>
    </r>
    <r>
      <rPr>
        <b/>
        <vertAlign val="superscript"/>
        <sz val="8"/>
        <color theme="1"/>
        <rFont val="Times New Roman"/>
        <family val="1"/>
      </rPr>
      <t>1/</t>
    </r>
    <r>
      <rPr>
        <b/>
        <sz val="8"/>
        <color theme="1"/>
        <rFont val="Times New Roman"/>
        <family val="1"/>
      </rPr>
      <t xml:space="preserve"> (1993-I to 2016-I)</t>
    </r>
  </si>
  <si>
    <t>Table A.2. Unit Root Tests</t>
  </si>
  <si>
    <t>Ho: The series has a unit root</t>
  </si>
  <si>
    <t>Ho: The series is stationary</t>
  </si>
  <si>
    <t>Augmented Dickey-Fuller Test</t>
  </si>
  <si>
    <t>Phillips-Perron Test</t>
  </si>
  <si>
    <t>Kwiatkowski-Phillips-Schmidt-Shin Test</t>
  </si>
  <si>
    <t>None</t>
  </si>
  <si>
    <t>Intercept</t>
  </si>
  <si>
    <t>Intercept and Trend</t>
  </si>
  <si>
    <t>Logarithmic Difference</t>
  </si>
  <si>
    <t>Seasonal Adjustment of INEGI</t>
  </si>
  <si>
    <t>Table A.2. Unit Root Tests (continued)</t>
  </si>
  <si>
    <t>Note: unit root tests were done for the period 1993-2013. The p-values are shown to reject the Ho. In blue, the tests in which the series has a unit root are highlighted. The p-value in brackets refers to the unit root tests with the differences of the original series.</t>
  </si>
  <si>
    <t>DFM***</t>
  </si>
  <si>
    <t>Median**</t>
  </si>
  <si>
    <t>Table A.3. Diebold-Mariano test (loss criterion MAE)</t>
  </si>
  <si>
    <t>Table A.4. Diebold-Mariano test (loss criterion MSE)</t>
  </si>
  <si>
    <t>The sample includes forecasts from 2009-I to 2016-II. The Mean Squared Error (MSE) is used as loss criterion and the Kernel of a Uniform distribution is used to compute the long-term variance. The main diagonal shows the MSE of each model.</t>
  </si>
  <si>
    <t>The sample includes forecasts from 2009-I to 2016-II. The Mean Absolute Error (MAE) is used as loss criterion and a Bartlett Kernel is used to compute the long-term variance. The main diagonal shows the MAE of each model.</t>
  </si>
  <si>
    <t>The sample includes forecasts from 2011-I to 2016-II. The Mean Squared Error (MSE) is used as loss criterion and the Kernel of a Uniform distribution is used to compute the long-term variance. The main diagonal shows the MSE of each model.</t>
  </si>
  <si>
    <r>
      <rPr>
        <vertAlign val="superscript"/>
        <sz val="9"/>
        <color rgb="FF000000"/>
        <rFont val="Times New Roman"/>
        <family val="1"/>
      </rPr>
      <t>1/</t>
    </r>
    <r>
      <rPr>
        <sz val="9"/>
        <color rgb="FF000000"/>
        <rFont val="Times New Roman"/>
        <family val="1"/>
      </rPr>
      <t>The correlation coefficient was obtained with respect to the seasonally adjusted quarterly GDP variations and those of the selected indicator.</t>
    </r>
  </si>
  <si>
    <t>Table 4. Diebold-Mariano test (MSE loss criterion)</t>
  </si>
  <si>
    <t>Table 5. Forecast Errors (from 2009-I to 2016-II)</t>
  </si>
  <si>
    <t>Table 6. Forecast errors analysis in pseudo real time</t>
  </si>
  <si>
    <t>Table 7. Diebold-Mariano test</t>
  </si>
  <si>
    <t>Table 1. Bridge Equations estimation models</t>
  </si>
  <si>
    <t>Variables</t>
  </si>
  <si>
    <t>Coefficient</t>
  </si>
  <si>
    <t>Std. Error</t>
  </si>
  <si>
    <r>
      <t>IGAE</t>
    </r>
    <r>
      <rPr>
        <vertAlign val="subscript"/>
        <sz val="10"/>
        <color theme="1"/>
        <rFont val="Times New Roman"/>
        <family val="1"/>
      </rPr>
      <t>t</t>
    </r>
  </si>
  <si>
    <r>
      <t>Consumption</t>
    </r>
    <r>
      <rPr>
        <vertAlign val="subscript"/>
        <sz val="10"/>
        <color theme="1"/>
        <rFont val="Times New Roman"/>
        <family val="1"/>
      </rPr>
      <t>t-2</t>
    </r>
  </si>
  <si>
    <r>
      <t>IndustrialActivity</t>
    </r>
    <r>
      <rPr>
        <vertAlign val="subscript"/>
        <sz val="10"/>
        <color theme="1"/>
        <rFont val="Times New Roman"/>
        <family val="1"/>
      </rPr>
      <t>t-2</t>
    </r>
  </si>
  <si>
    <r>
      <t>Manufacturing</t>
    </r>
    <r>
      <rPr>
        <vertAlign val="subscript"/>
        <sz val="10"/>
        <color theme="1"/>
        <rFont val="Times New Roman"/>
        <family val="1"/>
      </rPr>
      <t>t-1</t>
    </r>
  </si>
  <si>
    <r>
      <t>Imports</t>
    </r>
    <r>
      <rPr>
        <vertAlign val="subscript"/>
        <sz val="10"/>
        <color theme="1"/>
        <rFont val="Times New Roman"/>
        <family val="1"/>
      </rPr>
      <t>t</t>
    </r>
  </si>
  <si>
    <r>
      <t>IndustryUS</t>
    </r>
    <r>
      <rPr>
        <vertAlign val="subscript"/>
        <sz val="10"/>
        <color theme="1"/>
        <rFont val="Times New Roman"/>
        <family val="1"/>
      </rPr>
      <t>t</t>
    </r>
  </si>
  <si>
    <r>
      <t>Construction</t>
    </r>
    <r>
      <rPr>
        <vertAlign val="subscript"/>
        <sz val="10"/>
        <color theme="1"/>
        <rFont val="Times New Roman"/>
        <family val="1"/>
      </rPr>
      <t>t-2</t>
    </r>
  </si>
  <si>
    <r>
      <t>ANTAD</t>
    </r>
    <r>
      <rPr>
        <vertAlign val="subscript"/>
        <sz val="10"/>
        <color theme="1"/>
        <rFont val="Times New Roman"/>
        <family val="1"/>
      </rPr>
      <t>t</t>
    </r>
  </si>
  <si>
    <r>
      <t>ExportNoPetrolManu</t>
    </r>
    <r>
      <rPr>
        <vertAlign val="subscript"/>
        <sz val="10"/>
        <color theme="1"/>
        <rFont val="Times New Roman"/>
        <family val="1"/>
      </rPr>
      <t>t</t>
    </r>
  </si>
  <si>
    <r>
      <t>ForwardIndicator</t>
    </r>
    <r>
      <rPr>
        <vertAlign val="subscript"/>
        <sz val="10"/>
        <color theme="1"/>
        <rFont val="Times New Roman"/>
        <family val="1"/>
      </rPr>
      <t>t-1</t>
    </r>
  </si>
  <si>
    <r>
      <t>BMV</t>
    </r>
    <r>
      <rPr>
        <vertAlign val="subscript"/>
        <sz val="10"/>
        <color theme="1"/>
        <rFont val="Times New Roman"/>
        <family val="1"/>
      </rPr>
      <t>t</t>
    </r>
  </si>
  <si>
    <r>
      <t>Cement</t>
    </r>
    <r>
      <rPr>
        <vertAlign val="subscript"/>
        <sz val="10"/>
        <color theme="1"/>
        <rFont val="Times New Roman"/>
        <family val="1"/>
      </rPr>
      <t>t-3</t>
    </r>
  </si>
  <si>
    <r>
      <t>AMIA</t>
    </r>
    <r>
      <rPr>
        <vertAlign val="subscript"/>
        <sz val="10"/>
        <color theme="1"/>
        <rFont val="Times New Roman"/>
        <family val="1"/>
      </rPr>
      <t>t-1</t>
    </r>
  </si>
  <si>
    <r>
      <t>M4</t>
    </r>
    <r>
      <rPr>
        <vertAlign val="subscript"/>
        <sz val="10"/>
        <color theme="1"/>
        <rFont val="Times New Roman"/>
        <family val="1"/>
      </rPr>
      <t>t-3</t>
    </r>
  </si>
  <si>
    <r>
      <t>EMEC</t>
    </r>
    <r>
      <rPr>
        <vertAlign val="subscript"/>
        <sz val="10"/>
        <color theme="1"/>
        <rFont val="Times New Roman"/>
        <family val="1"/>
      </rPr>
      <t>t</t>
    </r>
  </si>
  <si>
    <r>
      <t>AutoParts</t>
    </r>
    <r>
      <rPr>
        <vertAlign val="subscript"/>
        <sz val="10"/>
        <color theme="1"/>
        <rFont val="Times New Roman"/>
        <family val="1"/>
      </rPr>
      <t>t</t>
    </r>
  </si>
  <si>
    <r>
      <t>Aluminium</t>
    </r>
    <r>
      <rPr>
        <vertAlign val="subscript"/>
        <sz val="10"/>
        <color theme="1"/>
        <rFont val="Times New Roman"/>
        <family val="1"/>
      </rPr>
      <t>t-3</t>
    </r>
  </si>
  <si>
    <r>
      <t>Export</t>
    </r>
    <r>
      <rPr>
        <vertAlign val="subscript"/>
        <sz val="10"/>
        <color theme="1"/>
        <rFont val="Times New Roman"/>
        <family val="1"/>
      </rPr>
      <t>t-1</t>
    </r>
  </si>
  <si>
    <r>
      <t>Hotel</t>
    </r>
    <r>
      <rPr>
        <vertAlign val="subscript"/>
        <sz val="10"/>
        <color theme="1"/>
        <rFont val="Times New Roman"/>
        <family val="1"/>
      </rPr>
      <t>t</t>
    </r>
  </si>
  <si>
    <r>
      <t>Electricity</t>
    </r>
    <r>
      <rPr>
        <vertAlign val="subscript"/>
        <sz val="10"/>
        <color theme="1"/>
        <rFont val="Times New Roman"/>
        <family val="1"/>
      </rPr>
      <t>t-1</t>
    </r>
  </si>
  <si>
    <r>
      <t>IndustrialGas</t>
    </r>
    <r>
      <rPr>
        <vertAlign val="subscript"/>
        <sz val="10"/>
        <color theme="1"/>
        <rFont val="Times New Roman"/>
        <family val="1"/>
      </rPr>
      <t>t-1</t>
    </r>
  </si>
  <si>
    <r>
      <t>Rail</t>
    </r>
    <r>
      <rPr>
        <vertAlign val="subscript"/>
        <sz val="10"/>
        <color theme="1"/>
        <rFont val="Times New Roman"/>
        <family val="1"/>
      </rPr>
      <t>t-4</t>
    </r>
  </si>
  <si>
    <r>
      <t>Tires</t>
    </r>
    <r>
      <rPr>
        <vertAlign val="subscript"/>
        <sz val="10"/>
        <color theme="1"/>
        <rFont val="Times New Roman"/>
        <family val="1"/>
      </rPr>
      <t>t-2</t>
    </r>
  </si>
  <si>
    <r>
      <t>Movie</t>
    </r>
    <r>
      <rPr>
        <vertAlign val="subscript"/>
        <sz val="10"/>
        <color theme="1"/>
        <rFont val="Times New Roman"/>
        <family val="1"/>
      </rPr>
      <t>t-2</t>
    </r>
  </si>
  <si>
    <r>
      <t>Fuel</t>
    </r>
    <r>
      <rPr>
        <vertAlign val="subscript"/>
        <sz val="10"/>
        <color theme="1"/>
        <rFont val="Times New Roman"/>
        <family val="1"/>
      </rPr>
      <t>t-2</t>
    </r>
  </si>
  <si>
    <r>
      <t>TIIE</t>
    </r>
    <r>
      <rPr>
        <vertAlign val="subscript"/>
        <sz val="10"/>
        <color theme="1"/>
        <rFont val="Times New Roman"/>
        <family val="1"/>
      </rPr>
      <t>t-3</t>
    </r>
  </si>
  <si>
    <r>
      <t>ER</t>
    </r>
    <r>
      <rPr>
        <vertAlign val="subscript"/>
        <sz val="10"/>
        <color theme="1"/>
        <rFont val="Times New Roman"/>
        <family val="1"/>
      </rPr>
      <t>t-3</t>
    </r>
  </si>
  <si>
    <t>AR(1)</t>
  </si>
  <si>
    <t>Adjusted R-squared</t>
  </si>
  <si>
    <t>S.E. of regression</t>
  </si>
  <si>
    <t>Durbin-Watson stat</t>
  </si>
  <si>
    <t>Akaike info criterion</t>
  </si>
  <si>
    <t>Schwarz criterion</t>
  </si>
  <si>
    <t>Hannan-Quinn criter.</t>
  </si>
  <si>
    <t>Note: Models shown with data available until July 31th, 2017 in order to forecast GDP growth rate of 2017-II, which was published in August 22nd, 2017.</t>
  </si>
  <si>
    <t>Table 2. Dynamic Factor Model estimation</t>
  </si>
  <si>
    <r>
      <t>Factor</t>
    </r>
    <r>
      <rPr>
        <vertAlign val="subscript"/>
        <sz val="10"/>
        <color theme="1"/>
        <rFont val="Times New Roman"/>
        <family val="1"/>
      </rPr>
      <t>t</t>
    </r>
  </si>
  <si>
    <t>Constant</t>
  </si>
  <si>
    <t>MA(1)</t>
  </si>
  <si>
    <t>Table 3. Principal Components Model estimation</t>
  </si>
  <si>
    <r>
      <t>Factor1</t>
    </r>
    <r>
      <rPr>
        <vertAlign val="subscript"/>
        <sz val="10"/>
        <color theme="1"/>
        <rFont val="Times New Roman"/>
        <family val="1"/>
      </rPr>
      <t>t</t>
    </r>
  </si>
  <si>
    <r>
      <t>Factor1</t>
    </r>
    <r>
      <rPr>
        <vertAlign val="subscript"/>
        <sz val="10"/>
        <color theme="1"/>
        <rFont val="Times New Roman"/>
        <family val="1"/>
      </rPr>
      <t>t-1</t>
    </r>
  </si>
  <si>
    <r>
      <t>Factor1</t>
    </r>
    <r>
      <rPr>
        <vertAlign val="subscript"/>
        <sz val="10"/>
        <color theme="1"/>
        <rFont val="Times New Roman"/>
        <family val="1"/>
      </rPr>
      <t>t-2</t>
    </r>
  </si>
  <si>
    <r>
      <t>Factor2</t>
    </r>
    <r>
      <rPr>
        <vertAlign val="subscript"/>
        <sz val="10"/>
        <color theme="1"/>
        <rFont val="Times New Roman"/>
        <family val="1"/>
      </rPr>
      <t>t</t>
    </r>
  </si>
  <si>
    <r>
      <t>Factor2</t>
    </r>
    <r>
      <rPr>
        <vertAlign val="subscript"/>
        <sz val="10"/>
        <color theme="1"/>
        <rFont val="Times New Roman"/>
        <family val="1"/>
      </rPr>
      <t>t-1</t>
    </r>
  </si>
  <si>
    <r>
      <t>Factor3</t>
    </r>
    <r>
      <rPr>
        <vertAlign val="subscript"/>
        <sz val="10"/>
        <color theme="1"/>
        <rFont val="Times New Roman"/>
        <family val="1"/>
      </rPr>
      <t>t</t>
    </r>
  </si>
  <si>
    <r>
      <t>Factor3</t>
    </r>
    <r>
      <rPr>
        <vertAlign val="subscript"/>
        <sz val="10"/>
        <color theme="1"/>
        <rFont val="Times New Roman"/>
        <family val="1"/>
      </rPr>
      <t>t-1</t>
    </r>
  </si>
  <si>
    <t>Note: Numerical answers are to be entered into the yellow-shaded cells.</t>
  </si>
  <si>
    <t>et</t>
  </si>
  <si>
    <t>Autocorrelograms for Residuals</t>
  </si>
  <si>
    <t>Number of observations:</t>
  </si>
  <si>
    <t>95% Confidence band</t>
  </si>
  <si>
    <t>Lag</t>
  </si>
  <si>
    <r>
      <t>Autocorrelation Function (ACF)</t>
    </r>
    <r>
      <rPr>
        <b/>
        <i/>
        <sz val="11"/>
        <color theme="1"/>
        <rFont val="Calibri"/>
        <family val="2"/>
        <scheme val="minor"/>
      </rPr>
      <t xml:space="preserve"> 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</si>
  <si>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Squares of Autocorrlelations:</t>
    </r>
    <r>
      <rPr>
        <b/>
        <i/>
        <sz val="11"/>
        <color theme="1"/>
        <rFont val="Calibri"/>
        <family val="2"/>
        <scheme val="minor"/>
      </rPr>
      <t xml:space="preserve"> r</t>
    </r>
    <r>
      <rPr>
        <b/>
        <i/>
        <vertAlign val="subscript"/>
        <sz val="11"/>
        <color theme="1"/>
        <rFont val="Calibri"/>
        <family val="2"/>
        <scheme val="minor"/>
      </rPr>
      <t>s</t>
    </r>
    <r>
      <rPr>
        <b/>
        <i/>
        <vertAlign val="superscript"/>
        <sz val="11"/>
        <color theme="1"/>
        <rFont val="Calibri"/>
        <family val="2"/>
        <scheme val="minor"/>
      </rPr>
      <t>2</t>
    </r>
  </si>
  <si>
    <r>
      <t xml:space="preserve">Sampling variance of </t>
    </r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:</t>
    </r>
  </si>
  <si>
    <r>
      <t xml:space="preserve">Sampling standard deviation of </t>
    </r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:</t>
    </r>
  </si>
  <si>
    <r>
      <t xml:space="preserve">- 2 x sd of </t>
    </r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</si>
  <si>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 xml:space="preserve">+ 2 x sd of </t>
    </r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</si>
  <si>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t>Breusch-Godfrey Serial Correlation LM Test:</t>
  </si>
  <si>
    <t>Variable</t>
  </si>
  <si>
    <t>RESID(-1)</t>
  </si>
  <si>
    <t>RESID(-2)</t>
  </si>
  <si>
    <t>RESID(-3)</t>
  </si>
  <si>
    <t>RESID(-4)</t>
  </si>
  <si>
    <t>Modified DM Test</t>
  </si>
  <si>
    <t>n=</t>
  </si>
  <si>
    <t>DM statistic</t>
  </si>
  <si>
    <t>Significance Level (90%) for t-table with 29 degrees of freedom</t>
  </si>
  <si>
    <t>Table 4. HLN Modified Diebold-Mariano test (MSE loss criterion)</t>
  </si>
  <si>
    <t>p-value for statistically significance differences in MSE between compared models ***p&lt;0.01, **p&lt;0.05, *p&lt;0.1</t>
  </si>
  <si>
    <t>The sample includes forecasts from 2009-I to 2016-II. The Mean Squared Error (MSE) is used as loss criterion and the Kernel of a Uniform distribution is used to compute the long-term variance. The main diagonal shows the MSE of each model. HLN test was proposed by Harvey, Leybourne, and Newbold (1997).</t>
  </si>
  <si>
    <t>Significance Level (95%) for t-table with 29 degrees of freedom</t>
  </si>
  <si>
    <t>Mean**</t>
  </si>
  <si>
    <t>Significance Level (99%) for t-table with 29 degrees of freedom</t>
  </si>
  <si>
    <t>Table A.3. HLN Modified Diebold-Mariano test (loss criterion MAE)</t>
  </si>
  <si>
    <t>The sample includes forecasts from 2009-I to 2016-II. The Mean Absolute Error (MAE) is used as loss criterion and a Bartlett Kernel is used to compute the long-term variance. The main diagonal shows the MAE of each model. HLN test was proposed by Harvey, Leybourne, and Newbold (1997).</t>
  </si>
  <si>
    <t>The sample includes forecasts from 2011-I to 2016-II. The Mean Squared Error (MSE) is used as loss criterion and the Kernel of a Uniform distribution is used to compute the long-term variance. The main diagonal shows the MSE of each model. HLN test was proposed by Harvey, Leybourne, and Newbold (1997).</t>
  </si>
  <si>
    <t>Table A.4. HLN Modified Diebold-Mariano test (loss criterion MSE)</t>
  </si>
  <si>
    <t>INEGI Rapid Estimation</t>
  </si>
  <si>
    <t>INEGI**</t>
  </si>
  <si>
    <t>INEGI*</t>
  </si>
  <si>
    <t>Table 7. HLN Modified Diebold-Mariano test</t>
  </si>
  <si>
    <t>Table 8. Real-time Forecast Errors                                                            (from 2014-II to 2017-I)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</si>
</sst>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_ ;[Red]\-0.000\ "/>
    <numFmt numFmtId="166" formatCode="0.00000"/>
    <numFmt numFmtId="167" formatCode="0.00_ ;[Red]\-0.00\ "/>
    <numFmt numFmtId="168" formatCode="#,##0.000"/>
    <numFmt numFmtId="169" formatCode="#,##0.0_ ;[Red]\-#,##0.0\ "/>
    <numFmt numFmtId="170" formatCode="#,##0.00_ ;[Red]\-#,##0.00\ "/>
    <numFmt numFmtId="171" formatCode="\(#,##0.000\);[Red]\(\-#,##0.000\)"/>
    <numFmt numFmtId="172" formatCode="0.0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Wingdings"/>
      <charset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rgb="FF0070C0"/>
      <name val="Times New Roman"/>
      <family val="1"/>
    </font>
    <font>
      <b/>
      <sz val="9"/>
      <color theme="1"/>
      <name val="Wingdings"/>
      <charset val="2"/>
    </font>
    <font>
      <sz val="9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vertAlign val="superscript"/>
      <sz val="9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vertAlign val="subscript"/>
      <sz val="10"/>
      <color theme="1"/>
      <name val="Times New Roman"/>
      <family val="1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207">
    <xf numFmtId="0" fontId="0" fillId="0" borderId="0" xfId="0"/>
    <xf numFmtId="0" fontId="1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16" fillId="0" borderId="0" xfId="0" applyFont="1" applyBorder="1" applyAlignment="1">
      <alignment horizontal="center" vertical="center" wrapText="1"/>
    </xf>
    <xf numFmtId="0" fontId="21" fillId="0" borderId="0" xfId="0" applyFont="1"/>
    <xf numFmtId="0" fontId="18" fillId="0" borderId="0" xfId="0" applyFont="1"/>
    <xf numFmtId="0" fontId="24" fillId="33" borderId="12" xfId="0" applyFont="1" applyFill="1" applyBorder="1" applyAlignment="1">
      <alignment horizontal="center" vertical="center" wrapText="1"/>
    </xf>
    <xf numFmtId="165" fontId="26" fillId="33" borderId="0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vertical="center" wrapText="1"/>
    </xf>
    <xf numFmtId="166" fontId="20" fillId="33" borderId="0" xfId="0" applyNumberFormat="1" applyFont="1" applyFill="1" applyAlignment="1">
      <alignment horizontal="center" vertical="center"/>
    </xf>
    <xf numFmtId="0" fontId="20" fillId="33" borderId="13" xfId="0" applyFont="1" applyFill="1" applyBorder="1" applyAlignment="1">
      <alignment vertical="center" wrapText="1"/>
    </xf>
    <xf numFmtId="166" fontId="20" fillId="33" borderId="13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3" borderId="0" xfId="0" applyFont="1" applyFill="1" applyBorder="1" applyAlignment="1">
      <alignment horizontal="left" vertical="center" wrapText="1"/>
    </xf>
    <xf numFmtId="164" fontId="24" fillId="33" borderId="0" xfId="0" applyNumberFormat="1" applyFont="1" applyFill="1" applyBorder="1" applyAlignment="1">
      <alignment horizontal="center" vertical="center" wrapText="1"/>
    </xf>
    <xf numFmtId="164" fontId="24" fillId="33" borderId="0" xfId="0" applyNumberFormat="1" applyFont="1" applyFill="1" applyAlignment="1">
      <alignment horizontal="center" vertical="center"/>
    </xf>
    <xf numFmtId="164" fontId="24" fillId="33" borderId="13" xfId="0" applyNumberFormat="1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left" vertical="center" wrapText="1"/>
    </xf>
    <xf numFmtId="0" fontId="24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18" fillId="33" borderId="0" xfId="0" applyNumberFormat="1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center"/>
    </xf>
    <xf numFmtId="165" fontId="28" fillId="33" borderId="0" xfId="0" applyNumberFormat="1" applyFont="1" applyFill="1" applyBorder="1" applyAlignment="1">
      <alignment horizontal="center"/>
    </xf>
    <xf numFmtId="165" fontId="26" fillId="33" borderId="0" xfId="0" applyNumberFormat="1" applyFont="1" applyFill="1" applyAlignment="1">
      <alignment horizontal="center"/>
    </xf>
    <xf numFmtId="165" fontId="20" fillId="33" borderId="0" xfId="0" applyNumberFormat="1" applyFont="1" applyFill="1" applyBorder="1" applyAlignment="1">
      <alignment horizontal="center"/>
    </xf>
    <xf numFmtId="165" fontId="20" fillId="33" borderId="0" xfId="0" applyNumberFormat="1" applyFont="1" applyFill="1" applyAlignment="1">
      <alignment horizontal="center"/>
    </xf>
    <xf numFmtId="165" fontId="28" fillId="33" borderId="10" xfId="0" applyNumberFormat="1" applyFont="1" applyFill="1" applyBorder="1" applyAlignment="1">
      <alignment horizontal="center"/>
    </xf>
    <xf numFmtId="0" fontId="18" fillId="33" borderId="0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 wrapText="1"/>
    </xf>
    <xf numFmtId="0" fontId="20" fillId="33" borderId="0" xfId="0" applyFont="1" applyFill="1" applyBorder="1" applyAlignment="1">
      <alignment horizontal="left" vertical="center" wrapText="1"/>
    </xf>
    <xf numFmtId="0" fontId="19" fillId="33" borderId="12" xfId="0" applyFont="1" applyFill="1" applyBorder="1" applyAlignment="1">
      <alignment vertical="center"/>
    </xf>
    <xf numFmtId="0" fontId="25" fillId="33" borderId="12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0" fillId="33" borderId="0" xfId="0" applyFill="1"/>
    <xf numFmtId="0" fontId="32" fillId="33" borderId="13" xfId="0" applyFont="1" applyFill="1" applyBorder="1" applyAlignment="1">
      <alignment horizontal="center" vertical="center"/>
    </xf>
    <xf numFmtId="0" fontId="0" fillId="33" borderId="0" xfId="0" applyFill="1" applyBorder="1"/>
    <xf numFmtId="0" fontId="30" fillId="33" borderId="18" xfId="0" applyFont="1" applyFill="1" applyBorder="1" applyAlignment="1">
      <alignment vertical="center"/>
    </xf>
    <xf numFmtId="0" fontId="31" fillId="33" borderId="0" xfId="0" applyFont="1" applyFill="1" applyAlignment="1">
      <alignment vertical="center"/>
    </xf>
    <xf numFmtId="164" fontId="31" fillId="33" borderId="0" xfId="0" applyNumberFormat="1" applyFont="1" applyFill="1" applyAlignment="1">
      <alignment horizontal="center" vertical="center"/>
    </xf>
    <xf numFmtId="0" fontId="31" fillId="33" borderId="10" xfId="0" applyFont="1" applyFill="1" applyBorder="1" applyAlignment="1">
      <alignment vertical="center"/>
    </xf>
    <xf numFmtId="164" fontId="31" fillId="33" borderId="10" xfId="0" applyNumberFormat="1" applyFont="1" applyFill="1" applyBorder="1" applyAlignment="1">
      <alignment horizontal="center" vertical="center"/>
    </xf>
    <xf numFmtId="0" fontId="0" fillId="33" borderId="10" xfId="0" applyFill="1" applyBorder="1"/>
    <xf numFmtId="0" fontId="30" fillId="33" borderId="16" xfId="0" applyFont="1" applyFill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0" fillId="0" borderId="0" xfId="0" applyFont="1"/>
    <xf numFmtId="0" fontId="19" fillId="0" borderId="0" xfId="0" applyFont="1"/>
    <xf numFmtId="168" fontId="18" fillId="0" borderId="0" xfId="0" applyNumberFormat="1" applyFont="1" applyAlignment="1">
      <alignment horizontal="center" vertical="center"/>
    </xf>
    <xf numFmtId="0" fontId="19" fillId="0" borderId="13" xfId="0" applyFont="1" applyBorder="1"/>
    <xf numFmtId="168" fontId="18" fillId="0" borderId="13" xfId="0" applyNumberFormat="1" applyFont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7" fontId="16" fillId="0" borderId="0" xfId="0" applyNumberFormat="1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1" fontId="0" fillId="0" borderId="0" xfId="0" applyNumberFormat="1"/>
    <xf numFmtId="0" fontId="16" fillId="34" borderId="0" xfId="0" applyFont="1" applyFill="1"/>
    <xf numFmtId="0" fontId="24" fillId="33" borderId="13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16" fontId="16" fillId="0" borderId="19" xfId="0" applyNumberFormat="1" applyFont="1" applyBorder="1" applyAlignment="1">
      <alignment horizontal="center" vertical="center" wrapText="1"/>
    </xf>
    <xf numFmtId="16" fontId="0" fillId="0" borderId="19" xfId="0" applyNumberFormat="1" applyFont="1" applyBorder="1" applyAlignment="1">
      <alignment horizontal="center" vertical="center" wrapText="1"/>
    </xf>
    <xf numFmtId="169" fontId="0" fillId="0" borderId="19" xfId="0" applyNumberFormat="1" applyBorder="1" applyAlignment="1">
      <alignment horizontal="center" vertical="center" wrapText="1"/>
    </xf>
    <xf numFmtId="170" fontId="0" fillId="0" borderId="19" xfId="0" applyNumberFormat="1" applyFill="1" applyBorder="1" applyAlignment="1">
      <alignment horizontal="center" vertical="center" wrapText="1"/>
    </xf>
    <xf numFmtId="169" fontId="0" fillId="0" borderId="0" xfId="0" applyNumberFormat="1" applyBorder="1" applyAlignment="1">
      <alignment horizontal="center" vertical="center" wrapText="1"/>
    </xf>
    <xf numFmtId="16" fontId="16" fillId="0" borderId="19" xfId="0" applyNumberFormat="1" applyFont="1" applyFill="1" applyBorder="1" applyAlignment="1">
      <alignment horizontal="center" vertical="center" wrapText="1"/>
    </xf>
    <xf numFmtId="16" fontId="0" fillId="0" borderId="19" xfId="0" applyNumberFormat="1" applyFont="1" applyFill="1" applyBorder="1" applyAlignment="1">
      <alignment horizontal="center" vertical="center" wrapText="1"/>
    </xf>
    <xf numFmtId="169" fontId="0" fillId="0" borderId="19" xfId="0" applyNumberFormat="1" applyFill="1" applyBorder="1" applyAlignment="1">
      <alignment horizontal="center" vertical="center" wrapText="1"/>
    </xf>
    <xf numFmtId="16" fontId="16" fillId="0" borderId="20" xfId="0" applyNumberFormat="1" applyFont="1" applyFill="1" applyBorder="1" applyAlignment="1">
      <alignment horizontal="center" vertical="center" wrapText="1"/>
    </xf>
    <xf numFmtId="16" fontId="0" fillId="0" borderId="20" xfId="0" applyNumberFormat="1" applyFont="1" applyBorder="1" applyAlignment="1">
      <alignment horizontal="center" vertical="center" wrapText="1"/>
    </xf>
    <xf numFmtId="169" fontId="0" fillId="0" borderId="20" xfId="0" applyNumberFormat="1" applyFill="1" applyBorder="1" applyAlignment="1">
      <alignment horizontal="center" vertical="center" wrapText="1"/>
    </xf>
    <xf numFmtId="169" fontId="0" fillId="0" borderId="20" xfId="0" applyNumberFormat="1" applyBorder="1" applyAlignment="1">
      <alignment horizontal="center" vertical="center" wrapText="1"/>
    </xf>
    <xf numFmtId="170" fontId="0" fillId="0" borderId="20" xfId="0" applyNumberFormat="1" applyFill="1" applyBorder="1" applyAlignment="1">
      <alignment horizontal="center" vertical="center" wrapText="1"/>
    </xf>
    <xf numFmtId="16" fontId="16" fillId="0" borderId="0" xfId="0" applyNumberFormat="1" applyFont="1" applyFill="1" applyBorder="1" applyAlignment="1">
      <alignment horizontal="center" vertical="center" wrapText="1"/>
    </xf>
    <xf numFmtId="16" fontId="0" fillId="0" borderId="0" xfId="0" applyNumberFormat="1" applyFont="1" applyBorder="1" applyAlignment="1">
      <alignment horizontal="center" vertical="center" wrapText="1"/>
    </xf>
    <xf numFmtId="169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ont="1" applyFill="1" applyBorder="1" applyAlignment="1">
      <alignment horizontal="center" vertical="center" wrapText="1"/>
    </xf>
    <xf numFmtId="170" fontId="0" fillId="0" borderId="0" xfId="0" applyNumberFormat="1" applyFill="1" applyBorder="1" applyAlignment="1">
      <alignment horizontal="center" vertical="center" wrapText="1"/>
    </xf>
    <xf numFmtId="169" fontId="0" fillId="0" borderId="0" xfId="0" applyNumberFormat="1"/>
    <xf numFmtId="16" fontId="16" fillId="0" borderId="19" xfId="0" quotePrefix="1" applyNumberFormat="1" applyFont="1" applyFill="1" applyBorder="1" applyAlignment="1">
      <alignment horizontal="center" vertical="center" wrapText="1"/>
    </xf>
    <xf numFmtId="0" fontId="34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/>
    <xf numFmtId="0" fontId="34" fillId="0" borderId="0" xfId="0" applyFont="1" applyAlignment="1"/>
    <xf numFmtId="0" fontId="19" fillId="33" borderId="12" xfId="0" applyFont="1" applyFill="1" applyBorder="1" applyAlignment="1">
      <alignment horizontal="left" vertical="center"/>
    </xf>
    <xf numFmtId="0" fontId="24" fillId="33" borderId="13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left" vertical="top" wrapText="1"/>
    </xf>
    <xf numFmtId="0" fontId="20" fillId="33" borderId="0" xfId="0" applyFont="1" applyFill="1" applyBorder="1" applyAlignment="1">
      <alignment horizontal="left" vertical="center" wrapText="1"/>
    </xf>
    <xf numFmtId="0" fontId="22" fillId="33" borderId="0" xfId="0" applyFont="1" applyFill="1" applyBorder="1" applyAlignment="1">
      <alignment horizontal="left" vertical="center" wrapText="1"/>
    </xf>
    <xf numFmtId="0" fontId="37" fillId="33" borderId="0" xfId="0" applyFont="1" applyFill="1" applyBorder="1" applyAlignment="1">
      <alignment horizontal="center"/>
    </xf>
    <xf numFmtId="0" fontId="24" fillId="33" borderId="22" xfId="0" applyFont="1" applyFill="1" applyBorder="1" applyAlignment="1">
      <alignment horizontal="center" vertical="center" wrapText="1"/>
    </xf>
    <xf numFmtId="164" fontId="20" fillId="33" borderId="0" xfId="0" quotePrefix="1" applyNumberFormat="1" applyFont="1" applyFill="1" applyBorder="1" applyAlignment="1">
      <alignment horizontal="center" vertical="center" wrapText="1"/>
    </xf>
    <xf numFmtId="171" fontId="20" fillId="33" borderId="0" xfId="0" applyNumberFormat="1" applyFont="1" applyFill="1" applyBorder="1" applyAlignment="1">
      <alignment horizontal="center" vertical="center"/>
    </xf>
    <xf numFmtId="164" fontId="20" fillId="33" borderId="23" xfId="0" quotePrefix="1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/>
    </xf>
    <xf numFmtId="164" fontId="20" fillId="33" borderId="10" xfId="0" quotePrefix="1" applyNumberFormat="1" applyFont="1" applyFill="1" applyBorder="1" applyAlignment="1">
      <alignment horizontal="center" vertical="center" wrapText="1"/>
    </xf>
    <xf numFmtId="171" fontId="20" fillId="33" borderId="10" xfId="0" applyNumberFormat="1" applyFont="1" applyFill="1" applyBorder="1" applyAlignment="1">
      <alignment horizontal="center" vertical="center"/>
    </xf>
    <xf numFmtId="164" fontId="20" fillId="33" borderId="24" xfId="0" quotePrefix="1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right" vertical="center"/>
    </xf>
    <xf numFmtId="0" fontId="19" fillId="33" borderId="13" xfId="0" applyFont="1" applyFill="1" applyBorder="1" applyAlignment="1">
      <alignment vertical="center"/>
    </xf>
    <xf numFmtId="0" fontId="1" fillId="34" borderId="0" xfId="42" applyFont="1" applyFill="1"/>
    <xf numFmtId="0" fontId="1" fillId="34" borderId="0" xfId="42" applyFill="1"/>
    <xf numFmtId="0" fontId="1" fillId="0" borderId="0" xfId="42"/>
    <xf numFmtId="0" fontId="16" fillId="0" borderId="0" xfId="42" applyFont="1" applyAlignment="1">
      <alignment horizontal="center"/>
    </xf>
    <xf numFmtId="0" fontId="16" fillId="0" borderId="0" xfId="42" applyFont="1" applyAlignment="1">
      <alignment horizontal="center" vertical="center"/>
    </xf>
    <xf numFmtId="0" fontId="16" fillId="0" borderId="27" xfId="42" applyFont="1" applyBorder="1" applyAlignment="1">
      <alignment horizontal="center" vertical="center" wrapText="1"/>
    </xf>
    <xf numFmtId="0" fontId="16" fillId="0" borderId="0" xfId="42" applyFont="1" applyAlignment="1">
      <alignment horizontal="center" vertical="center" wrapText="1"/>
    </xf>
    <xf numFmtId="0" fontId="16" fillId="35" borderId="0" xfId="42" applyFont="1" applyFill="1" applyAlignment="1">
      <alignment horizontal="center"/>
    </xf>
    <xf numFmtId="0" fontId="16" fillId="35" borderId="0" xfId="42" applyFont="1" applyFill="1" applyAlignment="1">
      <alignment horizontal="center" wrapText="1"/>
    </xf>
    <xf numFmtId="0" fontId="16" fillId="0" borderId="0" xfId="42" applyFont="1" applyAlignment="1">
      <alignment horizontal="center" wrapText="1"/>
    </xf>
    <xf numFmtId="0" fontId="16" fillId="0" borderId="27" xfId="42" applyFont="1" applyBorder="1" applyAlignment="1">
      <alignment horizontal="right" wrapText="1"/>
    </xf>
    <xf numFmtId="0" fontId="16" fillId="34" borderId="29" xfId="42" applyFont="1" applyFill="1" applyBorder="1" applyAlignment="1">
      <alignment horizontal="center" vertical="center"/>
    </xf>
    <xf numFmtId="0" fontId="16" fillId="0" borderId="27" xfId="42" applyFont="1" applyFill="1" applyBorder="1" applyAlignment="1">
      <alignment horizontal="center" vertical="center" wrapText="1"/>
    </xf>
    <xf numFmtId="0" fontId="16" fillId="0" borderId="0" xfId="42" applyFont="1" applyFill="1" applyAlignment="1">
      <alignment horizontal="center" vertical="center" wrapText="1"/>
    </xf>
    <xf numFmtId="0" fontId="16" fillId="0" borderId="28" xfId="42" applyFont="1" applyBorder="1" applyAlignment="1">
      <alignment horizontal="center" vertical="center" wrapText="1"/>
    </xf>
    <xf numFmtId="0" fontId="16" fillId="0" borderId="28" xfId="42" quotePrefix="1" applyFont="1" applyBorder="1" applyAlignment="1">
      <alignment horizontal="center" vertical="center" wrapText="1"/>
    </xf>
    <xf numFmtId="0" fontId="16" fillId="0" borderId="29" xfId="42" quotePrefix="1" applyFont="1" applyBorder="1" applyAlignment="1">
      <alignment horizontal="center" vertical="center" wrapText="1"/>
    </xf>
    <xf numFmtId="1" fontId="16" fillId="0" borderId="0" xfId="42" applyNumberFormat="1" applyFont="1" applyAlignment="1">
      <alignment horizontal="center"/>
    </xf>
    <xf numFmtId="164" fontId="1" fillId="37" borderId="0" xfId="42" applyNumberFormat="1" applyFill="1"/>
    <xf numFmtId="164" fontId="1" fillId="0" borderId="0" xfId="42" applyNumberFormat="1" applyFill="1"/>
    <xf numFmtId="172" fontId="1" fillId="34" borderId="0" xfId="42" applyNumberFormat="1" applyFill="1" applyAlignment="1">
      <alignment horizontal="right"/>
    </xf>
    <xf numFmtId="172" fontId="1" fillId="37" borderId="0" xfId="42" applyNumberFormat="1" applyFill="1" applyAlignment="1">
      <alignment horizontal="right"/>
    </xf>
    <xf numFmtId="172" fontId="1" fillId="0" borderId="0" xfId="42" applyNumberFormat="1"/>
    <xf numFmtId="0" fontId="24" fillId="0" borderId="16" xfId="42" applyFont="1" applyBorder="1" applyAlignment="1">
      <alignment horizontal="center" vertical="center"/>
    </xf>
    <xf numFmtId="0" fontId="20" fillId="0" borderId="0" xfId="42" applyFont="1"/>
    <xf numFmtId="0" fontId="20" fillId="0" borderId="10" xfId="42" applyFont="1" applyBorder="1"/>
    <xf numFmtId="164" fontId="20" fillId="33" borderId="0" xfId="0" applyNumberFormat="1" applyFont="1" applyFill="1" applyAlignment="1">
      <alignment horizontal="center" vertical="center"/>
    </xf>
    <xf numFmtId="0" fontId="44" fillId="34" borderId="0" xfId="0" applyFont="1" applyFill="1" applyAlignment="1">
      <alignment horizontal="center" vertical="center"/>
    </xf>
    <xf numFmtId="0" fontId="44" fillId="34" borderId="0" xfId="0" applyFont="1" applyFill="1"/>
    <xf numFmtId="0" fontId="20" fillId="33" borderId="13" xfId="0" applyFont="1" applyFill="1" applyBorder="1" applyAlignment="1">
      <alignment horizontal="center" vertical="center" wrapText="1"/>
    </xf>
    <xf numFmtId="164" fontId="20" fillId="33" borderId="13" xfId="0" applyNumberFormat="1" applyFont="1" applyFill="1" applyBorder="1" applyAlignment="1">
      <alignment horizontal="center" vertical="center" wrapText="1"/>
    </xf>
    <xf numFmtId="9" fontId="44" fillId="0" borderId="0" xfId="0" applyNumberFormat="1" applyFont="1" applyAlignment="1">
      <alignment horizontal="center"/>
    </xf>
    <xf numFmtId="164" fontId="20" fillId="33" borderId="0" xfId="0" applyNumberFormat="1" applyFont="1" applyFill="1" applyBorder="1" applyAlignment="1">
      <alignment horizontal="center" vertical="center" wrapText="1"/>
    </xf>
    <xf numFmtId="164" fontId="20" fillId="33" borderId="13" xfId="0" applyNumberFormat="1" applyFont="1" applyFill="1" applyBorder="1" applyAlignment="1">
      <alignment horizontal="center" vertical="center"/>
    </xf>
    <xf numFmtId="0" fontId="22" fillId="33" borderId="0" xfId="0" applyFont="1" applyFill="1" applyAlignment="1">
      <alignment vertical="top" wrapText="1"/>
    </xf>
    <xf numFmtId="164" fontId="24" fillId="33" borderId="0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/>
    </xf>
    <xf numFmtId="166" fontId="20" fillId="33" borderId="0" xfId="0" applyNumberFormat="1" applyFont="1" applyFill="1" applyBorder="1" applyAlignment="1">
      <alignment horizontal="center" vertical="center"/>
    </xf>
    <xf numFmtId="164" fontId="20" fillId="33" borderId="0" xfId="0" applyNumberFormat="1" applyFont="1" applyFill="1" applyBorder="1" applyAlignment="1">
      <alignment horizontal="center" vertical="center"/>
    </xf>
    <xf numFmtId="0" fontId="21" fillId="0" borderId="0" xfId="0" applyFont="1" applyBorder="1"/>
    <xf numFmtId="0" fontId="20" fillId="33" borderId="0" xfId="0" applyFont="1" applyFill="1" applyAlignment="1">
      <alignment vertical="center"/>
    </xf>
    <xf numFmtId="0" fontId="20" fillId="33" borderId="13" xfId="0" applyFont="1" applyFill="1" applyBorder="1" applyAlignment="1">
      <alignment vertical="center"/>
    </xf>
    <xf numFmtId="164" fontId="20" fillId="33" borderId="0" xfId="0" quotePrefix="1" applyNumberFormat="1" applyFont="1" applyFill="1" applyBorder="1" applyAlignment="1">
      <alignment horizontal="center" vertical="center" wrapText="1"/>
    </xf>
    <xf numFmtId="164" fontId="20" fillId="33" borderId="25" xfId="0" quotePrefix="1" applyNumberFormat="1" applyFont="1" applyFill="1" applyBorder="1" applyAlignment="1">
      <alignment horizontal="center" vertical="center" wrapText="1"/>
    </xf>
    <xf numFmtId="164" fontId="20" fillId="33" borderId="23" xfId="0" quotePrefix="1" applyNumberFormat="1" applyFont="1" applyFill="1" applyBorder="1" applyAlignment="1">
      <alignment horizontal="center" vertical="center" wrapText="1"/>
    </xf>
    <xf numFmtId="164" fontId="20" fillId="33" borderId="13" xfId="0" quotePrefix="1" applyNumberFormat="1" applyFont="1" applyFill="1" applyBorder="1" applyAlignment="1">
      <alignment horizontal="center" vertical="center" wrapText="1"/>
    </xf>
    <xf numFmtId="164" fontId="20" fillId="33" borderId="26" xfId="0" quotePrefix="1" applyNumberFormat="1" applyFont="1" applyFill="1" applyBorder="1" applyAlignment="1">
      <alignment horizontal="center" vertical="center" wrapText="1"/>
    </xf>
    <xf numFmtId="164" fontId="20" fillId="33" borderId="22" xfId="0" quotePrefix="1" applyNumberFormat="1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left" wrapText="1"/>
    </xf>
    <xf numFmtId="0" fontId="37" fillId="33" borderId="1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 wrapText="1"/>
    </xf>
    <xf numFmtId="0" fontId="24" fillId="33" borderId="21" xfId="0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44" fillId="0" borderId="13" xfId="0" applyFont="1" applyBorder="1" applyAlignment="1">
      <alignment horizontal="center"/>
    </xf>
    <xf numFmtId="0" fontId="37" fillId="33" borderId="13" xfId="0" applyFont="1" applyFill="1" applyBorder="1" applyAlignment="1">
      <alignment horizontal="center"/>
    </xf>
    <xf numFmtId="0" fontId="22" fillId="33" borderId="14" xfId="0" applyFont="1" applyFill="1" applyBorder="1" applyAlignment="1">
      <alignment horizontal="left" vertical="center"/>
    </xf>
    <xf numFmtId="0" fontId="22" fillId="33" borderId="0" xfId="0" applyFont="1" applyFill="1" applyAlignment="1">
      <alignment horizontal="left" vertical="top" wrapText="1"/>
    </xf>
    <xf numFmtId="0" fontId="37" fillId="0" borderId="13" xfId="0" applyFont="1" applyBorder="1" applyAlignment="1">
      <alignment horizontal="center"/>
    </xf>
    <xf numFmtId="0" fontId="22" fillId="0" borderId="14" xfId="0" applyFont="1" applyBorder="1" applyAlignment="1">
      <alignment horizontal="left" vertical="center" wrapText="1"/>
    </xf>
    <xf numFmtId="0" fontId="30" fillId="33" borderId="16" xfId="0" applyFont="1" applyFill="1" applyBorder="1" applyAlignment="1">
      <alignment horizontal="center" vertical="center"/>
    </xf>
    <xf numFmtId="0" fontId="29" fillId="33" borderId="14" xfId="0" applyFont="1" applyFill="1" applyBorder="1" applyAlignment="1">
      <alignment horizontal="justify" vertical="center" wrapText="1"/>
    </xf>
    <xf numFmtId="0" fontId="29" fillId="33" borderId="0" xfId="0" applyFont="1" applyFill="1" applyBorder="1" applyAlignment="1">
      <alignment horizontal="justify" vertical="center" wrapText="1"/>
    </xf>
    <xf numFmtId="0" fontId="38" fillId="33" borderId="10" xfId="0" applyFont="1" applyFill="1" applyBorder="1" applyAlignment="1">
      <alignment horizontal="center" vertical="center" wrapText="1"/>
    </xf>
    <xf numFmtId="0" fontId="31" fillId="33" borderId="12" xfId="0" applyFont="1" applyFill="1" applyBorder="1" applyAlignment="1">
      <alignment horizontal="center" vertical="center" wrapText="1"/>
    </xf>
    <xf numFmtId="0" fontId="32" fillId="33" borderId="0" xfId="0" applyFont="1" applyFill="1" applyBorder="1" applyAlignment="1">
      <alignment horizontal="center" vertical="center" wrapText="1"/>
    </xf>
    <xf numFmtId="0" fontId="32" fillId="33" borderId="17" xfId="0" applyFont="1" applyFill="1" applyBorder="1" applyAlignment="1">
      <alignment horizontal="center" vertical="center" wrapText="1"/>
    </xf>
    <xf numFmtId="0" fontId="32" fillId="33" borderId="10" xfId="0" applyFont="1" applyFill="1" applyBorder="1" applyAlignment="1">
      <alignment horizontal="center" vertical="center"/>
    </xf>
    <xf numFmtId="0" fontId="32" fillId="33" borderId="0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wrapText="1"/>
    </xf>
    <xf numFmtId="0" fontId="22" fillId="33" borderId="0" xfId="0" applyFont="1" applyFill="1" applyBorder="1" applyAlignment="1">
      <alignment horizontal="left" vertical="center" wrapText="1"/>
    </xf>
    <xf numFmtId="0" fontId="37" fillId="0" borderId="13" xfId="0" applyFont="1" applyBorder="1" applyAlignment="1">
      <alignment horizontal="center" wrapText="1"/>
    </xf>
    <xf numFmtId="0" fontId="16" fillId="0" borderId="27" xfId="42" applyFont="1" applyBorder="1" applyAlignment="1">
      <alignment horizontal="center" vertical="center" wrapText="1"/>
    </xf>
    <xf numFmtId="0" fontId="16" fillId="0" borderId="28" xfId="42" applyFont="1" applyBorder="1" applyAlignment="1">
      <alignment horizontal="center" vertical="center" wrapText="1"/>
    </xf>
    <xf numFmtId="0" fontId="16" fillId="0" borderId="29" xfId="42" applyFont="1" applyBorder="1" applyAlignment="1">
      <alignment horizontal="center" vertical="center" wrapText="1"/>
    </xf>
    <xf numFmtId="0" fontId="40" fillId="36" borderId="0" xfId="42" applyFont="1" applyFill="1" applyAlignment="1">
      <alignment horizontal="center"/>
    </xf>
    <xf numFmtId="0" fontId="30" fillId="0" borderId="10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4" fillId="33" borderId="11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left" vertical="center" wrapText="1"/>
    </xf>
    <xf numFmtId="0" fontId="27" fillId="33" borderId="14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left" vertical="center" wrapText="1"/>
    </xf>
    <xf numFmtId="0" fontId="20" fillId="33" borderId="10" xfId="0" applyFont="1" applyFill="1" applyBorder="1" applyAlignment="1">
      <alignment horizontal="left" vertical="center" wrapText="1"/>
    </xf>
    <xf numFmtId="0" fontId="27" fillId="33" borderId="10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left" vertical="center" wrapText="1"/>
    </xf>
    <xf numFmtId="165" fontId="24" fillId="33" borderId="0" xfId="0" applyNumberFormat="1" applyFont="1" applyFill="1" applyBorder="1" applyAlignment="1">
      <alignment horizontal="center" vertical="center"/>
    </xf>
    <xf numFmtId="165" fontId="24" fillId="33" borderId="13" xfId="0" applyNumberFormat="1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left" vertical="center" wrapText="1"/>
    </xf>
    <xf numFmtId="0" fontId="37" fillId="33" borderId="0" xfId="0" applyFont="1" applyFill="1" applyBorder="1" applyAlignment="1">
      <alignment horizontal="center"/>
    </xf>
    <xf numFmtId="0" fontId="37" fillId="33" borderId="0" xfId="0" applyFont="1" applyFill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19220952606636E-2"/>
          <c:y val="2.8205162372496314E-2"/>
          <c:w val="0.95412590401892017"/>
          <c:h val="0.87637941818625242"/>
        </c:manualLayout>
      </c:layout>
      <c:barChart>
        <c:barDir val="col"/>
        <c:grouping val="clustered"/>
        <c:varyColors val="0"/>
        <c:ser>
          <c:idx val="4"/>
          <c:order val="1"/>
          <c:tx>
            <c:strRef>
              <c:f>'Figure 1X'!$Q$1</c:f>
              <c:strCache>
                <c:ptCount val="1"/>
                <c:pt idx="0">
                  <c:v>BE1</c:v>
                </c:pt>
              </c:strCache>
            </c:strRef>
          </c:tx>
          <c:spPr>
            <a:solidFill>
              <a:schemeClr val="accent5"/>
            </a:solidFill>
            <a:ln w="12700">
              <a:noFill/>
            </a:ln>
            <a:effectLst/>
          </c:spPr>
          <c:invertIfNegative val="0"/>
          <c:cat>
            <c:strRef>
              <c:f>'Figure 1X'!$A$34:$A$63</c:f>
              <c:strCache>
                <c:ptCount val="30"/>
                <c:pt idx="0">
                  <c:v>2009/01</c:v>
                </c:pt>
                <c:pt idx="1">
                  <c:v>2009/02</c:v>
                </c:pt>
                <c:pt idx="2">
                  <c:v>2009/03</c:v>
                </c:pt>
                <c:pt idx="3">
                  <c:v>2009/04</c:v>
                </c:pt>
                <c:pt idx="4">
                  <c:v>2010/01</c:v>
                </c:pt>
                <c:pt idx="5">
                  <c:v>2010/02</c:v>
                </c:pt>
                <c:pt idx="6">
                  <c:v>2010/03</c:v>
                </c:pt>
                <c:pt idx="7">
                  <c:v>2010/04</c:v>
                </c:pt>
                <c:pt idx="8">
                  <c:v>2011/01</c:v>
                </c:pt>
                <c:pt idx="9">
                  <c:v>2011/02</c:v>
                </c:pt>
                <c:pt idx="10">
                  <c:v>2011/03</c:v>
                </c:pt>
                <c:pt idx="11">
                  <c:v>2011/04</c:v>
                </c:pt>
                <c:pt idx="12">
                  <c:v>2012/01</c:v>
                </c:pt>
                <c:pt idx="13">
                  <c:v>2012/02</c:v>
                </c:pt>
                <c:pt idx="14">
                  <c:v>2012/03</c:v>
                </c:pt>
                <c:pt idx="15">
                  <c:v>2012/04</c:v>
                </c:pt>
                <c:pt idx="16">
                  <c:v>2013/01</c:v>
                </c:pt>
                <c:pt idx="17">
                  <c:v>2013/02</c:v>
                </c:pt>
                <c:pt idx="18">
                  <c:v>2013/03</c:v>
                </c:pt>
                <c:pt idx="19">
                  <c:v>2013/04</c:v>
                </c:pt>
                <c:pt idx="20">
                  <c:v>2014/01</c:v>
                </c:pt>
                <c:pt idx="21">
                  <c:v>2014/02</c:v>
                </c:pt>
                <c:pt idx="22">
                  <c:v>2014/03</c:v>
                </c:pt>
                <c:pt idx="23">
                  <c:v>2014/04</c:v>
                </c:pt>
                <c:pt idx="24">
                  <c:v>2015/01</c:v>
                </c:pt>
                <c:pt idx="25">
                  <c:v>2015/02</c:v>
                </c:pt>
                <c:pt idx="26">
                  <c:v>2015/03</c:v>
                </c:pt>
                <c:pt idx="27">
                  <c:v>2015/04</c:v>
                </c:pt>
                <c:pt idx="28">
                  <c:v>2016/01</c:v>
                </c:pt>
                <c:pt idx="29">
                  <c:v>2016/02</c:v>
                </c:pt>
              </c:strCache>
            </c:strRef>
          </c:cat>
          <c:val>
            <c:numRef>
              <c:f>'Figure 1X'!$Q$34:$Q$63</c:f>
              <c:numCache>
                <c:formatCode>General</c:formatCode>
                <c:ptCount val="30"/>
                <c:pt idx="0">
                  <c:v>-3.4933732521390537</c:v>
                </c:pt>
                <c:pt idx="1">
                  <c:v>-0.81175979836823897</c:v>
                </c:pt>
                <c:pt idx="2">
                  <c:v>1.6569929998442978</c:v>
                </c:pt>
                <c:pt idx="3">
                  <c:v>1.677849636068629</c:v>
                </c:pt>
                <c:pt idx="4">
                  <c:v>1.601114375755941</c:v>
                </c:pt>
                <c:pt idx="5">
                  <c:v>1.6412267740394837</c:v>
                </c:pt>
                <c:pt idx="6">
                  <c:v>1.1169301868200421</c:v>
                </c:pt>
                <c:pt idx="7">
                  <c:v>0.31481628348641877</c:v>
                </c:pt>
                <c:pt idx="8">
                  <c:v>0.89008838593425121</c:v>
                </c:pt>
                <c:pt idx="9">
                  <c:v>0.94667815067455141</c:v>
                </c:pt>
                <c:pt idx="10">
                  <c:v>1.5202065825403732</c:v>
                </c:pt>
                <c:pt idx="11">
                  <c:v>0.84071647936527771</c:v>
                </c:pt>
                <c:pt idx="12">
                  <c:v>0.75513154274884364</c:v>
                </c:pt>
                <c:pt idx="13">
                  <c:v>1.4536590523582582</c:v>
                </c:pt>
                <c:pt idx="14">
                  <c:v>0.28644309216170338</c:v>
                </c:pt>
                <c:pt idx="15">
                  <c:v>0.76806005400307242</c:v>
                </c:pt>
                <c:pt idx="16">
                  <c:v>-1.5658691512543399E-3</c:v>
                </c:pt>
                <c:pt idx="17">
                  <c:v>-0.46743952675122324</c:v>
                </c:pt>
                <c:pt idx="18">
                  <c:v>0.98682500369060566</c:v>
                </c:pt>
                <c:pt idx="19">
                  <c:v>0.34632138799968182</c:v>
                </c:pt>
                <c:pt idx="20">
                  <c:v>0.61030854933976642</c:v>
                </c:pt>
                <c:pt idx="21">
                  <c:v>0.92716728126367443</c:v>
                </c:pt>
                <c:pt idx="22">
                  <c:v>0.55154762288009973</c:v>
                </c:pt>
                <c:pt idx="23">
                  <c:v>0.51312010347739356</c:v>
                </c:pt>
                <c:pt idx="24">
                  <c:v>0.29607468940817672</c:v>
                </c:pt>
                <c:pt idx="25">
                  <c:v>0.50734981112872113</c:v>
                </c:pt>
                <c:pt idx="26">
                  <c:v>0.67689545380285043</c:v>
                </c:pt>
                <c:pt idx="27">
                  <c:v>0.61827214286525045</c:v>
                </c:pt>
                <c:pt idx="28">
                  <c:v>0.66353394599061311</c:v>
                </c:pt>
                <c:pt idx="29">
                  <c:v>-0.20429733760405355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C63-ABB6-604BD0309976}"/>
            </c:ext>
          </c:extLst>
        </c:ser>
        <c:ser>
          <c:idx val="5"/>
          <c:order val="2"/>
          <c:tx>
            <c:strRef>
              <c:f>'Figure 1X'!$R$1</c:f>
              <c:strCache>
                <c:ptCount val="1"/>
                <c:pt idx="0">
                  <c:v>BE2</c:v>
                </c:pt>
              </c:strCache>
            </c:strRef>
          </c:tx>
          <c:spPr>
            <a:solidFill>
              <a:schemeClr val="accent6"/>
            </a:solidFill>
            <a:ln w="12700">
              <a:noFill/>
            </a:ln>
            <a:effectLst/>
          </c:spPr>
          <c:invertIfNegative val="0"/>
          <c:cat>
            <c:strRef>
              <c:f>'Figure 1X'!$A$34:$A$63</c:f>
              <c:strCache>
                <c:ptCount val="30"/>
                <c:pt idx="0">
                  <c:v>2009/01</c:v>
                </c:pt>
                <c:pt idx="1">
                  <c:v>2009/02</c:v>
                </c:pt>
                <c:pt idx="2">
                  <c:v>2009/03</c:v>
                </c:pt>
                <c:pt idx="3">
                  <c:v>2009/04</c:v>
                </c:pt>
                <c:pt idx="4">
                  <c:v>2010/01</c:v>
                </c:pt>
                <c:pt idx="5">
                  <c:v>2010/02</c:v>
                </c:pt>
                <c:pt idx="6">
                  <c:v>2010/03</c:v>
                </c:pt>
                <c:pt idx="7">
                  <c:v>2010/04</c:v>
                </c:pt>
                <c:pt idx="8">
                  <c:v>2011/01</c:v>
                </c:pt>
                <c:pt idx="9">
                  <c:v>2011/02</c:v>
                </c:pt>
                <c:pt idx="10">
                  <c:v>2011/03</c:v>
                </c:pt>
                <c:pt idx="11">
                  <c:v>2011/04</c:v>
                </c:pt>
                <c:pt idx="12">
                  <c:v>2012/01</c:v>
                </c:pt>
                <c:pt idx="13">
                  <c:v>2012/02</c:v>
                </c:pt>
                <c:pt idx="14">
                  <c:v>2012/03</c:v>
                </c:pt>
                <c:pt idx="15">
                  <c:v>2012/04</c:v>
                </c:pt>
                <c:pt idx="16">
                  <c:v>2013/01</c:v>
                </c:pt>
                <c:pt idx="17">
                  <c:v>2013/02</c:v>
                </c:pt>
                <c:pt idx="18">
                  <c:v>2013/03</c:v>
                </c:pt>
                <c:pt idx="19">
                  <c:v>2013/04</c:v>
                </c:pt>
                <c:pt idx="20">
                  <c:v>2014/01</c:v>
                </c:pt>
                <c:pt idx="21">
                  <c:v>2014/02</c:v>
                </c:pt>
                <c:pt idx="22">
                  <c:v>2014/03</c:v>
                </c:pt>
                <c:pt idx="23">
                  <c:v>2014/04</c:v>
                </c:pt>
                <c:pt idx="24">
                  <c:v>2015/01</c:v>
                </c:pt>
                <c:pt idx="25">
                  <c:v>2015/02</c:v>
                </c:pt>
                <c:pt idx="26">
                  <c:v>2015/03</c:v>
                </c:pt>
                <c:pt idx="27">
                  <c:v>2015/04</c:v>
                </c:pt>
                <c:pt idx="28">
                  <c:v>2016/01</c:v>
                </c:pt>
                <c:pt idx="29">
                  <c:v>2016/02</c:v>
                </c:pt>
              </c:strCache>
            </c:strRef>
          </c:cat>
          <c:val>
            <c:numRef>
              <c:f>'Figure 1X'!$R$34:$R$63</c:f>
              <c:numCache>
                <c:formatCode>General</c:formatCode>
                <c:ptCount val="30"/>
                <c:pt idx="0">
                  <c:v>-3.7765015234798915</c:v>
                </c:pt>
                <c:pt idx="1">
                  <c:v>-0.99045782221400813</c:v>
                </c:pt>
                <c:pt idx="2">
                  <c:v>2.0707661709928882</c:v>
                </c:pt>
                <c:pt idx="3">
                  <c:v>2.0147288449231082</c:v>
                </c:pt>
                <c:pt idx="4">
                  <c:v>1.7134404245927382</c:v>
                </c:pt>
                <c:pt idx="5">
                  <c:v>0.78088492263850284</c:v>
                </c:pt>
                <c:pt idx="6">
                  <c:v>0.84966132363297753</c:v>
                </c:pt>
                <c:pt idx="7">
                  <c:v>0.79362239197156015</c:v>
                </c:pt>
                <c:pt idx="8">
                  <c:v>0.98373632474244577</c:v>
                </c:pt>
                <c:pt idx="9">
                  <c:v>0.8620769713288956</c:v>
                </c:pt>
                <c:pt idx="10">
                  <c:v>1.2961195777931422</c:v>
                </c:pt>
                <c:pt idx="11">
                  <c:v>1.017794491475188</c:v>
                </c:pt>
                <c:pt idx="12">
                  <c:v>1.0797189366829052</c:v>
                </c:pt>
                <c:pt idx="13">
                  <c:v>1.1586693361032685</c:v>
                </c:pt>
                <c:pt idx="14">
                  <c:v>-0.12946692137364435</c:v>
                </c:pt>
                <c:pt idx="15">
                  <c:v>0.64859726619737046</c:v>
                </c:pt>
                <c:pt idx="16">
                  <c:v>0.53165582885714713</c:v>
                </c:pt>
                <c:pt idx="17">
                  <c:v>-0.49363176720615964</c:v>
                </c:pt>
                <c:pt idx="18">
                  <c:v>1.0795840180372052</c:v>
                </c:pt>
                <c:pt idx="19">
                  <c:v>0.29717960463024884</c:v>
                </c:pt>
                <c:pt idx="20">
                  <c:v>0.1668413675166569</c:v>
                </c:pt>
                <c:pt idx="21">
                  <c:v>0.93681418280322504</c:v>
                </c:pt>
                <c:pt idx="22">
                  <c:v>0.45776821483465291</c:v>
                </c:pt>
                <c:pt idx="23">
                  <c:v>0.67917720965484651</c:v>
                </c:pt>
                <c:pt idx="24">
                  <c:v>0.76297741854898238</c:v>
                </c:pt>
                <c:pt idx="25">
                  <c:v>0.94697552059210821</c:v>
                </c:pt>
                <c:pt idx="26">
                  <c:v>0.51169375088753188</c:v>
                </c:pt>
                <c:pt idx="27">
                  <c:v>0.45924735432421038</c:v>
                </c:pt>
                <c:pt idx="28">
                  <c:v>0.58998509746557293</c:v>
                </c:pt>
                <c:pt idx="29">
                  <c:v>-0.18742868766256082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E-4C63-ABB6-604BD030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34125408"/>
        <c:axId val="-1434112352"/>
      </c:barChart>
      <c:lineChart>
        <c:grouping val="standard"/>
        <c:varyColors val="0"/>
        <c:ser>
          <c:idx val="0"/>
          <c:order val="0"/>
          <c:tx>
            <c:strRef>
              <c:f>'Figure 1X'!$M$1</c:f>
              <c:strCache>
                <c:ptCount val="1"/>
                <c:pt idx="0">
                  <c:v>Observed Quarterly GDP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'Figure 1X'!$A$34:$A$63</c:f>
              <c:strCache>
                <c:ptCount val="30"/>
                <c:pt idx="0">
                  <c:v>2009/01</c:v>
                </c:pt>
                <c:pt idx="1">
                  <c:v>2009/02</c:v>
                </c:pt>
                <c:pt idx="2">
                  <c:v>2009/03</c:v>
                </c:pt>
                <c:pt idx="3">
                  <c:v>2009/04</c:v>
                </c:pt>
                <c:pt idx="4">
                  <c:v>2010/01</c:v>
                </c:pt>
                <c:pt idx="5">
                  <c:v>2010/02</c:v>
                </c:pt>
                <c:pt idx="6">
                  <c:v>2010/03</c:v>
                </c:pt>
                <c:pt idx="7">
                  <c:v>2010/04</c:v>
                </c:pt>
                <c:pt idx="8">
                  <c:v>2011/01</c:v>
                </c:pt>
                <c:pt idx="9">
                  <c:v>2011/02</c:v>
                </c:pt>
                <c:pt idx="10">
                  <c:v>2011/03</c:v>
                </c:pt>
                <c:pt idx="11">
                  <c:v>2011/04</c:v>
                </c:pt>
                <c:pt idx="12">
                  <c:v>2012/01</c:v>
                </c:pt>
                <c:pt idx="13">
                  <c:v>2012/02</c:v>
                </c:pt>
                <c:pt idx="14">
                  <c:v>2012/03</c:v>
                </c:pt>
                <c:pt idx="15">
                  <c:v>2012/04</c:v>
                </c:pt>
                <c:pt idx="16">
                  <c:v>2013/01</c:v>
                </c:pt>
                <c:pt idx="17">
                  <c:v>2013/02</c:v>
                </c:pt>
                <c:pt idx="18">
                  <c:v>2013/03</c:v>
                </c:pt>
                <c:pt idx="19">
                  <c:v>2013/04</c:v>
                </c:pt>
                <c:pt idx="20">
                  <c:v>2014/01</c:v>
                </c:pt>
                <c:pt idx="21">
                  <c:v>2014/02</c:v>
                </c:pt>
                <c:pt idx="22">
                  <c:v>2014/03</c:v>
                </c:pt>
                <c:pt idx="23">
                  <c:v>2014/04</c:v>
                </c:pt>
                <c:pt idx="24">
                  <c:v>2015/01</c:v>
                </c:pt>
                <c:pt idx="25">
                  <c:v>2015/02</c:v>
                </c:pt>
                <c:pt idx="26">
                  <c:v>2015/03</c:v>
                </c:pt>
                <c:pt idx="27">
                  <c:v>2015/04</c:v>
                </c:pt>
                <c:pt idx="28">
                  <c:v>2016/01</c:v>
                </c:pt>
                <c:pt idx="29">
                  <c:v>2016/02</c:v>
                </c:pt>
              </c:strCache>
            </c:strRef>
          </c:cat>
          <c:val>
            <c:numRef>
              <c:f>'Figure 1X'!$M$34:$M$63</c:f>
              <c:numCache>
                <c:formatCode>General</c:formatCode>
                <c:ptCount val="30"/>
                <c:pt idx="0">
                  <c:v>-3.8485409490769951</c:v>
                </c:pt>
                <c:pt idx="1">
                  <c:v>-1.031372539713471</c:v>
                </c:pt>
                <c:pt idx="2">
                  <c:v>2.0934484397080011</c:v>
                </c:pt>
                <c:pt idx="3">
                  <c:v>1.6807986183845713</c:v>
                </c:pt>
                <c:pt idx="4">
                  <c:v>1.3054212775947871</c:v>
                </c:pt>
                <c:pt idx="5">
                  <c:v>1.3631041793674248</c:v>
                </c:pt>
                <c:pt idx="6">
                  <c:v>0.94366656096842583</c:v>
                </c:pt>
                <c:pt idx="7">
                  <c:v>0.77450029955019595</c:v>
                </c:pt>
                <c:pt idx="8">
                  <c:v>1.0114027020641903</c:v>
                </c:pt>
                <c:pt idx="9">
                  <c:v>0.87860599602114231</c:v>
                </c:pt>
                <c:pt idx="10">
                  <c:v>1.46271555302111</c:v>
                </c:pt>
                <c:pt idx="11">
                  <c:v>0.76534994822705649</c:v>
                </c:pt>
                <c:pt idx="12">
                  <c:v>0.66041197088142489</c:v>
                </c:pt>
                <c:pt idx="13">
                  <c:v>1.5947807030227912</c:v>
                </c:pt>
                <c:pt idx="14">
                  <c:v>0.2395822217933663</c:v>
                </c:pt>
                <c:pt idx="15">
                  <c:v>0.88942060146877111</c:v>
                </c:pt>
                <c:pt idx="16">
                  <c:v>0.38594828888418586</c:v>
                </c:pt>
                <c:pt idx="17">
                  <c:v>-0.79659227538699806</c:v>
                </c:pt>
                <c:pt idx="18">
                  <c:v>1.1075792085841529</c:v>
                </c:pt>
                <c:pt idx="19">
                  <c:v>0.37624496477861591</c:v>
                </c:pt>
                <c:pt idx="20">
                  <c:v>0.48443696680873227</c:v>
                </c:pt>
                <c:pt idx="21">
                  <c:v>0.96413635216323623</c:v>
                </c:pt>
                <c:pt idx="22">
                  <c:v>0.45521592116020138</c:v>
                </c:pt>
                <c:pt idx="23">
                  <c:v>0.64513500348029051</c:v>
                </c:pt>
                <c:pt idx="24">
                  <c:v>0.41411641421960077</c:v>
                </c:pt>
                <c:pt idx="25">
                  <c:v>0.83257526590347908</c:v>
                </c:pt>
                <c:pt idx="26">
                  <c:v>0.69288823583784076</c:v>
                </c:pt>
                <c:pt idx="27">
                  <c:v>0.44265812243364788</c:v>
                </c:pt>
                <c:pt idx="28">
                  <c:v>0.49113595908225616</c:v>
                </c:pt>
                <c:pt idx="29">
                  <c:v>-0.16843742818872798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E-4C63-ABB6-604BD030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4125408"/>
        <c:axId val="-1434112352"/>
      </c:lineChart>
      <c:catAx>
        <c:axId val="-14341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34112352"/>
        <c:crosses val="autoZero"/>
        <c:auto val="1"/>
        <c:lblAlgn val="ctr"/>
        <c:lblOffset val="100"/>
        <c:noMultiLvlLbl val="0"/>
      </c:catAx>
      <c:valAx>
        <c:axId val="-1434112352"/>
        <c:scaling>
          <c:orientation val="minMax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341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58731866104804"/>
          <c:y val="0.58496012714733758"/>
          <c:w val="0.21745927385983235"/>
          <c:h val="0.15093698881928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8407699037617E-2"/>
          <c:y val="1.8856638405526632E-2"/>
          <c:w val="0.91347847167958962"/>
          <c:h val="0.9297426873559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A9and10'!$B$3</c:f>
              <c:strCache>
                <c:ptCount val="1"/>
                <c:pt idx="0">
                  <c:v>et</c:v>
                </c:pt>
              </c:strCache>
            </c:strRef>
          </c:tx>
          <c:spPr>
            <a:solidFill>
              <a:srgbClr val="9FD3DD"/>
            </a:solidFill>
            <a:ln w="9525">
              <a:solidFill>
                <a:schemeClr val="tx1"/>
              </a:solidFill>
            </a:ln>
          </c:spPr>
          <c:invertIfNegative val="0"/>
          <c:cat>
            <c:numRef>
              <c:f>'Figure A9and10'!$A$9:$A$32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A9and10'!$B$9:$B$32</c:f>
              <c:numCache>
                <c:formatCode>0.000</c:formatCode>
                <c:ptCount val="24"/>
                <c:pt idx="0">
                  <c:v>-0.11600000000000001</c:v>
                </c:pt>
                <c:pt idx="1">
                  <c:v>-0.111</c:v>
                </c:pt>
                <c:pt idx="2">
                  <c:v>6.0000000000000001E-3</c:v>
                </c:pt>
                <c:pt idx="3">
                  <c:v>-0.109</c:v>
                </c:pt>
                <c:pt idx="4">
                  <c:v>0.21299999999999999</c:v>
                </c:pt>
                <c:pt idx="5">
                  <c:v>0.16700000000000001</c:v>
                </c:pt>
                <c:pt idx="6">
                  <c:v>-0.14699999999999999</c:v>
                </c:pt>
                <c:pt idx="7">
                  <c:v>-7.5999999999999998E-2</c:v>
                </c:pt>
                <c:pt idx="8">
                  <c:v>8.4000000000000005E-2</c:v>
                </c:pt>
                <c:pt idx="9">
                  <c:v>-3.0000000000000001E-3</c:v>
                </c:pt>
                <c:pt idx="10">
                  <c:v>-9.9000000000000005E-2</c:v>
                </c:pt>
                <c:pt idx="11">
                  <c:v>0.13300000000000001</c:v>
                </c:pt>
                <c:pt idx="12">
                  <c:v>-0.10199999999999999</c:v>
                </c:pt>
                <c:pt idx="13">
                  <c:v>-7.6999999999999999E-2</c:v>
                </c:pt>
                <c:pt idx="14">
                  <c:v>-7.0999999999999994E-2</c:v>
                </c:pt>
                <c:pt idx="15">
                  <c:v>-0.14299999999999999</c:v>
                </c:pt>
                <c:pt idx="16">
                  <c:v>0.13800000000000001</c:v>
                </c:pt>
                <c:pt idx="17">
                  <c:v>0.20399999999999999</c:v>
                </c:pt>
                <c:pt idx="18">
                  <c:v>-0.16600000000000001</c:v>
                </c:pt>
                <c:pt idx="19">
                  <c:v>-7.0999999999999994E-2</c:v>
                </c:pt>
                <c:pt idx="20">
                  <c:v>-8.8999999999999996E-2</c:v>
                </c:pt>
                <c:pt idx="21">
                  <c:v>4.3999999999999997E-2</c:v>
                </c:pt>
                <c:pt idx="22">
                  <c:v>0.185</c:v>
                </c:pt>
                <c:pt idx="23">
                  <c:v>-5.3999999999999999E-2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7-4E1E-A113-5C53591F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1434118336"/>
        <c:axId val="-1434115616"/>
      </c:barChart>
      <c:lineChart>
        <c:grouping val="standard"/>
        <c:varyColors val="0"/>
        <c:ser>
          <c:idx val="0"/>
          <c:order val="1"/>
          <c:tx>
            <c:strRef>
              <c:f>'Figure A9and10'!$G$8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'Figure A9and10'!$G$9:$G$32</c:f>
              <c:numCache>
                <c:formatCode>0.0000</c:formatCode>
                <c:ptCount val="24"/>
                <c:pt idx="0">
                  <c:v>-0.24433888871261045</c:v>
                </c:pt>
                <c:pt idx="1">
                  <c:v>-0.24760488505778236</c:v>
                </c:pt>
                <c:pt idx="2">
                  <c:v>-0.25055806369698441</c:v>
                </c:pt>
                <c:pt idx="3">
                  <c:v>-0.25056664141709839</c:v>
                </c:pt>
                <c:pt idx="4">
                  <c:v>-0.25338166598378115</c:v>
                </c:pt>
                <c:pt idx="5">
                  <c:v>-0.26385500314863686</c:v>
                </c:pt>
                <c:pt idx="6">
                  <c:v>-0.27009163729614699</c:v>
                </c:pt>
                <c:pt idx="7">
                  <c:v>-0.27482662105733324</c:v>
                </c:pt>
                <c:pt idx="8">
                  <c:v>-0.27607850927513733</c:v>
                </c:pt>
                <c:pt idx="9">
                  <c:v>-0.27760016344784211</c:v>
                </c:pt>
                <c:pt idx="10">
                  <c:v>-0.27760209900707583</c:v>
                </c:pt>
                <c:pt idx="11">
                  <c:v>-0.27970197358948101</c:v>
                </c:pt>
                <c:pt idx="12">
                  <c:v>-0.28345248884572494</c:v>
                </c:pt>
                <c:pt idx="13">
                  <c:v>-0.28563540062385867</c:v>
                </c:pt>
                <c:pt idx="14">
                  <c:v>-0.28687196166244566</c:v>
                </c:pt>
                <c:pt idx="15">
                  <c:v>-0.28791914287837983</c:v>
                </c:pt>
                <c:pt idx="16">
                  <c:v>-0.29212857525002911</c:v>
                </c:pt>
                <c:pt idx="17">
                  <c:v>-0.29599495760126243</c:v>
                </c:pt>
                <c:pt idx="18">
                  <c:v>-0.30427305097927881</c:v>
                </c:pt>
                <c:pt idx="19">
                  <c:v>-0.30963261812825088</c:v>
                </c:pt>
                <c:pt idx="20">
                  <c:v>-0.31060307251654229</c:v>
                </c:pt>
                <c:pt idx="21">
                  <c:v>-0.31212186674677656</c:v>
                </c:pt>
                <c:pt idx="22">
                  <c:v>-0.31249195810547992</c:v>
                </c:pt>
                <c:pt idx="23">
                  <c:v>-0.31896362025280584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7-4E1E-A113-5C53591FA605}"/>
            </c:ext>
          </c:extLst>
        </c:ser>
        <c:ser>
          <c:idx val="2"/>
          <c:order val="2"/>
          <c:tx>
            <c:strRef>
              <c:f>'Figure A9and10'!$H$8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'Figure A9and10'!$H$9:$H$32</c:f>
              <c:numCache>
                <c:formatCode>0.0000</c:formatCode>
                <c:ptCount val="24"/>
                <c:pt idx="0">
                  <c:v>0.24433888871261045</c:v>
                </c:pt>
                <c:pt idx="1">
                  <c:v>0.24760488505778236</c:v>
                </c:pt>
                <c:pt idx="2">
                  <c:v>0.25055806369698441</c:v>
                </c:pt>
                <c:pt idx="3">
                  <c:v>0.25056664141709839</c:v>
                </c:pt>
                <c:pt idx="4">
                  <c:v>0.25338166598378115</c:v>
                </c:pt>
                <c:pt idx="5">
                  <c:v>0.26385500314863686</c:v>
                </c:pt>
                <c:pt idx="6">
                  <c:v>0.27009163729614699</c:v>
                </c:pt>
                <c:pt idx="7">
                  <c:v>0.27482662105733324</c:v>
                </c:pt>
                <c:pt idx="8">
                  <c:v>0.27607850927513733</c:v>
                </c:pt>
                <c:pt idx="9">
                  <c:v>0.27760016344784211</c:v>
                </c:pt>
                <c:pt idx="10">
                  <c:v>0.27760209900707583</c:v>
                </c:pt>
                <c:pt idx="11">
                  <c:v>0.27970197358948101</c:v>
                </c:pt>
                <c:pt idx="12">
                  <c:v>0.28345248884572494</c:v>
                </c:pt>
                <c:pt idx="13">
                  <c:v>0.28563540062385867</c:v>
                </c:pt>
                <c:pt idx="14">
                  <c:v>0.28687196166244566</c:v>
                </c:pt>
                <c:pt idx="15">
                  <c:v>0.28791914287837983</c:v>
                </c:pt>
                <c:pt idx="16">
                  <c:v>0.29212857525002911</c:v>
                </c:pt>
                <c:pt idx="17">
                  <c:v>0.29599495760126243</c:v>
                </c:pt>
                <c:pt idx="18">
                  <c:v>0.30427305097927881</c:v>
                </c:pt>
                <c:pt idx="19">
                  <c:v>0.30963261812825088</c:v>
                </c:pt>
                <c:pt idx="20">
                  <c:v>0.31060307251654229</c:v>
                </c:pt>
                <c:pt idx="21">
                  <c:v>0.31212186674677656</c:v>
                </c:pt>
                <c:pt idx="22">
                  <c:v>0.31249195810547992</c:v>
                </c:pt>
                <c:pt idx="23">
                  <c:v>0.31896362025280584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7-4E1E-A113-5C53591F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4118336"/>
        <c:axId val="-1434115616"/>
      </c:lineChart>
      <c:catAx>
        <c:axId val="-14341183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1434115616"/>
        <c:crosses val="autoZero"/>
        <c:auto val="1"/>
        <c:lblAlgn val="ctr"/>
        <c:lblOffset val="100"/>
        <c:noMultiLvlLbl val="0"/>
      </c:catAx>
      <c:valAx>
        <c:axId val="-1434115616"/>
        <c:scaling>
          <c:orientation val="minMax"/>
          <c:max val="0.4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0"/>
        <c:majorTickMark val="out"/>
        <c:minorTickMark val="none"/>
        <c:tickLblPos val="nextTo"/>
        <c:crossAx val="-14341183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59922055197644E-2"/>
          <c:y val="1.3599503456291517E-2"/>
          <c:w val="0.94116230016702462"/>
          <c:h val="0.81654876332591453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1'!$F$1</c:f>
              <c:strCache>
                <c:ptCount val="1"/>
                <c:pt idx="0">
                  <c:v>DFM Factor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'Figure 1'!$E$31:$E$87</c:f>
              <c:strCache>
                <c:ptCount val="57"/>
                <c:pt idx="0">
                  <c:v>2000/02</c:v>
                </c:pt>
                <c:pt idx="1">
                  <c:v>2000/03</c:v>
                </c:pt>
                <c:pt idx="2">
                  <c:v>2000/04</c:v>
                </c:pt>
                <c:pt idx="3">
                  <c:v>2001/01</c:v>
                </c:pt>
                <c:pt idx="4">
                  <c:v>2001/02</c:v>
                </c:pt>
                <c:pt idx="5">
                  <c:v>2001/03</c:v>
                </c:pt>
                <c:pt idx="6">
                  <c:v>2001/04</c:v>
                </c:pt>
                <c:pt idx="7">
                  <c:v>2002/01</c:v>
                </c:pt>
                <c:pt idx="8">
                  <c:v>2002/02</c:v>
                </c:pt>
                <c:pt idx="9">
                  <c:v>2002/03</c:v>
                </c:pt>
                <c:pt idx="10">
                  <c:v>2002/04</c:v>
                </c:pt>
                <c:pt idx="11">
                  <c:v>2003/01</c:v>
                </c:pt>
                <c:pt idx="12">
                  <c:v>2003/02</c:v>
                </c:pt>
                <c:pt idx="13">
                  <c:v>2003/03</c:v>
                </c:pt>
                <c:pt idx="14">
                  <c:v>2003/04</c:v>
                </c:pt>
                <c:pt idx="15">
                  <c:v>2004/01</c:v>
                </c:pt>
                <c:pt idx="16">
                  <c:v>2004/02</c:v>
                </c:pt>
                <c:pt idx="17">
                  <c:v>2004/03</c:v>
                </c:pt>
                <c:pt idx="18">
                  <c:v>2004/04</c:v>
                </c:pt>
                <c:pt idx="19">
                  <c:v>2005/01</c:v>
                </c:pt>
                <c:pt idx="20">
                  <c:v>2005/02</c:v>
                </c:pt>
                <c:pt idx="21">
                  <c:v>2005/03</c:v>
                </c:pt>
                <c:pt idx="22">
                  <c:v>2005/04</c:v>
                </c:pt>
                <c:pt idx="23">
                  <c:v>2006/01</c:v>
                </c:pt>
                <c:pt idx="24">
                  <c:v>2006/02</c:v>
                </c:pt>
                <c:pt idx="25">
                  <c:v>2006/03</c:v>
                </c:pt>
                <c:pt idx="26">
                  <c:v>2006/04</c:v>
                </c:pt>
                <c:pt idx="27">
                  <c:v>2007/01</c:v>
                </c:pt>
                <c:pt idx="28">
                  <c:v>2007/02</c:v>
                </c:pt>
                <c:pt idx="29">
                  <c:v>2007/03</c:v>
                </c:pt>
                <c:pt idx="30">
                  <c:v>2007/04</c:v>
                </c:pt>
                <c:pt idx="31">
                  <c:v>2008/01</c:v>
                </c:pt>
                <c:pt idx="32">
                  <c:v>2008/02</c:v>
                </c:pt>
                <c:pt idx="33">
                  <c:v>2008/03</c:v>
                </c:pt>
                <c:pt idx="34">
                  <c:v>2008/04</c:v>
                </c:pt>
                <c:pt idx="35">
                  <c:v>2009/01</c:v>
                </c:pt>
                <c:pt idx="36">
                  <c:v>2009/02</c:v>
                </c:pt>
                <c:pt idx="37">
                  <c:v>2009/03</c:v>
                </c:pt>
                <c:pt idx="38">
                  <c:v>2009/04</c:v>
                </c:pt>
                <c:pt idx="39">
                  <c:v>2010/01</c:v>
                </c:pt>
                <c:pt idx="40">
                  <c:v>2010/02</c:v>
                </c:pt>
                <c:pt idx="41">
                  <c:v>2010/03</c:v>
                </c:pt>
                <c:pt idx="42">
                  <c:v>2010/04</c:v>
                </c:pt>
                <c:pt idx="43">
                  <c:v>2011/01</c:v>
                </c:pt>
                <c:pt idx="44">
                  <c:v>2011/02</c:v>
                </c:pt>
                <c:pt idx="45">
                  <c:v>2011/03</c:v>
                </c:pt>
                <c:pt idx="46">
                  <c:v>2011/04</c:v>
                </c:pt>
                <c:pt idx="47">
                  <c:v>2012/01</c:v>
                </c:pt>
                <c:pt idx="48">
                  <c:v>2012/02</c:v>
                </c:pt>
                <c:pt idx="49">
                  <c:v>2012/03</c:v>
                </c:pt>
                <c:pt idx="50">
                  <c:v>2012/04</c:v>
                </c:pt>
                <c:pt idx="51">
                  <c:v>2013/01</c:v>
                </c:pt>
                <c:pt idx="52">
                  <c:v>2013/02</c:v>
                </c:pt>
                <c:pt idx="53">
                  <c:v>2013/03</c:v>
                </c:pt>
                <c:pt idx="54">
                  <c:v>2013/04</c:v>
                </c:pt>
                <c:pt idx="55">
                  <c:v>2014/01</c:v>
                </c:pt>
                <c:pt idx="56">
                  <c:v>2014/02</c:v>
                </c:pt>
              </c:strCache>
            </c:strRef>
          </c:cat>
          <c:val>
            <c:numRef>
              <c:f>'Figure 1'!$F$31:$F$87</c:f>
              <c:numCache>
                <c:formatCode>General</c:formatCode>
                <c:ptCount val="57"/>
                <c:pt idx="0">
                  <c:v>0.21454130000000002</c:v>
                </c:pt>
                <c:pt idx="1">
                  <c:v>0.38112406666666665</c:v>
                </c:pt>
                <c:pt idx="2">
                  <c:v>9.7496799999999995E-2</c:v>
                </c:pt>
                <c:pt idx="3">
                  <c:v>-0.24780743333333333</c:v>
                </c:pt>
                <c:pt idx="4">
                  <c:v>-0.12367350000000001</c:v>
                </c:pt>
                <c:pt idx="5">
                  <c:v>-5.9024699999999992E-2</c:v>
                </c:pt>
                <c:pt idx="6">
                  <c:v>-9.0739500000000015E-2</c:v>
                </c:pt>
                <c:pt idx="7">
                  <c:v>-4.028273333333332E-2</c:v>
                </c:pt>
                <c:pt idx="8">
                  <c:v>0.36279123333333335</c:v>
                </c:pt>
                <c:pt idx="9">
                  <c:v>3.2560633333333332E-2</c:v>
                </c:pt>
                <c:pt idx="10">
                  <c:v>-6.5728133333333327E-2</c:v>
                </c:pt>
                <c:pt idx="11">
                  <c:v>0.14035283333333334</c:v>
                </c:pt>
                <c:pt idx="12">
                  <c:v>-0.10823713333333333</c:v>
                </c:pt>
                <c:pt idx="13">
                  <c:v>0.10086413333333333</c:v>
                </c:pt>
                <c:pt idx="14">
                  <c:v>0.28522976666666672</c:v>
                </c:pt>
                <c:pt idx="15">
                  <c:v>0.37756623333333333</c:v>
                </c:pt>
                <c:pt idx="16">
                  <c:v>0.45424873333333332</c:v>
                </c:pt>
                <c:pt idx="17">
                  <c:v>0.23077993333333335</c:v>
                </c:pt>
                <c:pt idx="18">
                  <c:v>0.35439123333333339</c:v>
                </c:pt>
                <c:pt idx="19">
                  <c:v>0.17154820000000001</c:v>
                </c:pt>
                <c:pt idx="20">
                  <c:v>0.21520356666666665</c:v>
                </c:pt>
                <c:pt idx="21">
                  <c:v>0.15707613333333334</c:v>
                </c:pt>
                <c:pt idx="22">
                  <c:v>0.60665266666666673</c:v>
                </c:pt>
                <c:pt idx="23">
                  <c:v>0.60752086666666671</c:v>
                </c:pt>
                <c:pt idx="24">
                  <c:v>0.40350529999999996</c:v>
                </c:pt>
                <c:pt idx="25">
                  <c:v>0.18583179999999999</c:v>
                </c:pt>
                <c:pt idx="26">
                  <c:v>4.3571999999999993E-2</c:v>
                </c:pt>
                <c:pt idx="27">
                  <c:v>8.7175500000000003E-2</c:v>
                </c:pt>
                <c:pt idx="28">
                  <c:v>0.45289933333333332</c:v>
                </c:pt>
                <c:pt idx="29">
                  <c:v>0.3798107</c:v>
                </c:pt>
                <c:pt idx="30">
                  <c:v>0.26734330000000001</c:v>
                </c:pt>
                <c:pt idx="31">
                  <c:v>0.43471333333333334</c:v>
                </c:pt>
                <c:pt idx="32">
                  <c:v>0.36464873333333331</c:v>
                </c:pt>
                <c:pt idx="33">
                  <c:v>0.33941266666666675</c:v>
                </c:pt>
                <c:pt idx="34">
                  <c:v>-1.549774</c:v>
                </c:pt>
                <c:pt idx="35">
                  <c:v>-2.1251767666666663</c:v>
                </c:pt>
                <c:pt idx="36">
                  <c:v>-0.43558786666666666</c:v>
                </c:pt>
                <c:pt idx="37">
                  <c:v>0.78008549999999988</c:v>
                </c:pt>
                <c:pt idx="38">
                  <c:v>0.92206339999999998</c:v>
                </c:pt>
                <c:pt idx="39">
                  <c:v>0.58760573333333344</c:v>
                </c:pt>
                <c:pt idx="40">
                  <c:v>0.81956243333333345</c:v>
                </c:pt>
                <c:pt idx="41">
                  <c:v>0.22304596666666665</c:v>
                </c:pt>
                <c:pt idx="42">
                  <c:v>0.49113499999999993</c:v>
                </c:pt>
                <c:pt idx="43">
                  <c:v>0.67461480000000007</c:v>
                </c:pt>
                <c:pt idx="44">
                  <c:v>0.459171</c:v>
                </c:pt>
                <c:pt idx="45">
                  <c:v>0.29723369999999999</c:v>
                </c:pt>
                <c:pt idx="46">
                  <c:v>0.16733713333333333</c:v>
                </c:pt>
                <c:pt idx="47">
                  <c:v>0.58747646666666664</c:v>
                </c:pt>
                <c:pt idx="48">
                  <c:v>0.16325999999999999</c:v>
                </c:pt>
                <c:pt idx="49">
                  <c:v>-0.13133600000000001</c:v>
                </c:pt>
                <c:pt idx="50">
                  <c:v>0.40827966666666676</c:v>
                </c:pt>
                <c:pt idx="51">
                  <c:v>-4.8828333333333362E-3</c:v>
                </c:pt>
                <c:pt idx="52">
                  <c:v>-1.743829999999999E-2</c:v>
                </c:pt>
                <c:pt idx="53">
                  <c:v>0.18215413333333333</c:v>
                </c:pt>
                <c:pt idx="54">
                  <c:v>-6.4749666666666664E-2</c:v>
                </c:pt>
                <c:pt idx="55">
                  <c:v>0.24413266666666666</c:v>
                </c:pt>
                <c:pt idx="56">
                  <c:v>0.49913316666666668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2-442E-8527-E97CD23AE1C8}"/>
            </c:ext>
          </c:extLst>
        </c:ser>
        <c:ser>
          <c:idx val="3"/>
          <c:order val="1"/>
          <c:tx>
            <c:strRef>
              <c:f>'Figure 1'!$H$1</c:f>
              <c:strCache>
                <c:ptCount val="1"/>
                <c:pt idx="0">
                  <c:v>GDP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'Figure 1'!$E$31:$E$87</c:f>
              <c:strCache>
                <c:ptCount val="57"/>
                <c:pt idx="0">
                  <c:v>2000/02</c:v>
                </c:pt>
                <c:pt idx="1">
                  <c:v>2000/03</c:v>
                </c:pt>
                <c:pt idx="2">
                  <c:v>2000/04</c:v>
                </c:pt>
                <c:pt idx="3">
                  <c:v>2001/01</c:v>
                </c:pt>
                <c:pt idx="4">
                  <c:v>2001/02</c:v>
                </c:pt>
                <c:pt idx="5">
                  <c:v>2001/03</c:v>
                </c:pt>
                <c:pt idx="6">
                  <c:v>2001/04</c:v>
                </c:pt>
                <c:pt idx="7">
                  <c:v>2002/01</c:v>
                </c:pt>
                <c:pt idx="8">
                  <c:v>2002/02</c:v>
                </c:pt>
                <c:pt idx="9">
                  <c:v>2002/03</c:v>
                </c:pt>
                <c:pt idx="10">
                  <c:v>2002/04</c:v>
                </c:pt>
                <c:pt idx="11">
                  <c:v>2003/01</c:v>
                </c:pt>
                <c:pt idx="12">
                  <c:v>2003/02</c:v>
                </c:pt>
                <c:pt idx="13">
                  <c:v>2003/03</c:v>
                </c:pt>
                <c:pt idx="14">
                  <c:v>2003/04</c:v>
                </c:pt>
                <c:pt idx="15">
                  <c:v>2004/01</c:v>
                </c:pt>
                <c:pt idx="16">
                  <c:v>2004/02</c:v>
                </c:pt>
                <c:pt idx="17">
                  <c:v>2004/03</c:v>
                </c:pt>
                <c:pt idx="18">
                  <c:v>2004/04</c:v>
                </c:pt>
                <c:pt idx="19">
                  <c:v>2005/01</c:v>
                </c:pt>
                <c:pt idx="20">
                  <c:v>2005/02</c:v>
                </c:pt>
                <c:pt idx="21">
                  <c:v>2005/03</c:v>
                </c:pt>
                <c:pt idx="22">
                  <c:v>2005/04</c:v>
                </c:pt>
                <c:pt idx="23">
                  <c:v>2006/01</c:v>
                </c:pt>
                <c:pt idx="24">
                  <c:v>2006/02</c:v>
                </c:pt>
                <c:pt idx="25">
                  <c:v>2006/03</c:v>
                </c:pt>
                <c:pt idx="26">
                  <c:v>2006/04</c:v>
                </c:pt>
                <c:pt idx="27">
                  <c:v>2007/01</c:v>
                </c:pt>
                <c:pt idx="28">
                  <c:v>2007/02</c:v>
                </c:pt>
                <c:pt idx="29">
                  <c:v>2007/03</c:v>
                </c:pt>
                <c:pt idx="30">
                  <c:v>2007/04</c:v>
                </c:pt>
                <c:pt idx="31">
                  <c:v>2008/01</c:v>
                </c:pt>
                <c:pt idx="32">
                  <c:v>2008/02</c:v>
                </c:pt>
                <c:pt idx="33">
                  <c:v>2008/03</c:v>
                </c:pt>
                <c:pt idx="34">
                  <c:v>2008/04</c:v>
                </c:pt>
                <c:pt idx="35">
                  <c:v>2009/01</c:v>
                </c:pt>
                <c:pt idx="36">
                  <c:v>2009/02</c:v>
                </c:pt>
                <c:pt idx="37">
                  <c:v>2009/03</c:v>
                </c:pt>
                <c:pt idx="38">
                  <c:v>2009/04</c:v>
                </c:pt>
                <c:pt idx="39">
                  <c:v>2010/01</c:v>
                </c:pt>
                <c:pt idx="40">
                  <c:v>2010/02</c:v>
                </c:pt>
                <c:pt idx="41">
                  <c:v>2010/03</c:v>
                </c:pt>
                <c:pt idx="42">
                  <c:v>2010/04</c:v>
                </c:pt>
                <c:pt idx="43">
                  <c:v>2011/01</c:v>
                </c:pt>
                <c:pt idx="44">
                  <c:v>2011/02</c:v>
                </c:pt>
                <c:pt idx="45">
                  <c:v>2011/03</c:v>
                </c:pt>
                <c:pt idx="46">
                  <c:v>2011/04</c:v>
                </c:pt>
                <c:pt idx="47">
                  <c:v>2012/01</c:v>
                </c:pt>
                <c:pt idx="48">
                  <c:v>2012/02</c:v>
                </c:pt>
                <c:pt idx="49">
                  <c:v>2012/03</c:v>
                </c:pt>
                <c:pt idx="50">
                  <c:v>2012/04</c:v>
                </c:pt>
                <c:pt idx="51">
                  <c:v>2013/01</c:v>
                </c:pt>
                <c:pt idx="52">
                  <c:v>2013/02</c:v>
                </c:pt>
                <c:pt idx="53">
                  <c:v>2013/03</c:v>
                </c:pt>
                <c:pt idx="54">
                  <c:v>2013/04</c:v>
                </c:pt>
                <c:pt idx="55">
                  <c:v>2014/01</c:v>
                </c:pt>
                <c:pt idx="56">
                  <c:v>2014/02</c:v>
                </c:pt>
              </c:strCache>
            </c:strRef>
          </c:cat>
          <c:val>
            <c:numRef>
              <c:f>'Figure 1'!$H$31:$H$87</c:f>
              <c:numCache>
                <c:formatCode>General</c:formatCode>
                <c:ptCount val="57"/>
                <c:pt idx="0">
                  <c:v>1.6496784928673236</c:v>
                </c:pt>
                <c:pt idx="1">
                  <c:v>0.59654987917303615</c:v>
                </c:pt>
                <c:pt idx="2">
                  <c:v>-0.3562463288411144</c:v>
                </c:pt>
                <c:pt idx="3">
                  <c:v>-0.59601735998723315</c:v>
                </c:pt>
                <c:pt idx="4">
                  <c:v>-0.34429586245788846</c:v>
                </c:pt>
                <c:pt idx="5">
                  <c:v>0.29767828160891519</c:v>
                </c:pt>
                <c:pt idx="6">
                  <c:v>-0.25611914039946893</c:v>
                </c:pt>
                <c:pt idx="7">
                  <c:v>-0.76187292276364005</c:v>
                </c:pt>
                <c:pt idx="8">
                  <c:v>0.83783430563491024</c:v>
                </c:pt>
                <c:pt idx="9">
                  <c:v>0.707852249687968</c:v>
                </c:pt>
                <c:pt idx="10">
                  <c:v>0.18302851419838007</c:v>
                </c:pt>
                <c:pt idx="11">
                  <c:v>0.22522067351979924</c:v>
                </c:pt>
                <c:pt idx="12">
                  <c:v>0.29629679422020772</c:v>
                </c:pt>
                <c:pt idx="13">
                  <c:v>-3.6787243240821166E-2</c:v>
                </c:pt>
                <c:pt idx="14">
                  <c:v>1.1864752722976268</c:v>
                </c:pt>
                <c:pt idx="15">
                  <c:v>1.5453643559752095</c:v>
                </c:pt>
                <c:pt idx="16">
                  <c:v>1.3251084883871611</c:v>
                </c:pt>
                <c:pt idx="17">
                  <c:v>0.17866783420033006</c:v>
                </c:pt>
                <c:pt idx="18">
                  <c:v>1.5165279469764315</c:v>
                </c:pt>
                <c:pt idx="19">
                  <c:v>0.64566609395868557</c:v>
                </c:pt>
                <c:pt idx="20">
                  <c:v>2.5853254147323312E-2</c:v>
                </c:pt>
                <c:pt idx="21">
                  <c:v>1.2049387929103261</c:v>
                </c:pt>
                <c:pt idx="22">
                  <c:v>1.6434991222442186</c:v>
                </c:pt>
                <c:pt idx="23">
                  <c:v>1.7923699074599231</c:v>
                </c:pt>
                <c:pt idx="24">
                  <c:v>1.3368554589191728</c:v>
                </c:pt>
                <c:pt idx="25">
                  <c:v>0.41799839043408227</c:v>
                </c:pt>
                <c:pt idx="26">
                  <c:v>0.26886620591719534</c:v>
                </c:pt>
                <c:pt idx="27">
                  <c:v>1.0980956042885515</c:v>
                </c:pt>
                <c:pt idx="28">
                  <c:v>1.0331132260147591</c:v>
                </c:pt>
                <c:pt idx="29">
                  <c:v>0.57130998619854267</c:v>
                </c:pt>
                <c:pt idx="30">
                  <c:v>0.77844478865358724</c:v>
                </c:pt>
                <c:pt idx="31">
                  <c:v>9.5775187241220472E-2</c:v>
                </c:pt>
                <c:pt idx="32">
                  <c:v>0.59306046565645865</c:v>
                </c:pt>
                <c:pt idx="33">
                  <c:v>-6.7808619723408459E-2</c:v>
                </c:pt>
                <c:pt idx="34">
                  <c:v>-1.8909509117164491</c:v>
                </c:pt>
                <c:pt idx="35">
                  <c:v>-3.8445895233777505</c:v>
                </c:pt>
                <c:pt idx="36">
                  <c:v>-1.0330369831036079</c:v>
                </c:pt>
                <c:pt idx="37">
                  <c:v>2.0779189648329366</c:v>
                </c:pt>
                <c:pt idx="38">
                  <c:v>1.6898089563991636</c:v>
                </c:pt>
                <c:pt idx="39">
                  <c:v>1.3393249297549259</c:v>
                </c:pt>
                <c:pt idx="40">
                  <c:v>1.3181470614297197</c:v>
                </c:pt>
                <c:pt idx="41">
                  <c:v>0.93872675735828803</c:v>
                </c:pt>
                <c:pt idx="42">
                  <c:v>0.77695146685923255</c:v>
                </c:pt>
                <c:pt idx="43">
                  <c:v>1.1044290481563745</c:v>
                </c:pt>
                <c:pt idx="44">
                  <c:v>0.77251916301859236</c:v>
                </c:pt>
                <c:pt idx="45">
                  <c:v>1.4683484612570963</c:v>
                </c:pt>
                <c:pt idx="46">
                  <c:v>0.74324964368526203</c:v>
                </c:pt>
                <c:pt idx="47">
                  <c:v>0.78733982319896256</c:v>
                </c:pt>
                <c:pt idx="48">
                  <c:v>1.4205350156131002</c:v>
                </c:pt>
                <c:pt idx="49">
                  <c:v>0.28685827452545887</c:v>
                </c:pt>
                <c:pt idx="50">
                  <c:v>0.90030942795096269</c:v>
                </c:pt>
                <c:pt idx="51">
                  <c:v>0.63793581439919311</c:v>
                </c:pt>
                <c:pt idx="52">
                  <c:v>-1.0867265699696316</c:v>
                </c:pt>
                <c:pt idx="53">
                  <c:v>1.1570010178399315</c:v>
                </c:pt>
                <c:pt idx="54">
                  <c:v>0.37367338026863539</c:v>
                </c:pt>
                <c:pt idx="55">
                  <c:v>0.36011975011978059</c:v>
                </c:pt>
                <c:pt idx="56">
                  <c:v>0.89611789795855934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2-442E-8527-E97CD23A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4126496"/>
        <c:axId val="-1434120512"/>
      </c:lineChart>
      <c:catAx>
        <c:axId val="-14341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34120512"/>
        <c:crosses val="autoZero"/>
        <c:auto val="1"/>
        <c:lblAlgn val="ctr"/>
        <c:lblOffset val="100"/>
        <c:tickLblSkip val="2"/>
        <c:noMultiLvlLbl val="0"/>
      </c:catAx>
      <c:valAx>
        <c:axId val="-1434120512"/>
        <c:scaling>
          <c:orientation val="minMax"/>
          <c:max val="3"/>
          <c:min val="-4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341264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57543943370717"/>
          <c:y val="0.51725609740371936"/>
          <c:w val="0.24420252922930089"/>
          <c:h val="0.16066962907944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5907430020445E-2"/>
          <c:y val="4.3264503441494594E-2"/>
          <c:w val="0.91639713485012231"/>
          <c:h val="0.81377929528720416"/>
        </c:manualLayout>
      </c:layout>
      <c:lineChart>
        <c:grouping val="standard"/>
        <c:varyColors val="0"/>
        <c:ser>
          <c:idx val="0"/>
          <c:order val="0"/>
          <c:tx>
            <c:strRef>
              <c:f>'Figure 2 and 3'!$B$1</c:f>
              <c:strCache>
                <c:ptCount val="1"/>
                <c:pt idx="0">
                  <c:v>Component1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strRef>
              <c:f>'Figure 2 and 3'!$A$3:$A$87</c:f>
              <c:strCache>
                <c:ptCount val="85"/>
                <c:pt idx="0">
                  <c:v>1993/02</c:v>
                </c:pt>
                <c:pt idx="1">
                  <c:v>1993/03</c:v>
                </c:pt>
                <c:pt idx="2">
                  <c:v>1993/04</c:v>
                </c:pt>
                <c:pt idx="3">
                  <c:v>1994/01</c:v>
                </c:pt>
                <c:pt idx="4">
                  <c:v>1994/02</c:v>
                </c:pt>
                <c:pt idx="5">
                  <c:v>1994/03</c:v>
                </c:pt>
                <c:pt idx="6">
                  <c:v>1994/04</c:v>
                </c:pt>
                <c:pt idx="7">
                  <c:v>1995/01</c:v>
                </c:pt>
                <c:pt idx="8">
                  <c:v>1995/02</c:v>
                </c:pt>
                <c:pt idx="9">
                  <c:v>1995/03</c:v>
                </c:pt>
                <c:pt idx="10">
                  <c:v>1995/04</c:v>
                </c:pt>
                <c:pt idx="11">
                  <c:v>1996/01</c:v>
                </c:pt>
                <c:pt idx="12">
                  <c:v>1996/02</c:v>
                </c:pt>
                <c:pt idx="13">
                  <c:v>1996/03</c:v>
                </c:pt>
                <c:pt idx="14">
                  <c:v>1996/04</c:v>
                </c:pt>
                <c:pt idx="15">
                  <c:v>1997/01</c:v>
                </c:pt>
                <c:pt idx="16">
                  <c:v>1997/02</c:v>
                </c:pt>
                <c:pt idx="17">
                  <c:v>1997/03</c:v>
                </c:pt>
                <c:pt idx="18">
                  <c:v>1997/04</c:v>
                </c:pt>
                <c:pt idx="19">
                  <c:v>1998/01</c:v>
                </c:pt>
                <c:pt idx="20">
                  <c:v>1998/02</c:v>
                </c:pt>
                <c:pt idx="21">
                  <c:v>1998/03</c:v>
                </c:pt>
                <c:pt idx="22">
                  <c:v>1998/04</c:v>
                </c:pt>
                <c:pt idx="23">
                  <c:v>1999/01</c:v>
                </c:pt>
                <c:pt idx="24">
                  <c:v>1999/02</c:v>
                </c:pt>
                <c:pt idx="25">
                  <c:v>1999/03</c:v>
                </c:pt>
                <c:pt idx="26">
                  <c:v>1999/04</c:v>
                </c:pt>
                <c:pt idx="27">
                  <c:v>2000/01</c:v>
                </c:pt>
                <c:pt idx="28">
                  <c:v>2000/02</c:v>
                </c:pt>
                <c:pt idx="29">
                  <c:v>2000/03</c:v>
                </c:pt>
                <c:pt idx="30">
                  <c:v>2000/04</c:v>
                </c:pt>
                <c:pt idx="31">
                  <c:v>2001/01</c:v>
                </c:pt>
                <c:pt idx="32">
                  <c:v>2001/02</c:v>
                </c:pt>
                <c:pt idx="33">
                  <c:v>2001/03</c:v>
                </c:pt>
                <c:pt idx="34">
                  <c:v>2001/04</c:v>
                </c:pt>
                <c:pt idx="35">
                  <c:v>2002/01</c:v>
                </c:pt>
                <c:pt idx="36">
                  <c:v>2002/02</c:v>
                </c:pt>
                <c:pt idx="37">
                  <c:v>2002/03</c:v>
                </c:pt>
                <c:pt idx="38">
                  <c:v>2002/04</c:v>
                </c:pt>
                <c:pt idx="39">
                  <c:v>2003/01</c:v>
                </c:pt>
                <c:pt idx="40">
                  <c:v>2003/02</c:v>
                </c:pt>
                <c:pt idx="41">
                  <c:v>2003/03</c:v>
                </c:pt>
                <c:pt idx="42">
                  <c:v>2003/04</c:v>
                </c:pt>
                <c:pt idx="43">
                  <c:v>2004/01</c:v>
                </c:pt>
                <c:pt idx="44">
                  <c:v>2004/02</c:v>
                </c:pt>
                <c:pt idx="45">
                  <c:v>2004/03</c:v>
                </c:pt>
                <c:pt idx="46">
                  <c:v>2004/04</c:v>
                </c:pt>
                <c:pt idx="47">
                  <c:v>2005/01</c:v>
                </c:pt>
                <c:pt idx="48">
                  <c:v>2005/02</c:v>
                </c:pt>
                <c:pt idx="49">
                  <c:v>2005/03</c:v>
                </c:pt>
                <c:pt idx="50">
                  <c:v>2005/04</c:v>
                </c:pt>
                <c:pt idx="51">
                  <c:v>2006/01</c:v>
                </c:pt>
                <c:pt idx="52">
                  <c:v>2006/02</c:v>
                </c:pt>
                <c:pt idx="53">
                  <c:v>2006/03</c:v>
                </c:pt>
                <c:pt idx="54">
                  <c:v>2006/04</c:v>
                </c:pt>
                <c:pt idx="55">
                  <c:v>2007/01</c:v>
                </c:pt>
                <c:pt idx="56">
                  <c:v>2007/02</c:v>
                </c:pt>
                <c:pt idx="57">
                  <c:v>2007/03</c:v>
                </c:pt>
                <c:pt idx="58">
                  <c:v>2007/04</c:v>
                </c:pt>
                <c:pt idx="59">
                  <c:v>2008/01</c:v>
                </c:pt>
                <c:pt idx="60">
                  <c:v>2008/02</c:v>
                </c:pt>
                <c:pt idx="61">
                  <c:v>2008/03</c:v>
                </c:pt>
                <c:pt idx="62">
                  <c:v>2008/04</c:v>
                </c:pt>
                <c:pt idx="63">
                  <c:v>2009/01</c:v>
                </c:pt>
                <c:pt idx="64">
                  <c:v>2009/02</c:v>
                </c:pt>
                <c:pt idx="65">
                  <c:v>2009/03</c:v>
                </c:pt>
                <c:pt idx="66">
                  <c:v>2009/04</c:v>
                </c:pt>
                <c:pt idx="67">
                  <c:v>2010/01</c:v>
                </c:pt>
                <c:pt idx="68">
                  <c:v>2010/02</c:v>
                </c:pt>
                <c:pt idx="69">
                  <c:v>2010/03</c:v>
                </c:pt>
                <c:pt idx="70">
                  <c:v>2010/04</c:v>
                </c:pt>
                <c:pt idx="71">
                  <c:v>2011/01</c:v>
                </c:pt>
                <c:pt idx="72">
                  <c:v>2011/02</c:v>
                </c:pt>
                <c:pt idx="73">
                  <c:v>2011/03</c:v>
                </c:pt>
                <c:pt idx="74">
                  <c:v>2011/04</c:v>
                </c:pt>
                <c:pt idx="75">
                  <c:v>2012/01</c:v>
                </c:pt>
                <c:pt idx="76">
                  <c:v>2012/02</c:v>
                </c:pt>
                <c:pt idx="77">
                  <c:v>2012/03</c:v>
                </c:pt>
                <c:pt idx="78">
                  <c:v>2012/04</c:v>
                </c:pt>
                <c:pt idx="79">
                  <c:v>2013/01</c:v>
                </c:pt>
                <c:pt idx="80">
                  <c:v>2013/02</c:v>
                </c:pt>
                <c:pt idx="81">
                  <c:v>2013/03</c:v>
                </c:pt>
                <c:pt idx="82">
                  <c:v>2013/04</c:v>
                </c:pt>
                <c:pt idx="83">
                  <c:v>2014/01</c:v>
                </c:pt>
                <c:pt idx="84">
                  <c:v>2014/02</c:v>
                </c:pt>
              </c:strCache>
            </c:strRef>
          </c:cat>
          <c:val>
            <c:numRef>
              <c:f>'Figure 2 and 3'!$B$3:$B$87</c:f>
              <c:numCache>
                <c:formatCode>General</c:formatCode>
                <c:ptCount val="85"/>
                <c:pt idx="0">
                  <c:v>-1.5081808999999999</c:v>
                </c:pt>
                <c:pt idx="1">
                  <c:v>-1.5690075999999999</c:v>
                </c:pt>
                <c:pt idx="2">
                  <c:v>-1.5718221666666665</c:v>
                </c:pt>
                <c:pt idx="3">
                  <c:v>-1.4851483999999999</c:v>
                </c:pt>
                <c:pt idx="4">
                  <c:v>-1.3694249999999999</c:v>
                </c:pt>
                <c:pt idx="5">
                  <c:v>-1.3231988000000001</c:v>
                </c:pt>
                <c:pt idx="6">
                  <c:v>-1.2567284666666667</c:v>
                </c:pt>
                <c:pt idx="7">
                  <c:v>-1.5318162333333334</c:v>
                </c:pt>
                <c:pt idx="8">
                  <c:v>-1.6899699333333331</c:v>
                </c:pt>
                <c:pt idx="9">
                  <c:v>-1.7116180333333333</c:v>
                </c:pt>
                <c:pt idx="10">
                  <c:v>-1.7249345666666667</c:v>
                </c:pt>
                <c:pt idx="11">
                  <c:v>-1.5388896333333335</c:v>
                </c:pt>
                <c:pt idx="12">
                  <c:v>-1.4538671666666667</c:v>
                </c:pt>
                <c:pt idx="13">
                  <c:v>-1.3735445666666666</c:v>
                </c:pt>
                <c:pt idx="14">
                  <c:v>-1.2606561333333335</c:v>
                </c:pt>
                <c:pt idx="15">
                  <c:v>-1.2127209999999999</c:v>
                </c:pt>
                <c:pt idx="16">
                  <c:v>-1.0765374333333333</c:v>
                </c:pt>
                <c:pt idx="17">
                  <c:v>-0.98653808333333337</c:v>
                </c:pt>
                <c:pt idx="18">
                  <c:v>-0.92627201000000003</c:v>
                </c:pt>
                <c:pt idx="19">
                  <c:v>-0.84961747666666676</c:v>
                </c:pt>
                <c:pt idx="20">
                  <c:v>-0.74207666666666672</c:v>
                </c:pt>
                <c:pt idx="21">
                  <c:v>-0.67327269000000001</c:v>
                </c:pt>
                <c:pt idx="22">
                  <c:v>-0.62577484333333333</c:v>
                </c:pt>
                <c:pt idx="23">
                  <c:v>-0.56880927999999997</c:v>
                </c:pt>
                <c:pt idx="24">
                  <c:v>-0.58508539999999998</c:v>
                </c:pt>
                <c:pt idx="25">
                  <c:v>-0.5626470566666667</c:v>
                </c:pt>
                <c:pt idx="26">
                  <c:v>-0.53227607333333327</c:v>
                </c:pt>
                <c:pt idx="27">
                  <c:v>-0.39905546333333336</c:v>
                </c:pt>
                <c:pt idx="28">
                  <c:v>-0.30143418</c:v>
                </c:pt>
                <c:pt idx="29">
                  <c:v>-0.21954759333333332</c:v>
                </c:pt>
                <c:pt idx="30">
                  <c:v>-0.23137428333333335</c:v>
                </c:pt>
                <c:pt idx="31">
                  <c:v>-0.23734899333333334</c:v>
                </c:pt>
                <c:pt idx="32">
                  <c:v>-0.27835037666666662</c:v>
                </c:pt>
                <c:pt idx="33">
                  <c:v>-0.20198075333333332</c:v>
                </c:pt>
                <c:pt idx="34">
                  <c:v>-0.24015718</c:v>
                </c:pt>
                <c:pt idx="35">
                  <c:v>-0.28832403666666667</c:v>
                </c:pt>
                <c:pt idx="36">
                  <c:v>-0.20013241333333331</c:v>
                </c:pt>
                <c:pt idx="37">
                  <c:v>-0.15267437666666664</c:v>
                </c:pt>
                <c:pt idx="38">
                  <c:v>-0.1231796</c:v>
                </c:pt>
                <c:pt idx="39">
                  <c:v>-7.1335013333333336E-2</c:v>
                </c:pt>
                <c:pt idx="40">
                  <c:v>-9.8926286666666655E-2</c:v>
                </c:pt>
                <c:pt idx="41">
                  <c:v>-0.10831163666666667</c:v>
                </c:pt>
                <c:pt idx="42">
                  <c:v>-0.11510627666666666</c:v>
                </c:pt>
                <c:pt idx="43">
                  <c:v>-1.7228359999999998E-2</c:v>
                </c:pt>
                <c:pt idx="44">
                  <c:v>4.8984143333333334E-2</c:v>
                </c:pt>
                <c:pt idx="45">
                  <c:v>0.10576975666666667</c:v>
                </c:pt>
                <c:pt idx="46">
                  <c:v>0.16262227333333332</c:v>
                </c:pt>
                <c:pt idx="47">
                  <c:v>0.22489737666666665</c:v>
                </c:pt>
                <c:pt idx="48">
                  <c:v>0.28026660333333336</c:v>
                </c:pt>
                <c:pt idx="49">
                  <c:v>0.29983566333333334</c:v>
                </c:pt>
                <c:pt idx="50">
                  <c:v>0.4402404766666666</c:v>
                </c:pt>
                <c:pt idx="51">
                  <c:v>0.5474084933333333</c:v>
                </c:pt>
                <c:pt idx="52">
                  <c:v>0.61156477000000009</c:v>
                </c:pt>
                <c:pt idx="53">
                  <c:v>0.65441610000000006</c:v>
                </c:pt>
                <c:pt idx="54">
                  <c:v>0.63772514000000002</c:v>
                </c:pt>
                <c:pt idx="55">
                  <c:v>0.65076327</c:v>
                </c:pt>
                <c:pt idx="56">
                  <c:v>0.71995392000000002</c:v>
                </c:pt>
                <c:pt idx="57">
                  <c:v>0.80336542999999994</c:v>
                </c:pt>
                <c:pt idx="58">
                  <c:v>0.83233287333333339</c:v>
                </c:pt>
                <c:pt idx="59">
                  <c:v>0.91921926000000009</c:v>
                </c:pt>
                <c:pt idx="60">
                  <c:v>0.98904597333333333</c:v>
                </c:pt>
                <c:pt idx="61">
                  <c:v>1.0759813333333332</c:v>
                </c:pt>
                <c:pt idx="62">
                  <c:v>0.92880400333333346</c:v>
                </c:pt>
                <c:pt idx="63">
                  <c:v>0.64636184333333335</c:v>
                </c:pt>
                <c:pt idx="64">
                  <c:v>0.5695424</c:v>
                </c:pt>
                <c:pt idx="65">
                  <c:v>0.55177351666666674</c:v>
                </c:pt>
                <c:pt idx="66">
                  <c:v>0.65074275000000004</c:v>
                </c:pt>
                <c:pt idx="67">
                  <c:v>0.68247536666666664</c:v>
                </c:pt>
                <c:pt idx="68">
                  <c:v>0.76683513333333331</c:v>
                </c:pt>
                <c:pt idx="69">
                  <c:v>0.87818369000000007</c:v>
                </c:pt>
                <c:pt idx="70">
                  <c:v>0.95261338333333334</c:v>
                </c:pt>
                <c:pt idx="71">
                  <c:v>1.0648389333333335</c:v>
                </c:pt>
                <c:pt idx="72">
                  <c:v>1.1522854666666669</c:v>
                </c:pt>
                <c:pt idx="73">
                  <c:v>1.2505029333333333</c:v>
                </c:pt>
                <c:pt idx="74">
                  <c:v>1.3194013666666666</c:v>
                </c:pt>
                <c:pt idx="75">
                  <c:v>1.3870115333333333</c:v>
                </c:pt>
                <c:pt idx="76">
                  <c:v>1.4345917666666665</c:v>
                </c:pt>
                <c:pt idx="77">
                  <c:v>1.4838470666666668</c:v>
                </c:pt>
                <c:pt idx="78">
                  <c:v>1.4944343</c:v>
                </c:pt>
                <c:pt idx="79">
                  <c:v>1.5064347333333334</c:v>
                </c:pt>
                <c:pt idx="80">
                  <c:v>1.4774075333333332</c:v>
                </c:pt>
                <c:pt idx="81">
                  <c:v>1.4968537</c:v>
                </c:pt>
                <c:pt idx="82">
                  <c:v>1.4964647666666668</c:v>
                </c:pt>
                <c:pt idx="83">
                  <c:v>1.5544654666666666</c:v>
                </c:pt>
                <c:pt idx="84">
                  <c:v>1.7574653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2-4D2A-BFBB-12DB36527350}"/>
            </c:ext>
          </c:extLst>
        </c:ser>
        <c:ser>
          <c:idx val="1"/>
          <c:order val="1"/>
          <c:tx>
            <c:strRef>
              <c:f>'Figure 2 and 3'!$C$1</c:f>
              <c:strCache>
                <c:ptCount val="1"/>
                <c:pt idx="0">
                  <c:v>Component2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'Figure 2 and 3'!$A$3:$A$87</c:f>
              <c:strCache>
                <c:ptCount val="85"/>
                <c:pt idx="0">
                  <c:v>1993/02</c:v>
                </c:pt>
                <c:pt idx="1">
                  <c:v>1993/03</c:v>
                </c:pt>
                <c:pt idx="2">
                  <c:v>1993/04</c:v>
                </c:pt>
                <c:pt idx="3">
                  <c:v>1994/01</c:v>
                </c:pt>
                <c:pt idx="4">
                  <c:v>1994/02</c:v>
                </c:pt>
                <c:pt idx="5">
                  <c:v>1994/03</c:v>
                </c:pt>
                <c:pt idx="6">
                  <c:v>1994/04</c:v>
                </c:pt>
                <c:pt idx="7">
                  <c:v>1995/01</c:v>
                </c:pt>
                <c:pt idx="8">
                  <c:v>1995/02</c:v>
                </c:pt>
                <c:pt idx="9">
                  <c:v>1995/03</c:v>
                </c:pt>
                <c:pt idx="10">
                  <c:v>1995/04</c:v>
                </c:pt>
                <c:pt idx="11">
                  <c:v>1996/01</c:v>
                </c:pt>
                <c:pt idx="12">
                  <c:v>1996/02</c:v>
                </c:pt>
                <c:pt idx="13">
                  <c:v>1996/03</c:v>
                </c:pt>
                <c:pt idx="14">
                  <c:v>1996/04</c:v>
                </c:pt>
                <c:pt idx="15">
                  <c:v>1997/01</c:v>
                </c:pt>
                <c:pt idx="16">
                  <c:v>1997/02</c:v>
                </c:pt>
                <c:pt idx="17">
                  <c:v>1997/03</c:v>
                </c:pt>
                <c:pt idx="18">
                  <c:v>1997/04</c:v>
                </c:pt>
                <c:pt idx="19">
                  <c:v>1998/01</c:v>
                </c:pt>
                <c:pt idx="20">
                  <c:v>1998/02</c:v>
                </c:pt>
                <c:pt idx="21">
                  <c:v>1998/03</c:v>
                </c:pt>
                <c:pt idx="22">
                  <c:v>1998/04</c:v>
                </c:pt>
                <c:pt idx="23">
                  <c:v>1999/01</c:v>
                </c:pt>
                <c:pt idx="24">
                  <c:v>1999/02</c:v>
                </c:pt>
                <c:pt idx="25">
                  <c:v>1999/03</c:v>
                </c:pt>
                <c:pt idx="26">
                  <c:v>1999/04</c:v>
                </c:pt>
                <c:pt idx="27">
                  <c:v>2000/01</c:v>
                </c:pt>
                <c:pt idx="28">
                  <c:v>2000/02</c:v>
                </c:pt>
                <c:pt idx="29">
                  <c:v>2000/03</c:v>
                </c:pt>
                <c:pt idx="30">
                  <c:v>2000/04</c:v>
                </c:pt>
                <c:pt idx="31">
                  <c:v>2001/01</c:v>
                </c:pt>
                <c:pt idx="32">
                  <c:v>2001/02</c:v>
                </c:pt>
                <c:pt idx="33">
                  <c:v>2001/03</c:v>
                </c:pt>
                <c:pt idx="34">
                  <c:v>2001/04</c:v>
                </c:pt>
                <c:pt idx="35">
                  <c:v>2002/01</c:v>
                </c:pt>
                <c:pt idx="36">
                  <c:v>2002/02</c:v>
                </c:pt>
                <c:pt idx="37">
                  <c:v>2002/03</c:v>
                </c:pt>
                <c:pt idx="38">
                  <c:v>2002/04</c:v>
                </c:pt>
                <c:pt idx="39">
                  <c:v>2003/01</c:v>
                </c:pt>
                <c:pt idx="40">
                  <c:v>2003/02</c:v>
                </c:pt>
                <c:pt idx="41">
                  <c:v>2003/03</c:v>
                </c:pt>
                <c:pt idx="42">
                  <c:v>2003/04</c:v>
                </c:pt>
                <c:pt idx="43">
                  <c:v>2004/01</c:v>
                </c:pt>
                <c:pt idx="44">
                  <c:v>2004/02</c:v>
                </c:pt>
                <c:pt idx="45">
                  <c:v>2004/03</c:v>
                </c:pt>
                <c:pt idx="46">
                  <c:v>2004/04</c:v>
                </c:pt>
                <c:pt idx="47">
                  <c:v>2005/01</c:v>
                </c:pt>
                <c:pt idx="48">
                  <c:v>2005/02</c:v>
                </c:pt>
                <c:pt idx="49">
                  <c:v>2005/03</c:v>
                </c:pt>
                <c:pt idx="50">
                  <c:v>2005/04</c:v>
                </c:pt>
                <c:pt idx="51">
                  <c:v>2006/01</c:v>
                </c:pt>
                <c:pt idx="52">
                  <c:v>2006/02</c:v>
                </c:pt>
                <c:pt idx="53">
                  <c:v>2006/03</c:v>
                </c:pt>
                <c:pt idx="54">
                  <c:v>2006/04</c:v>
                </c:pt>
                <c:pt idx="55">
                  <c:v>2007/01</c:v>
                </c:pt>
                <c:pt idx="56">
                  <c:v>2007/02</c:v>
                </c:pt>
                <c:pt idx="57">
                  <c:v>2007/03</c:v>
                </c:pt>
                <c:pt idx="58">
                  <c:v>2007/04</c:v>
                </c:pt>
                <c:pt idx="59">
                  <c:v>2008/01</c:v>
                </c:pt>
                <c:pt idx="60">
                  <c:v>2008/02</c:v>
                </c:pt>
                <c:pt idx="61">
                  <c:v>2008/03</c:v>
                </c:pt>
                <c:pt idx="62">
                  <c:v>2008/04</c:v>
                </c:pt>
                <c:pt idx="63">
                  <c:v>2009/01</c:v>
                </c:pt>
                <c:pt idx="64">
                  <c:v>2009/02</c:v>
                </c:pt>
                <c:pt idx="65">
                  <c:v>2009/03</c:v>
                </c:pt>
                <c:pt idx="66">
                  <c:v>2009/04</c:v>
                </c:pt>
                <c:pt idx="67">
                  <c:v>2010/01</c:v>
                </c:pt>
                <c:pt idx="68">
                  <c:v>2010/02</c:v>
                </c:pt>
                <c:pt idx="69">
                  <c:v>2010/03</c:v>
                </c:pt>
                <c:pt idx="70">
                  <c:v>2010/04</c:v>
                </c:pt>
                <c:pt idx="71">
                  <c:v>2011/01</c:v>
                </c:pt>
                <c:pt idx="72">
                  <c:v>2011/02</c:v>
                </c:pt>
                <c:pt idx="73">
                  <c:v>2011/03</c:v>
                </c:pt>
                <c:pt idx="74">
                  <c:v>2011/04</c:v>
                </c:pt>
                <c:pt idx="75">
                  <c:v>2012/01</c:v>
                </c:pt>
                <c:pt idx="76">
                  <c:v>2012/02</c:v>
                </c:pt>
                <c:pt idx="77">
                  <c:v>2012/03</c:v>
                </c:pt>
                <c:pt idx="78">
                  <c:v>2012/04</c:v>
                </c:pt>
                <c:pt idx="79">
                  <c:v>2013/01</c:v>
                </c:pt>
                <c:pt idx="80">
                  <c:v>2013/02</c:v>
                </c:pt>
                <c:pt idx="81">
                  <c:v>2013/03</c:v>
                </c:pt>
                <c:pt idx="82">
                  <c:v>2013/04</c:v>
                </c:pt>
                <c:pt idx="83">
                  <c:v>2014/01</c:v>
                </c:pt>
                <c:pt idx="84">
                  <c:v>2014/02</c:v>
                </c:pt>
              </c:strCache>
            </c:strRef>
          </c:cat>
          <c:val>
            <c:numRef>
              <c:f>'Figure 2 and 3'!$C$3:$C$87</c:f>
              <c:numCache>
                <c:formatCode>General</c:formatCode>
                <c:ptCount val="85"/>
                <c:pt idx="0">
                  <c:v>-0.4074718</c:v>
                </c:pt>
                <c:pt idx="1">
                  <c:v>-0.13905086666666666</c:v>
                </c:pt>
                <c:pt idx="2">
                  <c:v>0.23301069999999999</c:v>
                </c:pt>
                <c:pt idx="3">
                  <c:v>0.32762993333333329</c:v>
                </c:pt>
                <c:pt idx="4">
                  <c:v>0.11295480000000001</c:v>
                </c:pt>
                <c:pt idx="5">
                  <c:v>-8.2957333333333341E-2</c:v>
                </c:pt>
                <c:pt idx="6">
                  <c:v>-0.44696213333333334</c:v>
                </c:pt>
                <c:pt idx="7">
                  <c:v>-1.1110641333333333</c:v>
                </c:pt>
                <c:pt idx="8">
                  <c:v>-1.1560599</c:v>
                </c:pt>
                <c:pt idx="9">
                  <c:v>-0.52106849999999993</c:v>
                </c:pt>
                <c:pt idx="10">
                  <c:v>5.1032799999999996E-2</c:v>
                </c:pt>
                <c:pt idx="11">
                  <c:v>0.35596440000000001</c:v>
                </c:pt>
                <c:pt idx="12">
                  <c:v>0.28797820000000002</c:v>
                </c:pt>
                <c:pt idx="13">
                  <c:v>0.12018693333333334</c:v>
                </c:pt>
                <c:pt idx="14">
                  <c:v>0.12221529999999999</c:v>
                </c:pt>
                <c:pt idx="15">
                  <c:v>0.33464453333333327</c:v>
                </c:pt>
                <c:pt idx="16">
                  <c:v>0.61733473333333333</c:v>
                </c:pt>
                <c:pt idx="17">
                  <c:v>0.9590991333333333</c:v>
                </c:pt>
                <c:pt idx="18">
                  <c:v>1.0999886666666665</c:v>
                </c:pt>
                <c:pt idx="19">
                  <c:v>0.9912527333333333</c:v>
                </c:pt>
                <c:pt idx="20">
                  <c:v>0.52713146666666666</c:v>
                </c:pt>
                <c:pt idx="21">
                  <c:v>-0.14541833333333334</c:v>
                </c:pt>
                <c:pt idx="22">
                  <c:v>-0.28599236666666666</c:v>
                </c:pt>
                <c:pt idx="23">
                  <c:v>4.0382833333333333E-2</c:v>
                </c:pt>
                <c:pt idx="24">
                  <c:v>0.5706528666666667</c:v>
                </c:pt>
                <c:pt idx="25">
                  <c:v>0.86456376666666668</c:v>
                </c:pt>
                <c:pt idx="26">
                  <c:v>1.1643503333333334</c:v>
                </c:pt>
                <c:pt idx="27">
                  <c:v>1.4960913333333332</c:v>
                </c:pt>
                <c:pt idx="28">
                  <c:v>1.6531296666666666</c:v>
                </c:pt>
                <c:pt idx="29">
                  <c:v>1.6242556666666665</c:v>
                </c:pt>
                <c:pt idx="30">
                  <c:v>1.14215</c:v>
                </c:pt>
                <c:pt idx="31">
                  <c:v>0.48637456666666673</c:v>
                </c:pt>
                <c:pt idx="32">
                  <c:v>4.6983566666666664E-2</c:v>
                </c:pt>
                <c:pt idx="33">
                  <c:v>-0.36599129999999996</c:v>
                </c:pt>
                <c:pt idx="34">
                  <c:v>-0.51614290000000007</c:v>
                </c:pt>
                <c:pt idx="35">
                  <c:v>-0.25047246666666667</c:v>
                </c:pt>
                <c:pt idx="36">
                  <c:v>-0.41326259999999998</c:v>
                </c:pt>
                <c:pt idx="37">
                  <c:v>-1.1469662666666667</c:v>
                </c:pt>
                <c:pt idx="38">
                  <c:v>-1.6842683333333335</c:v>
                </c:pt>
                <c:pt idx="39">
                  <c:v>-1.8671726666666668</c:v>
                </c:pt>
                <c:pt idx="40">
                  <c:v>-1.6834426666666669</c:v>
                </c:pt>
                <c:pt idx="41">
                  <c:v>-1.2973143333333332</c:v>
                </c:pt>
                <c:pt idx="42">
                  <c:v>-0.77897046666666669</c:v>
                </c:pt>
                <c:pt idx="43">
                  <c:v>-0.31192773333333335</c:v>
                </c:pt>
                <c:pt idx="44">
                  <c:v>-0.15110523333333334</c:v>
                </c:pt>
                <c:pt idx="45">
                  <c:v>-0.25630130000000001</c:v>
                </c:pt>
                <c:pt idx="46">
                  <c:v>-0.25428309999999998</c:v>
                </c:pt>
                <c:pt idx="47">
                  <c:v>-0.19308420000000001</c:v>
                </c:pt>
                <c:pt idx="48">
                  <c:v>-0.20260936666666665</c:v>
                </c:pt>
                <c:pt idx="49">
                  <c:v>2.42496E-2</c:v>
                </c:pt>
                <c:pt idx="50">
                  <c:v>0.49598296666666669</c:v>
                </c:pt>
                <c:pt idx="51">
                  <c:v>0.80373336666666662</c:v>
                </c:pt>
                <c:pt idx="52">
                  <c:v>0.8743700333333333</c:v>
                </c:pt>
                <c:pt idx="53">
                  <c:v>0.93282883333333333</c:v>
                </c:pt>
                <c:pt idx="54">
                  <c:v>1.0940673333333333</c:v>
                </c:pt>
                <c:pt idx="55">
                  <c:v>1.298729</c:v>
                </c:pt>
                <c:pt idx="56">
                  <c:v>1.5957593333333333</c:v>
                </c:pt>
                <c:pt idx="57">
                  <c:v>1.7402126666666666</c:v>
                </c:pt>
                <c:pt idx="58">
                  <c:v>1.5427060000000001</c:v>
                </c:pt>
                <c:pt idx="59">
                  <c:v>1.2753246666666667</c:v>
                </c:pt>
                <c:pt idx="60">
                  <c:v>0.94456660000000003</c:v>
                </c:pt>
                <c:pt idx="61">
                  <c:v>-0.14764263333333333</c:v>
                </c:pt>
                <c:pt idx="62">
                  <c:v>-2.1367630000000002</c:v>
                </c:pt>
                <c:pt idx="63">
                  <c:v>-3.5895436666666671</c:v>
                </c:pt>
                <c:pt idx="64">
                  <c:v>-3.3929143333333331</c:v>
                </c:pt>
                <c:pt idx="65">
                  <c:v>-2.0926899999999997</c:v>
                </c:pt>
                <c:pt idx="66">
                  <c:v>-0.88256766666666664</c:v>
                </c:pt>
                <c:pt idx="67">
                  <c:v>-0.28071033333333334</c:v>
                </c:pt>
                <c:pt idx="68">
                  <c:v>-8.9288800000000001E-2</c:v>
                </c:pt>
                <c:pt idx="69">
                  <c:v>-4.5046766666666661E-2</c:v>
                </c:pt>
                <c:pt idx="70">
                  <c:v>0.21697166666666667</c:v>
                </c:pt>
                <c:pt idx="71">
                  <c:v>0.46867756666666666</c:v>
                </c:pt>
                <c:pt idx="72">
                  <c:v>0.40777869999999999</c:v>
                </c:pt>
                <c:pt idx="73">
                  <c:v>0.10274086666666667</c:v>
                </c:pt>
                <c:pt idx="74">
                  <c:v>3.9835700000000002E-2</c:v>
                </c:pt>
                <c:pt idx="75">
                  <c:v>0.29831283333333336</c:v>
                </c:pt>
                <c:pt idx="76">
                  <c:v>0.27304433333333333</c:v>
                </c:pt>
                <c:pt idx="77">
                  <c:v>9.5540166666666648E-2</c:v>
                </c:pt>
                <c:pt idx="78">
                  <c:v>8.0308833333333329E-2</c:v>
                </c:pt>
                <c:pt idx="79">
                  <c:v>6.7273366666666667E-2</c:v>
                </c:pt>
                <c:pt idx="80">
                  <c:v>-9.5241066666666666E-2</c:v>
                </c:pt>
                <c:pt idx="81">
                  <c:v>-0.23677020000000001</c:v>
                </c:pt>
                <c:pt idx="82">
                  <c:v>-0.28440213333333331</c:v>
                </c:pt>
                <c:pt idx="83">
                  <c:v>-0.31536649999999999</c:v>
                </c:pt>
                <c:pt idx="84">
                  <c:v>-0.16491813333333333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2-4D2A-BFBB-12DB36527350}"/>
            </c:ext>
          </c:extLst>
        </c:ser>
        <c:ser>
          <c:idx val="2"/>
          <c:order val="2"/>
          <c:tx>
            <c:strRef>
              <c:f>'Figure 2 and 3'!$E$1</c:f>
              <c:strCache>
                <c:ptCount val="1"/>
                <c:pt idx="0">
                  <c:v>GDP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'Figure 2 and 3'!$A$3:$A$87</c:f>
              <c:strCache>
                <c:ptCount val="85"/>
                <c:pt idx="0">
                  <c:v>1993/02</c:v>
                </c:pt>
                <c:pt idx="1">
                  <c:v>1993/03</c:v>
                </c:pt>
                <c:pt idx="2">
                  <c:v>1993/04</c:v>
                </c:pt>
                <c:pt idx="3">
                  <c:v>1994/01</c:v>
                </c:pt>
                <c:pt idx="4">
                  <c:v>1994/02</c:v>
                </c:pt>
                <c:pt idx="5">
                  <c:v>1994/03</c:v>
                </c:pt>
                <c:pt idx="6">
                  <c:v>1994/04</c:v>
                </c:pt>
                <c:pt idx="7">
                  <c:v>1995/01</c:v>
                </c:pt>
                <c:pt idx="8">
                  <c:v>1995/02</c:v>
                </c:pt>
                <c:pt idx="9">
                  <c:v>1995/03</c:v>
                </c:pt>
                <c:pt idx="10">
                  <c:v>1995/04</c:v>
                </c:pt>
                <c:pt idx="11">
                  <c:v>1996/01</c:v>
                </c:pt>
                <c:pt idx="12">
                  <c:v>1996/02</c:v>
                </c:pt>
                <c:pt idx="13">
                  <c:v>1996/03</c:v>
                </c:pt>
                <c:pt idx="14">
                  <c:v>1996/04</c:v>
                </c:pt>
                <c:pt idx="15">
                  <c:v>1997/01</c:v>
                </c:pt>
                <c:pt idx="16">
                  <c:v>1997/02</c:v>
                </c:pt>
                <c:pt idx="17">
                  <c:v>1997/03</c:v>
                </c:pt>
                <c:pt idx="18">
                  <c:v>1997/04</c:v>
                </c:pt>
                <c:pt idx="19">
                  <c:v>1998/01</c:v>
                </c:pt>
                <c:pt idx="20">
                  <c:v>1998/02</c:v>
                </c:pt>
                <c:pt idx="21">
                  <c:v>1998/03</c:v>
                </c:pt>
                <c:pt idx="22">
                  <c:v>1998/04</c:v>
                </c:pt>
                <c:pt idx="23">
                  <c:v>1999/01</c:v>
                </c:pt>
                <c:pt idx="24">
                  <c:v>1999/02</c:v>
                </c:pt>
                <c:pt idx="25">
                  <c:v>1999/03</c:v>
                </c:pt>
                <c:pt idx="26">
                  <c:v>1999/04</c:v>
                </c:pt>
                <c:pt idx="27">
                  <c:v>2000/01</c:v>
                </c:pt>
                <c:pt idx="28">
                  <c:v>2000/02</c:v>
                </c:pt>
                <c:pt idx="29">
                  <c:v>2000/03</c:v>
                </c:pt>
                <c:pt idx="30">
                  <c:v>2000/04</c:v>
                </c:pt>
                <c:pt idx="31">
                  <c:v>2001/01</c:v>
                </c:pt>
                <c:pt idx="32">
                  <c:v>2001/02</c:v>
                </c:pt>
                <c:pt idx="33">
                  <c:v>2001/03</c:v>
                </c:pt>
                <c:pt idx="34">
                  <c:v>2001/04</c:v>
                </c:pt>
                <c:pt idx="35">
                  <c:v>2002/01</c:v>
                </c:pt>
                <c:pt idx="36">
                  <c:v>2002/02</c:v>
                </c:pt>
                <c:pt idx="37">
                  <c:v>2002/03</c:v>
                </c:pt>
                <c:pt idx="38">
                  <c:v>2002/04</c:v>
                </c:pt>
                <c:pt idx="39">
                  <c:v>2003/01</c:v>
                </c:pt>
                <c:pt idx="40">
                  <c:v>2003/02</c:v>
                </c:pt>
                <c:pt idx="41">
                  <c:v>2003/03</c:v>
                </c:pt>
                <c:pt idx="42">
                  <c:v>2003/04</c:v>
                </c:pt>
                <c:pt idx="43">
                  <c:v>2004/01</c:v>
                </c:pt>
                <c:pt idx="44">
                  <c:v>2004/02</c:v>
                </c:pt>
                <c:pt idx="45">
                  <c:v>2004/03</c:v>
                </c:pt>
                <c:pt idx="46">
                  <c:v>2004/04</c:v>
                </c:pt>
                <c:pt idx="47">
                  <c:v>2005/01</c:v>
                </c:pt>
                <c:pt idx="48">
                  <c:v>2005/02</c:v>
                </c:pt>
                <c:pt idx="49">
                  <c:v>2005/03</c:v>
                </c:pt>
                <c:pt idx="50">
                  <c:v>2005/04</c:v>
                </c:pt>
                <c:pt idx="51">
                  <c:v>2006/01</c:v>
                </c:pt>
                <c:pt idx="52">
                  <c:v>2006/02</c:v>
                </c:pt>
                <c:pt idx="53">
                  <c:v>2006/03</c:v>
                </c:pt>
                <c:pt idx="54">
                  <c:v>2006/04</c:v>
                </c:pt>
                <c:pt idx="55">
                  <c:v>2007/01</c:v>
                </c:pt>
                <c:pt idx="56">
                  <c:v>2007/02</c:v>
                </c:pt>
                <c:pt idx="57">
                  <c:v>2007/03</c:v>
                </c:pt>
                <c:pt idx="58">
                  <c:v>2007/04</c:v>
                </c:pt>
                <c:pt idx="59">
                  <c:v>2008/01</c:v>
                </c:pt>
                <c:pt idx="60">
                  <c:v>2008/02</c:v>
                </c:pt>
                <c:pt idx="61">
                  <c:v>2008/03</c:v>
                </c:pt>
                <c:pt idx="62">
                  <c:v>2008/04</c:v>
                </c:pt>
                <c:pt idx="63">
                  <c:v>2009/01</c:v>
                </c:pt>
                <c:pt idx="64">
                  <c:v>2009/02</c:v>
                </c:pt>
                <c:pt idx="65">
                  <c:v>2009/03</c:v>
                </c:pt>
                <c:pt idx="66">
                  <c:v>2009/04</c:v>
                </c:pt>
                <c:pt idx="67">
                  <c:v>2010/01</c:v>
                </c:pt>
                <c:pt idx="68">
                  <c:v>2010/02</c:v>
                </c:pt>
                <c:pt idx="69">
                  <c:v>2010/03</c:v>
                </c:pt>
                <c:pt idx="70">
                  <c:v>2010/04</c:v>
                </c:pt>
                <c:pt idx="71">
                  <c:v>2011/01</c:v>
                </c:pt>
                <c:pt idx="72">
                  <c:v>2011/02</c:v>
                </c:pt>
                <c:pt idx="73">
                  <c:v>2011/03</c:v>
                </c:pt>
                <c:pt idx="74">
                  <c:v>2011/04</c:v>
                </c:pt>
                <c:pt idx="75">
                  <c:v>2012/01</c:v>
                </c:pt>
                <c:pt idx="76">
                  <c:v>2012/02</c:v>
                </c:pt>
                <c:pt idx="77">
                  <c:v>2012/03</c:v>
                </c:pt>
                <c:pt idx="78">
                  <c:v>2012/04</c:v>
                </c:pt>
                <c:pt idx="79">
                  <c:v>2013/01</c:v>
                </c:pt>
                <c:pt idx="80">
                  <c:v>2013/02</c:v>
                </c:pt>
                <c:pt idx="81">
                  <c:v>2013/03</c:v>
                </c:pt>
                <c:pt idx="82">
                  <c:v>2013/04</c:v>
                </c:pt>
                <c:pt idx="83">
                  <c:v>2014/01</c:v>
                </c:pt>
                <c:pt idx="84">
                  <c:v>2014/02</c:v>
                </c:pt>
              </c:strCache>
            </c:strRef>
          </c:cat>
          <c:val>
            <c:numRef>
              <c:f>'Figure 2 and 3'!$E$3:$E$86</c:f>
              <c:numCache>
                <c:formatCode>General</c:formatCode>
                <c:ptCount val="84"/>
                <c:pt idx="0">
                  <c:v>0.462299511964126</c:v>
                </c:pt>
                <c:pt idx="1">
                  <c:v>1.0797747796499779</c:v>
                </c:pt>
                <c:pt idx="2">
                  <c:v>0.95306968724764296</c:v>
                </c:pt>
                <c:pt idx="3">
                  <c:v>1.2230981373342553</c:v>
                </c:pt>
                <c:pt idx="4">
                  <c:v>1.6659623350211206</c:v>
                </c:pt>
                <c:pt idx="5">
                  <c:v>0.94274010118577944</c:v>
                </c:pt>
                <c:pt idx="6">
                  <c:v>1.2670024660287549</c:v>
                </c:pt>
                <c:pt idx="7">
                  <c:v>-5.353895518651175</c:v>
                </c:pt>
                <c:pt idx="8">
                  <c:v>-4.4013131682082545</c:v>
                </c:pt>
                <c:pt idx="9">
                  <c:v>1.5493460828725603</c:v>
                </c:pt>
                <c:pt idx="10">
                  <c:v>1.3730749844471868</c:v>
                </c:pt>
                <c:pt idx="11">
                  <c:v>2.2536342720870017</c:v>
                </c:pt>
                <c:pt idx="12">
                  <c:v>1.4475360612570487</c:v>
                </c:pt>
                <c:pt idx="13">
                  <c:v>1.5628163227652259</c:v>
                </c:pt>
                <c:pt idx="14">
                  <c:v>2.7534558027023426</c:v>
                </c:pt>
                <c:pt idx="15">
                  <c:v>0.87939392159031016</c:v>
                </c:pt>
                <c:pt idx="16">
                  <c:v>1.9750585234335816</c:v>
                </c:pt>
                <c:pt idx="17">
                  <c:v>1.8941598547225658</c:v>
                </c:pt>
                <c:pt idx="18">
                  <c:v>2.1740152337085927</c:v>
                </c:pt>
                <c:pt idx="19">
                  <c:v>0.91355947648197322</c:v>
                </c:pt>
                <c:pt idx="20">
                  <c:v>0.55163382434113561</c:v>
                </c:pt>
                <c:pt idx="21">
                  <c:v>0.53284435651352879</c:v>
                </c:pt>
                <c:pt idx="22">
                  <c:v>6.547265133494129E-2</c:v>
                </c:pt>
                <c:pt idx="23">
                  <c:v>1.5425165642666938</c:v>
                </c:pt>
                <c:pt idx="24">
                  <c:v>-0.37536076471080815</c:v>
                </c:pt>
                <c:pt idx="25">
                  <c:v>1.2598028628346691</c:v>
                </c:pt>
                <c:pt idx="26">
                  <c:v>1.2003060252596676</c:v>
                </c:pt>
                <c:pt idx="27">
                  <c:v>2.0612197590661241</c:v>
                </c:pt>
                <c:pt idx="28">
                  <c:v>1.6496784928673236</c:v>
                </c:pt>
                <c:pt idx="29">
                  <c:v>0.59654987917303615</c:v>
                </c:pt>
                <c:pt idx="30">
                  <c:v>-0.3562463288411144</c:v>
                </c:pt>
                <c:pt idx="31">
                  <c:v>-0.59601735998723315</c:v>
                </c:pt>
                <c:pt idx="32">
                  <c:v>-0.34429586245788846</c:v>
                </c:pt>
                <c:pt idx="33">
                  <c:v>0.29767828160891519</c:v>
                </c:pt>
                <c:pt idx="34">
                  <c:v>-0.25611914039946893</c:v>
                </c:pt>
                <c:pt idx="35">
                  <c:v>-0.76187292276364005</c:v>
                </c:pt>
                <c:pt idx="36">
                  <c:v>0.83783430563491024</c:v>
                </c:pt>
                <c:pt idx="37">
                  <c:v>0.707852249687968</c:v>
                </c:pt>
                <c:pt idx="38">
                  <c:v>0.18302851419838007</c:v>
                </c:pt>
                <c:pt idx="39">
                  <c:v>0.22522067351979924</c:v>
                </c:pt>
                <c:pt idx="40">
                  <c:v>0.29629679422020772</c:v>
                </c:pt>
                <c:pt idx="41">
                  <c:v>-3.6787243240821166E-2</c:v>
                </c:pt>
                <c:pt idx="42">
                  <c:v>1.1864752722976268</c:v>
                </c:pt>
                <c:pt idx="43">
                  <c:v>1.5453643559752095</c:v>
                </c:pt>
                <c:pt idx="44">
                  <c:v>1.3251084883871611</c:v>
                </c:pt>
                <c:pt idx="45">
                  <c:v>0.17866783420033006</c:v>
                </c:pt>
                <c:pt idx="46">
                  <c:v>1.5165279469764315</c:v>
                </c:pt>
                <c:pt idx="47">
                  <c:v>0.64566609395868557</c:v>
                </c:pt>
                <c:pt idx="48">
                  <c:v>2.5853254147323312E-2</c:v>
                </c:pt>
                <c:pt idx="49">
                  <c:v>1.2049387929103261</c:v>
                </c:pt>
                <c:pt idx="50">
                  <c:v>1.6434991222442186</c:v>
                </c:pt>
                <c:pt idx="51">
                  <c:v>1.7923699074599231</c:v>
                </c:pt>
                <c:pt idx="52">
                  <c:v>1.3368554589191728</c:v>
                </c:pt>
                <c:pt idx="53">
                  <c:v>0.41799839043408227</c:v>
                </c:pt>
                <c:pt idx="54">
                  <c:v>0.26886620591719534</c:v>
                </c:pt>
                <c:pt idx="55">
                  <c:v>1.0980956042885515</c:v>
                </c:pt>
                <c:pt idx="56">
                  <c:v>1.0331132260147591</c:v>
                </c:pt>
                <c:pt idx="57">
                  <c:v>0.57130998619854267</c:v>
                </c:pt>
                <c:pt idx="58">
                  <c:v>0.77844478865358724</c:v>
                </c:pt>
                <c:pt idx="59">
                  <c:v>9.5775187241220472E-2</c:v>
                </c:pt>
                <c:pt idx="60">
                  <c:v>0.59306046565645865</c:v>
                </c:pt>
                <c:pt idx="61">
                  <c:v>-6.7808619723408459E-2</c:v>
                </c:pt>
                <c:pt idx="62">
                  <c:v>-1.8909509117164491</c:v>
                </c:pt>
                <c:pt idx="63">
                  <c:v>-3.8445895233777505</c:v>
                </c:pt>
                <c:pt idx="64">
                  <c:v>-1.0330369831036079</c:v>
                </c:pt>
                <c:pt idx="65">
                  <c:v>2.0779189648329366</c:v>
                </c:pt>
                <c:pt idx="66">
                  <c:v>1.6898089563991636</c:v>
                </c:pt>
                <c:pt idx="67">
                  <c:v>1.3393249297549259</c:v>
                </c:pt>
                <c:pt idx="68">
                  <c:v>1.3181470614297197</c:v>
                </c:pt>
                <c:pt idx="69">
                  <c:v>0.93872675735828803</c:v>
                </c:pt>
                <c:pt idx="70">
                  <c:v>0.77695146685923255</c:v>
                </c:pt>
                <c:pt idx="71">
                  <c:v>1.1044290481563745</c:v>
                </c:pt>
                <c:pt idx="72">
                  <c:v>0.77251916301859236</c:v>
                </c:pt>
                <c:pt idx="73">
                  <c:v>1.4683484612570963</c:v>
                </c:pt>
                <c:pt idx="74">
                  <c:v>0.74324964368526203</c:v>
                </c:pt>
                <c:pt idx="75">
                  <c:v>0.78733982319896256</c:v>
                </c:pt>
                <c:pt idx="76">
                  <c:v>1.4205350156131002</c:v>
                </c:pt>
                <c:pt idx="77">
                  <c:v>0.28685827452545887</c:v>
                </c:pt>
                <c:pt idx="78">
                  <c:v>0.90030942795096269</c:v>
                </c:pt>
                <c:pt idx="79">
                  <c:v>0.63793581439919311</c:v>
                </c:pt>
                <c:pt idx="80">
                  <c:v>-1.0867265699696316</c:v>
                </c:pt>
                <c:pt idx="81">
                  <c:v>1.1570010178399315</c:v>
                </c:pt>
                <c:pt idx="82">
                  <c:v>0.37367338026863539</c:v>
                </c:pt>
                <c:pt idx="83">
                  <c:v>0.36011975011978059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2-4D2A-BFBB-12DB3652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4111264"/>
        <c:axId val="-1434125952"/>
      </c:lineChart>
      <c:catAx>
        <c:axId val="-143411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-1434125952"/>
        <c:crosses val="autoZero"/>
        <c:auto val="1"/>
        <c:lblAlgn val="ctr"/>
        <c:lblOffset val="100"/>
        <c:tickLblSkip val="6"/>
        <c:noMultiLvlLbl val="0"/>
      </c:catAx>
      <c:valAx>
        <c:axId val="-1434125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crossAx val="-1434111264"/>
        <c:crosses val="autoZero"/>
        <c:crossBetween val="between"/>
        <c:majorUnit val="2"/>
      </c:valAx>
      <c:spPr>
        <a:noFill/>
      </c:spPr>
    </c:plotArea>
    <c:legend>
      <c:legendPos val="b"/>
      <c:layout>
        <c:manualLayout>
          <c:xMode val="edge"/>
          <c:yMode val="edge"/>
          <c:x val="0.25714446631671045"/>
          <c:y val="0.55748778798483523"/>
          <c:w val="0.33464127144534739"/>
          <c:h val="0.2025909150736688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66382210245108E-2"/>
          <c:y val="4.0293040293040296E-2"/>
          <c:w val="0.91838982694008164"/>
          <c:h val="0.8197363791064578"/>
        </c:manualLayout>
      </c:layout>
      <c:lineChart>
        <c:grouping val="standard"/>
        <c:varyColors val="0"/>
        <c:ser>
          <c:idx val="2"/>
          <c:order val="0"/>
          <c:tx>
            <c:strRef>
              <c:f>'Figure 2 and 3'!$E$1</c:f>
              <c:strCache>
                <c:ptCount val="1"/>
                <c:pt idx="0">
                  <c:v>GDP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'Figure 2 and 3'!$A$30:$A$87</c:f>
              <c:strCache>
                <c:ptCount val="58"/>
                <c:pt idx="0">
                  <c:v>2000/01</c:v>
                </c:pt>
                <c:pt idx="1">
                  <c:v>2000/02</c:v>
                </c:pt>
                <c:pt idx="2">
                  <c:v>2000/03</c:v>
                </c:pt>
                <c:pt idx="3">
                  <c:v>2000/04</c:v>
                </c:pt>
                <c:pt idx="4">
                  <c:v>2001/01</c:v>
                </c:pt>
                <c:pt idx="5">
                  <c:v>2001/02</c:v>
                </c:pt>
                <c:pt idx="6">
                  <c:v>2001/03</c:v>
                </c:pt>
                <c:pt idx="7">
                  <c:v>2001/04</c:v>
                </c:pt>
                <c:pt idx="8">
                  <c:v>2002/01</c:v>
                </c:pt>
                <c:pt idx="9">
                  <c:v>2002/02</c:v>
                </c:pt>
                <c:pt idx="10">
                  <c:v>2002/03</c:v>
                </c:pt>
                <c:pt idx="11">
                  <c:v>2002/04</c:v>
                </c:pt>
                <c:pt idx="12">
                  <c:v>2003/01</c:v>
                </c:pt>
                <c:pt idx="13">
                  <c:v>2003/02</c:v>
                </c:pt>
                <c:pt idx="14">
                  <c:v>2003/03</c:v>
                </c:pt>
                <c:pt idx="15">
                  <c:v>2003/04</c:v>
                </c:pt>
                <c:pt idx="16">
                  <c:v>2004/01</c:v>
                </c:pt>
                <c:pt idx="17">
                  <c:v>2004/02</c:v>
                </c:pt>
                <c:pt idx="18">
                  <c:v>2004/03</c:v>
                </c:pt>
                <c:pt idx="19">
                  <c:v>2004/04</c:v>
                </c:pt>
                <c:pt idx="20">
                  <c:v>2005/01</c:v>
                </c:pt>
                <c:pt idx="21">
                  <c:v>2005/02</c:v>
                </c:pt>
                <c:pt idx="22">
                  <c:v>2005/03</c:v>
                </c:pt>
                <c:pt idx="23">
                  <c:v>2005/04</c:v>
                </c:pt>
                <c:pt idx="24">
                  <c:v>2006/01</c:v>
                </c:pt>
                <c:pt idx="25">
                  <c:v>2006/02</c:v>
                </c:pt>
                <c:pt idx="26">
                  <c:v>2006/03</c:v>
                </c:pt>
                <c:pt idx="27">
                  <c:v>2006/04</c:v>
                </c:pt>
                <c:pt idx="28">
                  <c:v>2007/01</c:v>
                </c:pt>
                <c:pt idx="29">
                  <c:v>2007/02</c:v>
                </c:pt>
                <c:pt idx="30">
                  <c:v>2007/03</c:v>
                </c:pt>
                <c:pt idx="31">
                  <c:v>2007/04</c:v>
                </c:pt>
                <c:pt idx="32">
                  <c:v>2008/01</c:v>
                </c:pt>
                <c:pt idx="33">
                  <c:v>2008/02</c:v>
                </c:pt>
                <c:pt idx="34">
                  <c:v>2008/03</c:v>
                </c:pt>
                <c:pt idx="35">
                  <c:v>2008/04</c:v>
                </c:pt>
                <c:pt idx="36">
                  <c:v>2009/01</c:v>
                </c:pt>
                <c:pt idx="37">
                  <c:v>2009/02</c:v>
                </c:pt>
                <c:pt idx="38">
                  <c:v>2009/03</c:v>
                </c:pt>
                <c:pt idx="39">
                  <c:v>2009/04</c:v>
                </c:pt>
                <c:pt idx="40">
                  <c:v>2010/01</c:v>
                </c:pt>
                <c:pt idx="41">
                  <c:v>2010/02</c:v>
                </c:pt>
                <c:pt idx="42">
                  <c:v>2010/03</c:v>
                </c:pt>
                <c:pt idx="43">
                  <c:v>2010/04</c:v>
                </c:pt>
                <c:pt idx="44">
                  <c:v>2011/01</c:v>
                </c:pt>
                <c:pt idx="45">
                  <c:v>2011/02</c:v>
                </c:pt>
                <c:pt idx="46">
                  <c:v>2011/03</c:v>
                </c:pt>
                <c:pt idx="47">
                  <c:v>2011/04</c:v>
                </c:pt>
                <c:pt idx="48">
                  <c:v>2012/01</c:v>
                </c:pt>
                <c:pt idx="49">
                  <c:v>2012/02</c:v>
                </c:pt>
                <c:pt idx="50">
                  <c:v>2012/03</c:v>
                </c:pt>
                <c:pt idx="51">
                  <c:v>2012/04</c:v>
                </c:pt>
                <c:pt idx="52">
                  <c:v>2013/01</c:v>
                </c:pt>
                <c:pt idx="53">
                  <c:v>2013/02</c:v>
                </c:pt>
                <c:pt idx="54">
                  <c:v>2013/03</c:v>
                </c:pt>
                <c:pt idx="55">
                  <c:v>2013/04</c:v>
                </c:pt>
                <c:pt idx="56">
                  <c:v>2014/01</c:v>
                </c:pt>
                <c:pt idx="57">
                  <c:v>2014/02</c:v>
                </c:pt>
              </c:strCache>
            </c:strRef>
          </c:cat>
          <c:val>
            <c:numRef>
              <c:f>'Figure 2 and 3'!$E$30:$E$87</c:f>
              <c:numCache>
                <c:formatCode>General</c:formatCode>
                <c:ptCount val="58"/>
                <c:pt idx="0">
                  <c:v>2.0612197590661241</c:v>
                </c:pt>
                <c:pt idx="1">
                  <c:v>1.6496784928673236</c:v>
                </c:pt>
                <c:pt idx="2">
                  <c:v>0.59654987917303615</c:v>
                </c:pt>
                <c:pt idx="3">
                  <c:v>-0.3562463288411144</c:v>
                </c:pt>
                <c:pt idx="4">
                  <c:v>-0.59601735998723315</c:v>
                </c:pt>
                <c:pt idx="5">
                  <c:v>-0.34429586245788846</c:v>
                </c:pt>
                <c:pt idx="6">
                  <c:v>0.29767828160891519</c:v>
                </c:pt>
                <c:pt idx="7">
                  <c:v>-0.25611914039946893</c:v>
                </c:pt>
                <c:pt idx="8">
                  <c:v>-0.76187292276364005</c:v>
                </c:pt>
                <c:pt idx="9">
                  <c:v>0.83783430563491024</c:v>
                </c:pt>
                <c:pt idx="10">
                  <c:v>0.707852249687968</c:v>
                </c:pt>
                <c:pt idx="11">
                  <c:v>0.18302851419838007</c:v>
                </c:pt>
                <c:pt idx="12">
                  <c:v>0.22522067351979924</c:v>
                </c:pt>
                <c:pt idx="13">
                  <c:v>0.29629679422020772</c:v>
                </c:pt>
                <c:pt idx="14">
                  <c:v>-3.6787243240821166E-2</c:v>
                </c:pt>
                <c:pt idx="15">
                  <c:v>1.1864752722976268</c:v>
                </c:pt>
                <c:pt idx="16">
                  <c:v>1.5453643559752095</c:v>
                </c:pt>
                <c:pt idx="17">
                  <c:v>1.3251084883871611</c:v>
                </c:pt>
                <c:pt idx="18">
                  <c:v>0.17866783420033006</c:v>
                </c:pt>
                <c:pt idx="19">
                  <c:v>1.5165279469764315</c:v>
                </c:pt>
                <c:pt idx="20">
                  <c:v>0.64566609395868557</c:v>
                </c:pt>
                <c:pt idx="21">
                  <c:v>2.5853254147323312E-2</c:v>
                </c:pt>
                <c:pt idx="22">
                  <c:v>1.2049387929103261</c:v>
                </c:pt>
                <c:pt idx="23">
                  <c:v>1.6434991222442186</c:v>
                </c:pt>
                <c:pt idx="24">
                  <c:v>1.7923699074599231</c:v>
                </c:pt>
                <c:pt idx="25">
                  <c:v>1.3368554589191728</c:v>
                </c:pt>
                <c:pt idx="26">
                  <c:v>0.41799839043408227</c:v>
                </c:pt>
                <c:pt idx="27">
                  <c:v>0.26886620591719534</c:v>
                </c:pt>
                <c:pt idx="28">
                  <c:v>1.0980956042885515</c:v>
                </c:pt>
                <c:pt idx="29">
                  <c:v>1.0331132260147591</c:v>
                </c:pt>
                <c:pt idx="30">
                  <c:v>0.57130998619854267</c:v>
                </c:pt>
                <c:pt idx="31">
                  <c:v>0.77844478865358724</c:v>
                </c:pt>
                <c:pt idx="32">
                  <c:v>9.5775187241220472E-2</c:v>
                </c:pt>
                <c:pt idx="33">
                  <c:v>0.59306046565645865</c:v>
                </c:pt>
                <c:pt idx="34">
                  <c:v>-6.7808619723408459E-2</c:v>
                </c:pt>
                <c:pt idx="35">
                  <c:v>-1.8909509117164491</c:v>
                </c:pt>
                <c:pt idx="36">
                  <c:v>-3.8445895233777505</c:v>
                </c:pt>
                <c:pt idx="37">
                  <c:v>-1.0330369831036079</c:v>
                </c:pt>
                <c:pt idx="38">
                  <c:v>2.0779189648329366</c:v>
                </c:pt>
                <c:pt idx="39">
                  <c:v>1.6898089563991636</c:v>
                </c:pt>
                <c:pt idx="40">
                  <c:v>1.3393249297549259</c:v>
                </c:pt>
                <c:pt idx="41">
                  <c:v>1.3181470614297197</c:v>
                </c:pt>
                <c:pt idx="42">
                  <c:v>0.93872675735828803</c:v>
                </c:pt>
                <c:pt idx="43">
                  <c:v>0.77695146685923255</c:v>
                </c:pt>
                <c:pt idx="44">
                  <c:v>1.1044290481563745</c:v>
                </c:pt>
                <c:pt idx="45">
                  <c:v>0.77251916301859236</c:v>
                </c:pt>
                <c:pt idx="46">
                  <c:v>1.4683484612570963</c:v>
                </c:pt>
                <c:pt idx="47">
                  <c:v>0.74324964368526203</c:v>
                </c:pt>
                <c:pt idx="48">
                  <c:v>0.78733982319896256</c:v>
                </c:pt>
                <c:pt idx="49">
                  <c:v>1.4205350156131002</c:v>
                </c:pt>
                <c:pt idx="50">
                  <c:v>0.28685827452545887</c:v>
                </c:pt>
                <c:pt idx="51">
                  <c:v>0.90030942795096269</c:v>
                </c:pt>
                <c:pt idx="52">
                  <c:v>0.63793581439919311</c:v>
                </c:pt>
                <c:pt idx="53">
                  <c:v>-1.0867265699696316</c:v>
                </c:pt>
                <c:pt idx="54">
                  <c:v>1.1570010178399315</c:v>
                </c:pt>
                <c:pt idx="55">
                  <c:v>0.37367338026863539</c:v>
                </c:pt>
                <c:pt idx="56">
                  <c:v>0.36011975011978059</c:v>
                </c:pt>
                <c:pt idx="57">
                  <c:v>0.89611789795855934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B-47E1-89D4-762E6D9C21F3}"/>
            </c:ext>
          </c:extLst>
        </c:ser>
        <c:ser>
          <c:idx val="0"/>
          <c:order val="1"/>
          <c:tx>
            <c:strRef>
              <c:f>'Figure 2 and 3'!$G$1</c:f>
              <c:strCache>
                <c:ptCount val="1"/>
                <c:pt idx="0">
                  <c:v>Component1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cat>
            <c:strRef>
              <c:f>'Figure 2 and 3'!$A$30:$A$87</c:f>
              <c:strCache>
                <c:ptCount val="58"/>
                <c:pt idx="0">
                  <c:v>2000/01</c:v>
                </c:pt>
                <c:pt idx="1">
                  <c:v>2000/02</c:v>
                </c:pt>
                <c:pt idx="2">
                  <c:v>2000/03</c:v>
                </c:pt>
                <c:pt idx="3">
                  <c:v>2000/04</c:v>
                </c:pt>
                <c:pt idx="4">
                  <c:v>2001/01</c:v>
                </c:pt>
                <c:pt idx="5">
                  <c:v>2001/02</c:v>
                </c:pt>
                <c:pt idx="6">
                  <c:v>2001/03</c:v>
                </c:pt>
                <c:pt idx="7">
                  <c:v>2001/04</c:v>
                </c:pt>
                <c:pt idx="8">
                  <c:v>2002/01</c:v>
                </c:pt>
                <c:pt idx="9">
                  <c:v>2002/02</c:v>
                </c:pt>
                <c:pt idx="10">
                  <c:v>2002/03</c:v>
                </c:pt>
                <c:pt idx="11">
                  <c:v>2002/04</c:v>
                </c:pt>
                <c:pt idx="12">
                  <c:v>2003/01</c:v>
                </c:pt>
                <c:pt idx="13">
                  <c:v>2003/02</c:v>
                </c:pt>
                <c:pt idx="14">
                  <c:v>2003/03</c:v>
                </c:pt>
                <c:pt idx="15">
                  <c:v>2003/04</c:v>
                </c:pt>
                <c:pt idx="16">
                  <c:v>2004/01</c:v>
                </c:pt>
                <c:pt idx="17">
                  <c:v>2004/02</c:v>
                </c:pt>
                <c:pt idx="18">
                  <c:v>2004/03</c:v>
                </c:pt>
                <c:pt idx="19">
                  <c:v>2004/04</c:v>
                </c:pt>
                <c:pt idx="20">
                  <c:v>2005/01</c:v>
                </c:pt>
                <c:pt idx="21">
                  <c:v>2005/02</c:v>
                </c:pt>
                <c:pt idx="22">
                  <c:v>2005/03</c:v>
                </c:pt>
                <c:pt idx="23">
                  <c:v>2005/04</c:v>
                </c:pt>
                <c:pt idx="24">
                  <c:v>2006/01</c:v>
                </c:pt>
                <c:pt idx="25">
                  <c:v>2006/02</c:v>
                </c:pt>
                <c:pt idx="26">
                  <c:v>2006/03</c:v>
                </c:pt>
                <c:pt idx="27">
                  <c:v>2006/04</c:v>
                </c:pt>
                <c:pt idx="28">
                  <c:v>2007/01</c:v>
                </c:pt>
                <c:pt idx="29">
                  <c:v>2007/02</c:v>
                </c:pt>
                <c:pt idx="30">
                  <c:v>2007/03</c:v>
                </c:pt>
                <c:pt idx="31">
                  <c:v>2007/04</c:v>
                </c:pt>
                <c:pt idx="32">
                  <c:v>2008/01</c:v>
                </c:pt>
                <c:pt idx="33">
                  <c:v>2008/02</c:v>
                </c:pt>
                <c:pt idx="34">
                  <c:v>2008/03</c:v>
                </c:pt>
                <c:pt idx="35">
                  <c:v>2008/04</c:v>
                </c:pt>
                <c:pt idx="36">
                  <c:v>2009/01</c:v>
                </c:pt>
                <c:pt idx="37">
                  <c:v>2009/02</c:v>
                </c:pt>
                <c:pt idx="38">
                  <c:v>2009/03</c:v>
                </c:pt>
                <c:pt idx="39">
                  <c:v>2009/04</c:v>
                </c:pt>
                <c:pt idx="40">
                  <c:v>2010/01</c:v>
                </c:pt>
                <c:pt idx="41">
                  <c:v>2010/02</c:v>
                </c:pt>
                <c:pt idx="42">
                  <c:v>2010/03</c:v>
                </c:pt>
                <c:pt idx="43">
                  <c:v>2010/04</c:v>
                </c:pt>
                <c:pt idx="44">
                  <c:v>2011/01</c:v>
                </c:pt>
                <c:pt idx="45">
                  <c:v>2011/02</c:v>
                </c:pt>
                <c:pt idx="46">
                  <c:v>2011/03</c:v>
                </c:pt>
                <c:pt idx="47">
                  <c:v>2011/04</c:v>
                </c:pt>
                <c:pt idx="48">
                  <c:v>2012/01</c:v>
                </c:pt>
                <c:pt idx="49">
                  <c:v>2012/02</c:v>
                </c:pt>
                <c:pt idx="50">
                  <c:v>2012/03</c:v>
                </c:pt>
                <c:pt idx="51">
                  <c:v>2012/04</c:v>
                </c:pt>
                <c:pt idx="52">
                  <c:v>2013/01</c:v>
                </c:pt>
                <c:pt idx="53">
                  <c:v>2013/02</c:v>
                </c:pt>
                <c:pt idx="54">
                  <c:v>2013/03</c:v>
                </c:pt>
                <c:pt idx="55">
                  <c:v>2013/04</c:v>
                </c:pt>
                <c:pt idx="56">
                  <c:v>2014/01</c:v>
                </c:pt>
                <c:pt idx="57">
                  <c:v>2014/02</c:v>
                </c:pt>
              </c:strCache>
            </c:strRef>
          </c:cat>
          <c:val>
            <c:numRef>
              <c:f>'Figure 2 and 3'!$G$30:$G$87</c:f>
              <c:numCache>
                <c:formatCode>General</c:formatCode>
                <c:ptCount val="58"/>
                <c:pt idx="0">
                  <c:v>-2.0546009999999999</c:v>
                </c:pt>
                <c:pt idx="1">
                  <c:v>-2.002291</c:v>
                </c:pt>
                <c:pt idx="2">
                  <c:v>-2.0128309999999998</c:v>
                </c:pt>
                <c:pt idx="3">
                  <c:v>-2.123999</c:v>
                </c:pt>
                <c:pt idx="4">
                  <c:v>-1.6442600000000001</c:v>
                </c:pt>
                <c:pt idx="5">
                  <c:v>-1.9338439999999999</c:v>
                </c:pt>
                <c:pt idx="6">
                  <c:v>-1.637769</c:v>
                </c:pt>
                <c:pt idx="7">
                  <c:v>-1.459076</c:v>
                </c:pt>
                <c:pt idx="8">
                  <c:v>-1.446534</c:v>
                </c:pt>
                <c:pt idx="9">
                  <c:v>-1.3191870000000001</c:v>
                </c:pt>
                <c:pt idx="10">
                  <c:v>-1.3324149999999999</c:v>
                </c:pt>
                <c:pt idx="11">
                  <c:v>-1.1595709999999999</c:v>
                </c:pt>
                <c:pt idx="12">
                  <c:v>-0.69719339999999996</c:v>
                </c:pt>
                <c:pt idx="13">
                  <c:v>-0.70721259999999997</c:v>
                </c:pt>
                <c:pt idx="14">
                  <c:v>-0.62279770000000001</c:v>
                </c:pt>
                <c:pt idx="15">
                  <c:v>-0.39495140000000001</c:v>
                </c:pt>
                <c:pt idx="16">
                  <c:v>-0.18082989999999999</c:v>
                </c:pt>
                <c:pt idx="17">
                  <c:v>-0.2543879</c:v>
                </c:pt>
                <c:pt idx="18">
                  <c:v>-5.5044999999999998E-3</c:v>
                </c:pt>
                <c:pt idx="19">
                  <c:v>4.4390899999999997E-2</c:v>
                </c:pt>
                <c:pt idx="20">
                  <c:v>-9.6085799999999999E-2</c:v>
                </c:pt>
                <c:pt idx="21">
                  <c:v>0.17927399999999999</c:v>
                </c:pt>
                <c:pt idx="22">
                  <c:v>2.36484E-2</c:v>
                </c:pt>
                <c:pt idx="23">
                  <c:v>9.5600099999999993E-2</c:v>
                </c:pt>
                <c:pt idx="24">
                  <c:v>0.23269570000000001</c:v>
                </c:pt>
                <c:pt idx="25">
                  <c:v>0.49627490000000002</c:v>
                </c:pt>
                <c:pt idx="26">
                  <c:v>0.63162609999999997</c:v>
                </c:pt>
                <c:pt idx="27">
                  <c:v>0.57581530000000003</c:v>
                </c:pt>
                <c:pt idx="28">
                  <c:v>0.88054010000000005</c:v>
                </c:pt>
                <c:pt idx="29">
                  <c:v>0.88820429999999995</c:v>
                </c:pt>
                <c:pt idx="30">
                  <c:v>0.98293600000000003</c:v>
                </c:pt>
                <c:pt idx="31">
                  <c:v>1.0611429999999999</c:v>
                </c:pt>
                <c:pt idx="32">
                  <c:v>0.95017700000000005</c:v>
                </c:pt>
                <c:pt idx="33">
                  <c:v>1.0937399999999999</c:v>
                </c:pt>
                <c:pt idx="34">
                  <c:v>1.077985</c:v>
                </c:pt>
                <c:pt idx="35">
                  <c:v>1.2383949999999999</c:v>
                </c:pt>
                <c:pt idx="36">
                  <c:v>1.4819599999999999</c:v>
                </c:pt>
                <c:pt idx="37">
                  <c:v>1.6167149999999999</c:v>
                </c:pt>
                <c:pt idx="38">
                  <c:v>0.94437680000000002</c:v>
                </c:pt>
                <c:pt idx="39">
                  <c:v>0.57507180000000002</c:v>
                </c:pt>
                <c:pt idx="40">
                  <c:v>0.53308990000000001</c:v>
                </c:pt>
                <c:pt idx="41">
                  <c:v>0.69248620000000005</c:v>
                </c:pt>
                <c:pt idx="42">
                  <c:v>0.67270920000000001</c:v>
                </c:pt>
                <c:pt idx="43">
                  <c:v>0.54389169999999998</c:v>
                </c:pt>
                <c:pt idx="44">
                  <c:v>0.42327799999999999</c:v>
                </c:pt>
                <c:pt idx="45">
                  <c:v>0.38051879999999999</c:v>
                </c:pt>
                <c:pt idx="46">
                  <c:v>0.56292279999999995</c:v>
                </c:pt>
                <c:pt idx="47">
                  <c:v>0.48009970000000002</c:v>
                </c:pt>
                <c:pt idx="48">
                  <c:v>0.46247729999999998</c:v>
                </c:pt>
                <c:pt idx="49">
                  <c:v>0.53004640000000003</c:v>
                </c:pt>
                <c:pt idx="50">
                  <c:v>0.65969149999999999</c:v>
                </c:pt>
                <c:pt idx="51">
                  <c:v>0.41586669999999998</c:v>
                </c:pt>
                <c:pt idx="52">
                  <c:v>0.35131099999999998</c:v>
                </c:pt>
                <c:pt idx="53">
                  <c:v>0.18153369999999999</c:v>
                </c:pt>
                <c:pt idx="54">
                  <c:v>-9.6448000000000002E-3</c:v>
                </c:pt>
                <c:pt idx="55">
                  <c:v>0.42866090000000001</c:v>
                </c:pt>
                <c:pt idx="56">
                  <c:v>0.40918060000000001</c:v>
                </c:pt>
                <c:pt idx="57">
                  <c:v>0.29665370000000002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B-47E1-89D4-762E6D9C21F3}"/>
            </c:ext>
          </c:extLst>
        </c:ser>
        <c:ser>
          <c:idx val="1"/>
          <c:order val="2"/>
          <c:tx>
            <c:strRef>
              <c:f>'Figure 2 and 3'!$H$1</c:f>
              <c:strCache>
                <c:ptCount val="1"/>
                <c:pt idx="0">
                  <c:v>Component2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'Figure 2 and 3'!$H$30:$H$87</c:f>
              <c:numCache>
                <c:formatCode>General</c:formatCode>
                <c:ptCount val="58"/>
                <c:pt idx="0">
                  <c:v>8.2851599999999997E-2</c:v>
                </c:pt>
                <c:pt idx="1">
                  <c:v>0.2346762</c:v>
                </c:pt>
                <c:pt idx="2">
                  <c:v>0.33647110000000002</c:v>
                </c:pt>
                <c:pt idx="3">
                  <c:v>0.35021760000000002</c:v>
                </c:pt>
                <c:pt idx="4">
                  <c:v>-0.116318</c:v>
                </c:pt>
                <c:pt idx="5">
                  <c:v>8.1320199999999995E-2</c:v>
                </c:pt>
                <c:pt idx="6">
                  <c:v>-0.1989322</c:v>
                </c:pt>
                <c:pt idx="7">
                  <c:v>-0.50321910000000003</c:v>
                </c:pt>
                <c:pt idx="8">
                  <c:v>-0.68523100000000003</c:v>
                </c:pt>
                <c:pt idx="9">
                  <c:v>-0.51839950000000001</c:v>
                </c:pt>
                <c:pt idx="10">
                  <c:v>-0.42120560000000001</c:v>
                </c:pt>
                <c:pt idx="11">
                  <c:v>-0.55964159999999996</c:v>
                </c:pt>
                <c:pt idx="12">
                  <c:v>-1.080446</c:v>
                </c:pt>
                <c:pt idx="13">
                  <c:v>-0.99364090000000005</c:v>
                </c:pt>
                <c:pt idx="14">
                  <c:v>-1.0162789999999999</c:v>
                </c:pt>
                <c:pt idx="15">
                  <c:v>-1.022608</c:v>
                </c:pt>
                <c:pt idx="16">
                  <c:v>-0.95598340000000004</c:v>
                </c:pt>
                <c:pt idx="17">
                  <c:v>-0.7932612</c:v>
                </c:pt>
                <c:pt idx="18">
                  <c:v>-0.78200860000000005</c:v>
                </c:pt>
                <c:pt idx="19">
                  <c:v>-0.63861659999999998</c:v>
                </c:pt>
                <c:pt idx="20">
                  <c:v>-0.4142441</c:v>
                </c:pt>
                <c:pt idx="21">
                  <c:v>-0.61613910000000005</c:v>
                </c:pt>
                <c:pt idx="22">
                  <c:v>-0.39720860000000002</c:v>
                </c:pt>
                <c:pt idx="23">
                  <c:v>-0.21281140000000001</c:v>
                </c:pt>
                <c:pt idx="24">
                  <c:v>0.1053496</c:v>
                </c:pt>
                <c:pt idx="25">
                  <c:v>6.4537200000000003E-2</c:v>
                </c:pt>
                <c:pt idx="26">
                  <c:v>-9.3047000000000008E-3</c:v>
                </c:pt>
                <c:pt idx="27">
                  <c:v>0.1047469</c:v>
                </c:pt>
                <c:pt idx="28">
                  <c:v>-0.1240544</c:v>
                </c:pt>
                <c:pt idx="29">
                  <c:v>9.27761E-2</c:v>
                </c:pt>
                <c:pt idx="30">
                  <c:v>0.17928040000000001</c:v>
                </c:pt>
                <c:pt idx="31">
                  <c:v>6.9860599999999995E-2</c:v>
                </c:pt>
                <c:pt idx="32">
                  <c:v>0.26144079999999997</c:v>
                </c:pt>
                <c:pt idx="33">
                  <c:v>4.6480100000000003E-2</c:v>
                </c:pt>
                <c:pt idx="34">
                  <c:v>-0.2162076</c:v>
                </c:pt>
                <c:pt idx="35">
                  <c:v>-0.97568699999999997</c:v>
                </c:pt>
                <c:pt idx="36">
                  <c:v>-1.943098</c:v>
                </c:pt>
                <c:pt idx="37">
                  <c:v>-2.6396959999999998</c:v>
                </c:pt>
                <c:pt idx="38">
                  <c:v>-1.5864499999999999</c:v>
                </c:pt>
                <c:pt idx="39">
                  <c:v>-0.92194909999999997</c:v>
                </c:pt>
                <c:pt idx="40">
                  <c:v>-0.58837519999999999</c:v>
                </c:pt>
                <c:pt idx="41">
                  <c:v>-0.43339480000000002</c:v>
                </c:pt>
                <c:pt idx="42">
                  <c:v>-0.149039</c:v>
                </c:pt>
                <c:pt idx="43">
                  <c:v>0.14726620000000001</c:v>
                </c:pt>
                <c:pt idx="44">
                  <c:v>0.44561580000000001</c:v>
                </c:pt>
                <c:pt idx="45">
                  <c:v>0.51315169999999999</c:v>
                </c:pt>
                <c:pt idx="46">
                  <c:v>0.64081509999999997</c:v>
                </c:pt>
                <c:pt idx="47">
                  <c:v>0.87228410000000001</c:v>
                </c:pt>
                <c:pt idx="48">
                  <c:v>1.1953020000000001</c:v>
                </c:pt>
                <c:pt idx="49">
                  <c:v>1.347227</c:v>
                </c:pt>
                <c:pt idx="50">
                  <c:v>1.390533</c:v>
                </c:pt>
                <c:pt idx="51">
                  <c:v>1.5976090000000001</c:v>
                </c:pt>
                <c:pt idx="52">
                  <c:v>1.678321</c:v>
                </c:pt>
                <c:pt idx="53">
                  <c:v>1.814095</c:v>
                </c:pt>
                <c:pt idx="54">
                  <c:v>2.090182</c:v>
                </c:pt>
                <c:pt idx="55">
                  <c:v>1.6462570000000001</c:v>
                </c:pt>
                <c:pt idx="56">
                  <c:v>1.8895329999999999</c:v>
                </c:pt>
                <c:pt idx="57">
                  <c:v>2.2352470000000002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B-47E1-89D4-762E6D9C21F3}"/>
            </c:ext>
          </c:extLst>
        </c:ser>
        <c:ser>
          <c:idx val="3"/>
          <c:order val="3"/>
          <c:tx>
            <c:strRef>
              <c:f>'Figure 2 and 3'!$I$1</c:f>
              <c:strCache>
                <c:ptCount val="1"/>
                <c:pt idx="0">
                  <c:v>Component3</c:v>
                </c:pt>
              </c:strCache>
            </c:strRef>
          </c:tx>
          <c:spPr>
            <a:ln w="38100">
              <a:solidFill>
                <a:schemeClr val="bg1">
                  <a:lumMod val="75000"/>
                </a:schemeClr>
              </a:solidFill>
              <a:prstDash val="lgDash"/>
            </a:ln>
          </c:spPr>
          <c:marker>
            <c:symbol val="none"/>
          </c:marker>
          <c:cat>
            <c:strRef>
              <c:f>'Figure 2 and 3'!$A$30:$A$87</c:f>
              <c:strCache>
                <c:ptCount val="58"/>
                <c:pt idx="0">
                  <c:v>2000/01</c:v>
                </c:pt>
                <c:pt idx="1">
                  <c:v>2000/02</c:v>
                </c:pt>
                <c:pt idx="2">
                  <c:v>2000/03</c:v>
                </c:pt>
                <c:pt idx="3">
                  <c:v>2000/04</c:v>
                </c:pt>
                <c:pt idx="4">
                  <c:v>2001/01</c:v>
                </c:pt>
                <c:pt idx="5">
                  <c:v>2001/02</c:v>
                </c:pt>
                <c:pt idx="6">
                  <c:v>2001/03</c:v>
                </c:pt>
                <c:pt idx="7">
                  <c:v>2001/04</c:v>
                </c:pt>
                <c:pt idx="8">
                  <c:v>2002/01</c:v>
                </c:pt>
                <c:pt idx="9">
                  <c:v>2002/02</c:v>
                </c:pt>
                <c:pt idx="10">
                  <c:v>2002/03</c:v>
                </c:pt>
                <c:pt idx="11">
                  <c:v>2002/04</c:v>
                </c:pt>
                <c:pt idx="12">
                  <c:v>2003/01</c:v>
                </c:pt>
                <c:pt idx="13">
                  <c:v>2003/02</c:v>
                </c:pt>
                <c:pt idx="14">
                  <c:v>2003/03</c:v>
                </c:pt>
                <c:pt idx="15">
                  <c:v>2003/04</c:v>
                </c:pt>
                <c:pt idx="16">
                  <c:v>2004/01</c:v>
                </c:pt>
                <c:pt idx="17">
                  <c:v>2004/02</c:v>
                </c:pt>
                <c:pt idx="18">
                  <c:v>2004/03</c:v>
                </c:pt>
                <c:pt idx="19">
                  <c:v>2004/04</c:v>
                </c:pt>
                <c:pt idx="20">
                  <c:v>2005/01</c:v>
                </c:pt>
                <c:pt idx="21">
                  <c:v>2005/02</c:v>
                </c:pt>
                <c:pt idx="22">
                  <c:v>2005/03</c:v>
                </c:pt>
                <c:pt idx="23">
                  <c:v>2005/04</c:v>
                </c:pt>
                <c:pt idx="24">
                  <c:v>2006/01</c:v>
                </c:pt>
                <c:pt idx="25">
                  <c:v>2006/02</c:v>
                </c:pt>
                <c:pt idx="26">
                  <c:v>2006/03</c:v>
                </c:pt>
                <c:pt idx="27">
                  <c:v>2006/04</c:v>
                </c:pt>
                <c:pt idx="28">
                  <c:v>2007/01</c:v>
                </c:pt>
                <c:pt idx="29">
                  <c:v>2007/02</c:v>
                </c:pt>
                <c:pt idx="30">
                  <c:v>2007/03</c:v>
                </c:pt>
                <c:pt idx="31">
                  <c:v>2007/04</c:v>
                </c:pt>
                <c:pt idx="32">
                  <c:v>2008/01</c:v>
                </c:pt>
                <c:pt idx="33">
                  <c:v>2008/02</c:v>
                </c:pt>
                <c:pt idx="34">
                  <c:v>2008/03</c:v>
                </c:pt>
                <c:pt idx="35">
                  <c:v>2008/04</c:v>
                </c:pt>
                <c:pt idx="36">
                  <c:v>2009/01</c:v>
                </c:pt>
                <c:pt idx="37">
                  <c:v>2009/02</c:v>
                </c:pt>
                <c:pt idx="38">
                  <c:v>2009/03</c:v>
                </c:pt>
                <c:pt idx="39">
                  <c:v>2009/04</c:v>
                </c:pt>
                <c:pt idx="40">
                  <c:v>2010/01</c:v>
                </c:pt>
                <c:pt idx="41">
                  <c:v>2010/02</c:v>
                </c:pt>
                <c:pt idx="42">
                  <c:v>2010/03</c:v>
                </c:pt>
                <c:pt idx="43">
                  <c:v>2010/04</c:v>
                </c:pt>
                <c:pt idx="44">
                  <c:v>2011/01</c:v>
                </c:pt>
                <c:pt idx="45">
                  <c:v>2011/02</c:v>
                </c:pt>
                <c:pt idx="46">
                  <c:v>2011/03</c:v>
                </c:pt>
                <c:pt idx="47">
                  <c:v>2011/04</c:v>
                </c:pt>
                <c:pt idx="48">
                  <c:v>2012/01</c:v>
                </c:pt>
                <c:pt idx="49">
                  <c:v>2012/02</c:v>
                </c:pt>
                <c:pt idx="50">
                  <c:v>2012/03</c:v>
                </c:pt>
                <c:pt idx="51">
                  <c:v>2012/04</c:v>
                </c:pt>
                <c:pt idx="52">
                  <c:v>2013/01</c:v>
                </c:pt>
                <c:pt idx="53">
                  <c:v>2013/02</c:v>
                </c:pt>
                <c:pt idx="54">
                  <c:v>2013/03</c:v>
                </c:pt>
                <c:pt idx="55">
                  <c:v>2013/04</c:v>
                </c:pt>
                <c:pt idx="56">
                  <c:v>2014/01</c:v>
                </c:pt>
                <c:pt idx="57">
                  <c:v>2014/02</c:v>
                </c:pt>
              </c:strCache>
            </c:strRef>
          </c:cat>
          <c:val>
            <c:numRef>
              <c:f>'Figure 2 and 3'!$I$30:$I$87</c:f>
              <c:numCache>
                <c:formatCode>General</c:formatCode>
                <c:ptCount val="58"/>
                <c:pt idx="0">
                  <c:v>0.39809080000000002</c:v>
                </c:pt>
                <c:pt idx="1">
                  <c:v>0.17257700000000001</c:v>
                </c:pt>
                <c:pt idx="2">
                  <c:v>0.1778303</c:v>
                </c:pt>
                <c:pt idx="3">
                  <c:v>0.46047939999999998</c:v>
                </c:pt>
                <c:pt idx="4">
                  <c:v>0.17416010000000001</c:v>
                </c:pt>
                <c:pt idx="5">
                  <c:v>0.2191632</c:v>
                </c:pt>
                <c:pt idx="6">
                  <c:v>1.2481900000000001E-2</c:v>
                </c:pt>
                <c:pt idx="7">
                  <c:v>0.2829121</c:v>
                </c:pt>
                <c:pt idx="8">
                  <c:v>0.61489079999999996</c:v>
                </c:pt>
                <c:pt idx="9">
                  <c:v>0.28605649999999999</c:v>
                </c:pt>
                <c:pt idx="10">
                  <c:v>0.1302883</c:v>
                </c:pt>
                <c:pt idx="11">
                  <c:v>-0.1074952</c:v>
                </c:pt>
                <c:pt idx="12">
                  <c:v>-8.8371199999999997E-2</c:v>
                </c:pt>
                <c:pt idx="13">
                  <c:v>-0.19321859999999999</c:v>
                </c:pt>
                <c:pt idx="14">
                  <c:v>-0.43520300000000001</c:v>
                </c:pt>
                <c:pt idx="15">
                  <c:v>-0.63802210000000004</c:v>
                </c:pt>
                <c:pt idx="16">
                  <c:v>-0.71842640000000002</c:v>
                </c:pt>
                <c:pt idx="17">
                  <c:v>-0.86915120000000001</c:v>
                </c:pt>
                <c:pt idx="18">
                  <c:v>-0.84104939999999995</c:v>
                </c:pt>
                <c:pt idx="19">
                  <c:v>-1.047363</c:v>
                </c:pt>
                <c:pt idx="20">
                  <c:v>-1.211751</c:v>
                </c:pt>
                <c:pt idx="21">
                  <c:v>-1.341421</c:v>
                </c:pt>
                <c:pt idx="22">
                  <c:v>-1.033739</c:v>
                </c:pt>
                <c:pt idx="23">
                  <c:v>-1.334138</c:v>
                </c:pt>
                <c:pt idx="24">
                  <c:v>-1.7158519999999999</c:v>
                </c:pt>
                <c:pt idx="25">
                  <c:v>-1.7040850000000001</c:v>
                </c:pt>
                <c:pt idx="26">
                  <c:v>-1.6063240000000001</c:v>
                </c:pt>
                <c:pt idx="27">
                  <c:v>-1.3869039999999999</c:v>
                </c:pt>
                <c:pt idx="28">
                  <c:v>-1.551865</c:v>
                </c:pt>
                <c:pt idx="29">
                  <c:v>-1.6942729999999999</c:v>
                </c:pt>
                <c:pt idx="30">
                  <c:v>-1.3986810000000001</c:v>
                </c:pt>
                <c:pt idx="31">
                  <c:v>-1.2547919999999999</c:v>
                </c:pt>
                <c:pt idx="32">
                  <c:v>-1.050141</c:v>
                </c:pt>
                <c:pt idx="33">
                  <c:v>-0.48353400000000002</c:v>
                </c:pt>
                <c:pt idx="34">
                  <c:v>6.2988600000000006E-2</c:v>
                </c:pt>
                <c:pt idx="35">
                  <c:v>0.61884150000000004</c:v>
                </c:pt>
                <c:pt idx="36">
                  <c:v>1.2895270000000001</c:v>
                </c:pt>
                <c:pt idx="37">
                  <c:v>1.980828</c:v>
                </c:pt>
                <c:pt idx="38">
                  <c:v>1.748048</c:v>
                </c:pt>
                <c:pt idx="39">
                  <c:v>1.771415</c:v>
                </c:pt>
                <c:pt idx="40">
                  <c:v>1.403057</c:v>
                </c:pt>
                <c:pt idx="41">
                  <c:v>1.602824</c:v>
                </c:pt>
                <c:pt idx="42">
                  <c:v>1.2657449999999999</c:v>
                </c:pt>
                <c:pt idx="43">
                  <c:v>1.1296740000000001</c:v>
                </c:pt>
                <c:pt idx="44">
                  <c:v>1.0209239999999999</c:v>
                </c:pt>
                <c:pt idx="45">
                  <c:v>0.99575910000000001</c:v>
                </c:pt>
                <c:pt idx="46">
                  <c:v>0.95714999999999995</c:v>
                </c:pt>
                <c:pt idx="47">
                  <c:v>0.70373730000000001</c:v>
                </c:pt>
                <c:pt idx="48">
                  <c:v>0.57980419999999999</c:v>
                </c:pt>
                <c:pt idx="49">
                  <c:v>0.39311279999999998</c:v>
                </c:pt>
                <c:pt idx="50">
                  <c:v>0.3105946</c:v>
                </c:pt>
                <c:pt idx="51">
                  <c:v>0.35942249999999998</c:v>
                </c:pt>
                <c:pt idx="52">
                  <c:v>0.24265249999999999</c:v>
                </c:pt>
                <c:pt idx="53">
                  <c:v>0.43828679999999998</c:v>
                </c:pt>
                <c:pt idx="54">
                  <c:v>0.45374890000000001</c:v>
                </c:pt>
                <c:pt idx="55">
                  <c:v>0.4493045</c:v>
                </c:pt>
                <c:pt idx="56">
                  <c:v>0.53827210000000003</c:v>
                </c:pt>
                <c:pt idx="57">
                  <c:v>0.46115080000000003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B-47E1-89D4-762E6D9C2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4119968"/>
        <c:axId val="-1434124864"/>
      </c:lineChart>
      <c:catAx>
        <c:axId val="-143411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2000"/>
            </a:pPr>
            <a:endParaRPr lang="en-US"/>
          </a:p>
        </c:txPr>
        <c:crossAx val="-1434124864"/>
        <c:crosses val="autoZero"/>
        <c:auto val="1"/>
        <c:lblAlgn val="ctr"/>
        <c:lblOffset val="100"/>
        <c:tickLblSkip val="3"/>
        <c:noMultiLvlLbl val="0"/>
      </c:catAx>
      <c:valAx>
        <c:axId val="-1434124864"/>
        <c:scaling>
          <c:orientation val="minMax"/>
          <c:max val="3"/>
          <c:min val="-4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crossAx val="-14341199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65135804899387573"/>
          <c:y val="0.51236184018664321"/>
          <c:w val="0.32622790901137355"/>
          <c:h val="0.298386920384951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234968704967523E-2"/>
          <c:y val="3.1917615717293277E-2"/>
          <c:w val="0.93185286033760473"/>
          <c:h val="0.88728267677552841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4'!$C$1</c:f>
              <c:strCache>
                <c:ptCount val="1"/>
                <c:pt idx="0">
                  <c:v>BE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158598010005613E-2"/>
                  <c:y val="-0.17223248564026239"/>
                </c:manualLayout>
              </c:layout>
              <c:tx>
                <c:rich>
                  <a:bodyPr/>
                  <a:lstStyle/>
                  <a:p>
                    <a:fld id="{C035C2F0-873E-43FA-B212-4902C5BEA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562226596675415E-2"/>
                      <c:h val="8.87410688247302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A87-4473-8C9E-DCC4DEDD4620}"/>
                </c:ext>
              </c:extLst>
            </c:dLbl>
            <c:dLbl>
              <c:idx val="1"/>
              <c:layout>
                <c:manualLayout>
                  <c:x val="-7.8294025221366609E-2"/>
                  <c:y val="0.13776167830420716"/>
                </c:manualLayout>
              </c:layout>
              <c:tx>
                <c:rich>
                  <a:bodyPr/>
                  <a:lstStyle/>
                  <a:p>
                    <a:fld id="{428A7E04-E756-4BA8-B2CE-B065975CF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59120734908135"/>
                      <c:h val="0.1049788568095654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A87-4473-8C9E-DCC4DEDD4620}"/>
                </c:ext>
              </c:extLst>
            </c:dLbl>
            <c:dLbl>
              <c:idx val="2"/>
              <c:layout>
                <c:manualLayout>
                  <c:x val="-0.17649956339237105"/>
                  <c:y val="-0.14644118390559271"/>
                </c:manualLayout>
              </c:layout>
              <c:tx>
                <c:rich>
                  <a:bodyPr/>
                  <a:lstStyle/>
                  <a:p>
                    <a:fld id="{98C59208-FF38-4B08-9ACF-FECE8CA82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3713458722746"/>
                      <c:h val="0.1084502682520813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87-4473-8C9E-DCC4DEDD4620}"/>
                </c:ext>
              </c:extLst>
            </c:dLbl>
            <c:dLbl>
              <c:idx val="3"/>
              <c:layout>
                <c:manualLayout>
                  <c:x val="-0.1067988845144357"/>
                  <c:y val="-0.16992836832895891"/>
                </c:manualLayout>
              </c:layout>
              <c:tx>
                <c:rich>
                  <a:bodyPr/>
                  <a:lstStyle/>
                  <a:p>
                    <a:fld id="{CCD0BB7C-FA89-43A7-BBDD-B6C39B039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58431758530184"/>
                      <c:h val="0.1117454068241469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87-4473-8C9E-DCC4DEDD4620}"/>
                </c:ext>
              </c:extLst>
            </c:dLbl>
            <c:dLbl>
              <c:idx val="4"/>
              <c:layout>
                <c:manualLayout>
                  <c:x val="-6.5280619880944246E-2"/>
                  <c:y val="0.15158007080120711"/>
                </c:manualLayout>
              </c:layout>
              <c:tx>
                <c:rich>
                  <a:bodyPr/>
                  <a:lstStyle/>
                  <a:p>
                    <a:fld id="{9087EB36-E2D3-4565-A5DD-FB3362F54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87-4473-8C9E-DCC4DEDD4620}"/>
                </c:ext>
              </c:extLst>
            </c:dLbl>
            <c:dLbl>
              <c:idx val="5"/>
              <c:layout>
                <c:manualLayout>
                  <c:x val="-7.8062718722659699E-2"/>
                  <c:y val="-0.12679452828813065"/>
                </c:manualLayout>
              </c:layout>
              <c:tx>
                <c:rich>
                  <a:bodyPr/>
                  <a:lstStyle/>
                  <a:p>
                    <a:fld id="{123944D3-1132-4E49-A14D-FB2020266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40769903762027"/>
                      <c:h val="8.26177456984543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87-4473-8C9E-DCC4DEDD46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87-4473-8C9E-DCC4DEDD46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87-4473-8C9E-DCC4DEDD4620}"/>
                </c:ext>
              </c:extLst>
            </c:dLbl>
            <c:dLbl>
              <c:idx val="8"/>
              <c:layout>
                <c:manualLayout>
                  <c:x val="-2.8845144356955382E-2"/>
                  <c:y val="-0.11836595946340044"/>
                </c:manualLayout>
              </c:layout>
              <c:tx>
                <c:rich>
                  <a:bodyPr/>
                  <a:lstStyle/>
                  <a:p>
                    <a:fld id="{0813C45A-7244-47CB-B479-7ABA143CA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937554680664921E-2"/>
                      <c:h val="0.104398148148148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A87-4473-8C9E-DCC4DEDD4620}"/>
                </c:ext>
              </c:extLst>
            </c:dLbl>
            <c:dLbl>
              <c:idx val="9"/>
              <c:layout>
                <c:manualLayout>
                  <c:x val="-6.7425306211723532E-2"/>
                  <c:y val="0.2873034230096238"/>
                </c:manualLayout>
              </c:layout>
              <c:tx>
                <c:rich>
                  <a:bodyPr/>
                  <a:lstStyle/>
                  <a:p>
                    <a:fld id="{078CF1A6-0B86-4FE8-B55F-55E4F7711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88943569553805"/>
                      <c:h val="0.119311023622047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87-4473-8C9E-DCC4DEDD4620}"/>
                </c:ext>
              </c:extLst>
            </c:dLbl>
            <c:dLbl>
              <c:idx val="10"/>
              <c:layout>
                <c:manualLayout>
                  <c:x val="-0.1662433458987109"/>
                  <c:y val="-0.16901422004074484"/>
                </c:manualLayout>
              </c:layout>
              <c:tx>
                <c:rich>
                  <a:bodyPr/>
                  <a:lstStyle/>
                  <a:p>
                    <a:fld id="{F8F5FFE6-6CF0-4374-8B04-20F802E2E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34211780723007"/>
                      <c:h val="9.18026131718343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A87-4473-8C9E-DCC4DEDD4620}"/>
                </c:ext>
              </c:extLst>
            </c:dLbl>
            <c:dLbl>
              <c:idx val="11"/>
              <c:layout>
                <c:manualLayout>
                  <c:x val="-4.3299431321085881E-3"/>
                  <c:y val="0.26035770268299785"/>
                </c:manualLayout>
              </c:layout>
              <c:tx>
                <c:rich>
                  <a:bodyPr/>
                  <a:lstStyle/>
                  <a:p>
                    <a:fld id="{BCCE4F42-87D4-4AA8-A075-792B322AA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81192744299936"/>
                      <c:h val="8.87409992770251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A87-4473-8C9E-DCC4DEDD4620}"/>
                </c:ext>
              </c:extLst>
            </c:dLbl>
            <c:dLbl>
              <c:idx val="12"/>
              <c:layout>
                <c:manualLayout>
                  <c:x val="-0.10010662729658792"/>
                  <c:y val="-0.19301089967920676"/>
                </c:manualLayout>
              </c:layout>
              <c:tx>
                <c:rich>
                  <a:bodyPr/>
                  <a:lstStyle/>
                  <a:p>
                    <a:fld id="{8FF3941F-DD76-4999-979D-37722587E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A87-4473-8C9E-DCC4DEDD462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87-4473-8C9E-DCC4DEDD4620}"/>
                </c:ext>
              </c:extLst>
            </c:dLbl>
            <c:dLbl>
              <c:idx val="14"/>
              <c:layout>
                <c:manualLayout>
                  <c:x val="-3.1784558180227469E-2"/>
                  <c:y val="-7.9247411781860594E-2"/>
                </c:manualLayout>
              </c:layout>
              <c:tx>
                <c:rich>
                  <a:bodyPr/>
                  <a:lstStyle/>
                  <a:p>
                    <a:fld id="{4002B53A-A892-4104-A685-EC09C7E6F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236111111111105E-2"/>
                      <c:h val="9.9768518518518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A87-4473-8C9E-DCC4DEDD462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87-4473-8C9E-DCC4DEDD462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87-4473-8C9E-DCC4DEDD4620}"/>
                </c:ext>
              </c:extLst>
            </c:dLbl>
            <c:dLbl>
              <c:idx val="17"/>
              <c:layout>
                <c:manualLayout>
                  <c:x val="-0.11457409230096248"/>
                  <c:y val="0.25588154345290165"/>
                </c:manualLayout>
              </c:layout>
              <c:tx>
                <c:rich>
                  <a:bodyPr/>
                  <a:lstStyle/>
                  <a:p>
                    <a:fld id="{6C68FA6B-0ABD-4659-B0EB-89C9B8E0C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87210659669928"/>
                      <c:h val="0.1186073981312594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87-4473-8C9E-DCC4DEDD4620}"/>
                </c:ext>
              </c:extLst>
            </c:dLbl>
            <c:dLbl>
              <c:idx val="18"/>
              <c:layout>
                <c:manualLayout>
                  <c:x val="-8.7525153105861869E-2"/>
                  <c:y val="-0.21890629556722077"/>
                </c:manualLayout>
              </c:layout>
              <c:tx>
                <c:rich>
                  <a:bodyPr/>
                  <a:lstStyle/>
                  <a:p>
                    <a:fld id="{EFFB9F94-6F48-4FAF-871D-39F645F6F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07666229221348"/>
                      <c:h val="0.1218086541265674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A87-4473-8C9E-DCC4DEDD46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4'!$A$4:$A$22</c:f>
              <c:strCache>
                <c:ptCount val="19"/>
                <c:pt idx="0">
                  <c:v>20-Feb</c:v>
                </c:pt>
                <c:pt idx="1">
                  <c:v>26-Feb</c:v>
                </c:pt>
                <c:pt idx="2">
                  <c:v>4-Mar</c:v>
                </c:pt>
                <c:pt idx="3">
                  <c:v>10-Mar</c:v>
                </c:pt>
                <c:pt idx="4">
                  <c:v>13-Mar</c:v>
                </c:pt>
                <c:pt idx="5">
                  <c:v>18-Mar</c:v>
                </c:pt>
                <c:pt idx="6">
                  <c:v>20-Mar</c:v>
                </c:pt>
                <c:pt idx="7">
                  <c:v>23-Mar</c:v>
                </c:pt>
                <c:pt idx="8">
                  <c:v>25-Mar</c:v>
                </c:pt>
                <c:pt idx="9">
                  <c:v>06-apr</c:v>
                </c:pt>
                <c:pt idx="10">
                  <c:v>09-apr</c:v>
                </c:pt>
                <c:pt idx="11">
                  <c:v>14-apr</c:v>
                </c:pt>
                <c:pt idx="12">
                  <c:v>17-apr</c:v>
                </c:pt>
                <c:pt idx="13">
                  <c:v>22-apr</c:v>
                </c:pt>
                <c:pt idx="14">
                  <c:v>23-apr</c:v>
                </c:pt>
                <c:pt idx="15">
                  <c:v>28-apr</c:v>
                </c:pt>
                <c:pt idx="16">
                  <c:v>30-apr</c:v>
                </c:pt>
                <c:pt idx="17">
                  <c:v>7-May</c:v>
                </c:pt>
                <c:pt idx="18">
                  <c:v>12-May</c:v>
                </c:pt>
              </c:strCache>
            </c:strRef>
          </c:cat>
          <c:val>
            <c:numRef>
              <c:f>'Figure 4'!$C$4:$C$22</c:f>
              <c:numCache>
                <c:formatCode>#,##0.0_ ;[Red]\-#,##0.0\ </c:formatCode>
                <c:ptCount val="19"/>
                <c:pt idx="0">
                  <c:v>0.11454647940167262</c:v>
                </c:pt>
                <c:pt idx="1">
                  <c:v>9.2555941162258959E-2</c:v>
                </c:pt>
                <c:pt idx="2">
                  <c:v>0.16753914954346083</c:v>
                </c:pt>
                <c:pt idx="3">
                  <c:v>0.27813351053084245</c:v>
                </c:pt>
                <c:pt idx="4">
                  <c:v>0.20498722804060954</c:v>
                </c:pt>
                <c:pt idx="5">
                  <c:v>0.24470997687892071</c:v>
                </c:pt>
                <c:pt idx="6">
                  <c:v>0.17780356565616495</c:v>
                </c:pt>
                <c:pt idx="7">
                  <c:v>0.12425671146076289</c:v>
                </c:pt>
                <c:pt idx="8">
                  <c:v>0.36194674084732981</c:v>
                </c:pt>
                <c:pt idx="9">
                  <c:v>0.47323639500944648</c:v>
                </c:pt>
                <c:pt idx="10">
                  <c:v>0.44846588041003166</c:v>
                </c:pt>
                <c:pt idx="11">
                  <c:v>0.41482699499294506</c:v>
                </c:pt>
                <c:pt idx="12">
                  <c:v>0.38934105294958776</c:v>
                </c:pt>
                <c:pt idx="13">
                  <c:v>0.44802715505563029</c:v>
                </c:pt>
                <c:pt idx="14">
                  <c:v>0.52276502980184159</c:v>
                </c:pt>
                <c:pt idx="15">
                  <c:v>0.48220180315239336</c:v>
                </c:pt>
                <c:pt idx="16">
                  <c:v>0.42733652414553847</c:v>
                </c:pt>
                <c:pt idx="17">
                  <c:v>0.39471816884750766</c:v>
                </c:pt>
                <c:pt idx="18">
                  <c:v>0.37451343029458739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'Figure 4'!$B$4:$B$22</c15:f>
                <c15:dlblRangeCache>
                  <c:ptCount val="19"/>
                  <c:pt idx="0">
                    <c:v>IGAE (dec.)</c:v>
                  </c:pt>
                  <c:pt idx="1">
                    <c:v>Balanza Comercial (jan.)</c:v>
                  </c:pt>
                  <c:pt idx="3">
                    <c:v>ANTAD (feb.), AMIA (feb.)</c:v>
                  </c:pt>
                  <c:pt idx="4">
                    <c:v>IMAI (jan.)</c:v>
                  </c:pt>
                  <c:pt idx="5">
                    <c:v>Balanza Comercial (feb.)</c:v>
                  </c:pt>
                  <c:pt idx="8">
                    <c:v>IGAE (jan.)</c:v>
                  </c:pt>
                  <c:pt idx="9">
                    <c:v>ANTAD (mar.), IMAI (mar.)</c:v>
                  </c:pt>
                  <c:pt idx="11">
                    <c:v>IMAI (feb.)</c:v>
                  </c:pt>
                  <c:pt idx="12">
                    <c:v>Balanza Comercial (mar.)</c:v>
                  </c:pt>
                  <c:pt idx="14">
                    <c:v>IGAE (feb.)</c:v>
                  </c:pt>
                  <c:pt idx="17">
                    <c:v>AMIA (apr.)</c:v>
                  </c:pt>
                  <c:pt idx="18">
                    <c:v>ANTAD (apr.), IMAI (mar.)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A87-4473-8C9E-DCC4DEDD4620}"/>
            </c:ext>
          </c:extLst>
        </c:ser>
        <c:ser>
          <c:idx val="1"/>
          <c:order val="1"/>
          <c:tx>
            <c:strRef>
              <c:f>'Figure 4'!$F$1</c:f>
              <c:strCache>
                <c:ptCount val="1"/>
                <c:pt idx="0">
                  <c:v>GDP Published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'Figure 4'!$A$4:$A$22</c:f>
              <c:strCache>
                <c:ptCount val="19"/>
                <c:pt idx="0">
                  <c:v>20-Feb</c:v>
                </c:pt>
                <c:pt idx="1">
                  <c:v>26-Feb</c:v>
                </c:pt>
                <c:pt idx="2">
                  <c:v>4-Mar</c:v>
                </c:pt>
                <c:pt idx="3">
                  <c:v>10-Mar</c:v>
                </c:pt>
                <c:pt idx="4">
                  <c:v>13-Mar</c:v>
                </c:pt>
                <c:pt idx="5">
                  <c:v>18-Mar</c:v>
                </c:pt>
                <c:pt idx="6">
                  <c:v>20-Mar</c:v>
                </c:pt>
                <c:pt idx="7">
                  <c:v>23-Mar</c:v>
                </c:pt>
                <c:pt idx="8">
                  <c:v>25-Mar</c:v>
                </c:pt>
                <c:pt idx="9">
                  <c:v>06-apr</c:v>
                </c:pt>
                <c:pt idx="10">
                  <c:v>09-apr</c:v>
                </c:pt>
                <c:pt idx="11">
                  <c:v>14-apr</c:v>
                </c:pt>
                <c:pt idx="12">
                  <c:v>17-apr</c:v>
                </c:pt>
                <c:pt idx="13">
                  <c:v>22-apr</c:v>
                </c:pt>
                <c:pt idx="14">
                  <c:v>23-apr</c:v>
                </c:pt>
                <c:pt idx="15">
                  <c:v>28-apr</c:v>
                </c:pt>
                <c:pt idx="16">
                  <c:v>30-apr</c:v>
                </c:pt>
                <c:pt idx="17">
                  <c:v>7-May</c:v>
                </c:pt>
                <c:pt idx="18">
                  <c:v>12-May</c:v>
                </c:pt>
              </c:strCache>
            </c:strRef>
          </c:cat>
          <c:val>
            <c:numRef>
              <c:f>'Figure 4'!$F$4:$F$22</c:f>
              <c:numCache>
                <c:formatCode>#,##0.00_ ;[Red]\-#,##0.00\ </c:formatCode>
                <c:ptCount val="19"/>
                <c:pt idx="0">
                  <c:v>0.39739486465606433</c:v>
                </c:pt>
                <c:pt idx="1">
                  <c:v>0.39739486465606433</c:v>
                </c:pt>
                <c:pt idx="2">
                  <c:v>0.39739486465606433</c:v>
                </c:pt>
                <c:pt idx="3">
                  <c:v>0.39739486465606433</c:v>
                </c:pt>
                <c:pt idx="4">
                  <c:v>0.39739486465606433</c:v>
                </c:pt>
                <c:pt idx="5">
                  <c:v>0.39739486465606433</c:v>
                </c:pt>
                <c:pt idx="6">
                  <c:v>0.39739486465606433</c:v>
                </c:pt>
                <c:pt idx="7">
                  <c:v>0.39739486465606433</c:v>
                </c:pt>
                <c:pt idx="8">
                  <c:v>0.39739486465606433</c:v>
                </c:pt>
                <c:pt idx="9">
                  <c:v>0.39739486465606433</c:v>
                </c:pt>
                <c:pt idx="10">
                  <c:v>0.39739486465606433</c:v>
                </c:pt>
                <c:pt idx="11">
                  <c:v>0.39739486465606433</c:v>
                </c:pt>
                <c:pt idx="12">
                  <c:v>0.39739486465606433</c:v>
                </c:pt>
                <c:pt idx="13">
                  <c:v>0.39739486465606433</c:v>
                </c:pt>
                <c:pt idx="14">
                  <c:v>0.39739486465606433</c:v>
                </c:pt>
                <c:pt idx="15">
                  <c:v>0.39739486465606433</c:v>
                </c:pt>
                <c:pt idx="16">
                  <c:v>0.39739486465606433</c:v>
                </c:pt>
                <c:pt idx="17">
                  <c:v>0.39739486465606433</c:v>
                </c:pt>
                <c:pt idx="18">
                  <c:v>0.39739486465606433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A87-4473-8C9E-DCC4DEDD4620}"/>
            </c:ext>
          </c:extLst>
        </c:ser>
        <c:ser>
          <c:idx val="2"/>
          <c:order val="2"/>
          <c:tx>
            <c:strRef>
              <c:f>'Figure 4'!$H$1</c:f>
              <c:strCache>
                <c:ptCount val="1"/>
                <c:pt idx="0">
                  <c:v>Confidence Interval at 95%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'Figure 4'!$A$4:$A$22</c:f>
              <c:strCache>
                <c:ptCount val="19"/>
                <c:pt idx="0">
                  <c:v>20-Feb</c:v>
                </c:pt>
                <c:pt idx="1">
                  <c:v>26-Feb</c:v>
                </c:pt>
                <c:pt idx="2">
                  <c:v>4-Mar</c:v>
                </c:pt>
                <c:pt idx="3">
                  <c:v>10-Mar</c:v>
                </c:pt>
                <c:pt idx="4">
                  <c:v>13-Mar</c:v>
                </c:pt>
                <c:pt idx="5">
                  <c:v>18-Mar</c:v>
                </c:pt>
                <c:pt idx="6">
                  <c:v>20-Mar</c:v>
                </c:pt>
                <c:pt idx="7">
                  <c:v>23-Mar</c:v>
                </c:pt>
                <c:pt idx="8">
                  <c:v>25-Mar</c:v>
                </c:pt>
                <c:pt idx="9">
                  <c:v>06-apr</c:v>
                </c:pt>
                <c:pt idx="10">
                  <c:v>09-apr</c:v>
                </c:pt>
                <c:pt idx="11">
                  <c:v>14-apr</c:v>
                </c:pt>
                <c:pt idx="12">
                  <c:v>17-apr</c:v>
                </c:pt>
                <c:pt idx="13">
                  <c:v>22-apr</c:v>
                </c:pt>
                <c:pt idx="14">
                  <c:v>23-apr</c:v>
                </c:pt>
                <c:pt idx="15">
                  <c:v>28-apr</c:v>
                </c:pt>
                <c:pt idx="16">
                  <c:v>30-apr</c:v>
                </c:pt>
                <c:pt idx="17">
                  <c:v>7-May</c:v>
                </c:pt>
                <c:pt idx="18">
                  <c:v>12-May</c:v>
                </c:pt>
              </c:strCache>
            </c:strRef>
          </c:cat>
          <c:val>
            <c:numRef>
              <c:f>'Figure 4'!$H$4:$H$22</c:f>
              <c:numCache>
                <c:formatCode>#,##0.0_ ;[Red]\-#,##0.0\ </c:formatCode>
                <c:ptCount val="19"/>
                <c:pt idx="0">
                  <c:v>-0.4673284397051447</c:v>
                </c:pt>
                <c:pt idx="1">
                  <c:v>-0.55740905445816891</c:v>
                </c:pt>
                <c:pt idx="2">
                  <c:v>-0.50433959640103776</c:v>
                </c:pt>
                <c:pt idx="3">
                  <c:v>-0.31597210216154914</c:v>
                </c:pt>
                <c:pt idx="4">
                  <c:v>-0.36385135051466011</c:v>
                </c:pt>
                <c:pt idx="5">
                  <c:v>-0.31071566127349182</c:v>
                </c:pt>
                <c:pt idx="6">
                  <c:v>-0.43565911928970524</c:v>
                </c:pt>
                <c:pt idx="7">
                  <c:v>-0.30043814801737345</c:v>
                </c:pt>
                <c:pt idx="8">
                  <c:v>-4.2813467628705082E-2</c:v>
                </c:pt>
                <c:pt idx="9">
                  <c:v>0.13918149622981213</c:v>
                </c:pt>
                <c:pt idx="10">
                  <c:v>0.14820248865472507</c:v>
                </c:pt>
                <c:pt idx="11">
                  <c:v>0.151051470163166</c:v>
                </c:pt>
                <c:pt idx="12">
                  <c:v>0.12324848043637759</c:v>
                </c:pt>
                <c:pt idx="13">
                  <c:v>0.16536772396109622</c:v>
                </c:pt>
                <c:pt idx="14">
                  <c:v>0.23292421880832803</c:v>
                </c:pt>
                <c:pt idx="15">
                  <c:v>0.14673220068848747</c:v>
                </c:pt>
                <c:pt idx="16">
                  <c:v>0.15292575196361735</c:v>
                </c:pt>
                <c:pt idx="17">
                  <c:v>0.11542817131120486</c:v>
                </c:pt>
                <c:pt idx="18">
                  <c:v>0.17825455705573479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A87-4473-8C9E-DCC4DEDD4620}"/>
            </c:ext>
          </c:extLst>
        </c:ser>
        <c:ser>
          <c:idx val="3"/>
          <c:order val="3"/>
          <c:tx>
            <c:strRef>
              <c:f>'Figure 4'!$I$1</c:f>
              <c:strCache>
                <c:ptCount val="1"/>
                <c:pt idx="0">
                  <c:v>LB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'Figure 4'!$A$4:$A$22</c:f>
              <c:strCache>
                <c:ptCount val="19"/>
                <c:pt idx="0">
                  <c:v>20-Feb</c:v>
                </c:pt>
                <c:pt idx="1">
                  <c:v>26-Feb</c:v>
                </c:pt>
                <c:pt idx="2">
                  <c:v>4-Mar</c:v>
                </c:pt>
                <c:pt idx="3">
                  <c:v>10-Mar</c:v>
                </c:pt>
                <c:pt idx="4">
                  <c:v>13-Mar</c:v>
                </c:pt>
                <c:pt idx="5">
                  <c:v>18-Mar</c:v>
                </c:pt>
                <c:pt idx="6">
                  <c:v>20-Mar</c:v>
                </c:pt>
                <c:pt idx="7">
                  <c:v>23-Mar</c:v>
                </c:pt>
                <c:pt idx="8">
                  <c:v>25-Mar</c:v>
                </c:pt>
                <c:pt idx="9">
                  <c:v>06-apr</c:v>
                </c:pt>
                <c:pt idx="10">
                  <c:v>09-apr</c:v>
                </c:pt>
                <c:pt idx="11">
                  <c:v>14-apr</c:v>
                </c:pt>
                <c:pt idx="12">
                  <c:v>17-apr</c:v>
                </c:pt>
                <c:pt idx="13">
                  <c:v>22-apr</c:v>
                </c:pt>
                <c:pt idx="14">
                  <c:v>23-apr</c:v>
                </c:pt>
                <c:pt idx="15">
                  <c:v>28-apr</c:v>
                </c:pt>
                <c:pt idx="16">
                  <c:v>30-apr</c:v>
                </c:pt>
                <c:pt idx="17">
                  <c:v>7-May</c:v>
                </c:pt>
                <c:pt idx="18">
                  <c:v>12-May</c:v>
                </c:pt>
              </c:strCache>
            </c:strRef>
          </c:cat>
          <c:val>
            <c:numRef>
              <c:f>'Figure 4'!$I$4:$I$22</c:f>
              <c:numCache>
                <c:formatCode>#,##0.0_ ;[Red]\-#,##0.0\ </c:formatCode>
                <c:ptCount val="19"/>
                <c:pt idx="0">
                  <c:v>0.69642139850849549</c:v>
                </c:pt>
                <c:pt idx="1">
                  <c:v>0.74252093678268682</c:v>
                </c:pt>
                <c:pt idx="2">
                  <c:v>0.83941789548795942</c:v>
                </c:pt>
                <c:pt idx="3">
                  <c:v>0.8722391232232618</c:v>
                </c:pt>
                <c:pt idx="4">
                  <c:v>0.77382580659589584</c:v>
                </c:pt>
                <c:pt idx="5">
                  <c:v>0.80013561503133879</c:v>
                </c:pt>
                <c:pt idx="6">
                  <c:v>0.7912662506020296</c:v>
                </c:pt>
                <c:pt idx="7">
                  <c:v>0.54895157093888258</c:v>
                </c:pt>
                <c:pt idx="8">
                  <c:v>0.76670694932337025</c:v>
                </c:pt>
                <c:pt idx="9">
                  <c:v>0.80729129378906972</c:v>
                </c:pt>
                <c:pt idx="10">
                  <c:v>0.74872927216534935</c:v>
                </c:pt>
                <c:pt idx="11">
                  <c:v>0.67860251982273523</c:v>
                </c:pt>
                <c:pt idx="12">
                  <c:v>0.65543362546280903</c:v>
                </c:pt>
                <c:pt idx="13">
                  <c:v>0.73068658615017545</c:v>
                </c:pt>
                <c:pt idx="14">
                  <c:v>0.81260584079534404</c:v>
                </c:pt>
                <c:pt idx="15">
                  <c:v>0.8176714056162937</c:v>
                </c:pt>
                <c:pt idx="16">
                  <c:v>0.70174729632745958</c:v>
                </c:pt>
                <c:pt idx="17">
                  <c:v>0.67400816638381045</c:v>
                </c:pt>
                <c:pt idx="18">
                  <c:v>0.57077230353342889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A87-4473-8C9E-DCC4DEDD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4123232"/>
        <c:axId val="-1434124320"/>
      </c:lineChart>
      <c:catAx>
        <c:axId val="-1434123232"/>
        <c:scaling>
          <c:orientation val="minMax"/>
        </c:scaling>
        <c:delete val="0"/>
        <c:axPos val="b"/>
        <c:numFmt formatCode="[$-1540A]dd\-m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34124320"/>
        <c:crosses val="autoZero"/>
        <c:auto val="0"/>
        <c:lblAlgn val="ctr"/>
        <c:lblOffset val="100"/>
        <c:noMultiLvlLbl val="0"/>
      </c:catAx>
      <c:valAx>
        <c:axId val="-143412432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34123232"/>
        <c:crosses val="max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4670231846019243"/>
          <c:y val="0.6582941455234762"/>
          <c:w val="0.4316497156605425"/>
          <c:h val="0.16863444152814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8407699037617E-2"/>
          <c:y val="1.8856638405526632E-2"/>
          <c:w val="0.91347847167958962"/>
          <c:h val="0.9297426873559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A1and2'!$B$3</c:f>
              <c:strCache>
                <c:ptCount val="1"/>
                <c:pt idx="0">
                  <c:v>et</c:v>
                </c:pt>
              </c:strCache>
            </c:strRef>
          </c:tx>
          <c:spPr>
            <a:solidFill>
              <a:srgbClr val="9FD3DD"/>
            </a:solidFill>
            <a:ln w="9525">
              <a:solidFill>
                <a:schemeClr val="tx1"/>
              </a:solidFill>
            </a:ln>
          </c:spPr>
          <c:invertIfNegative val="0"/>
          <c:cat>
            <c:numRef>
              <c:f>'Figure A1and2'!$A$9:$A$32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A1and2'!$B$9:$B$32</c:f>
              <c:numCache>
                <c:formatCode>0.000</c:formatCode>
                <c:ptCount val="24"/>
                <c:pt idx="0">
                  <c:v>-4.9878132431570701E-2</c:v>
                </c:pt>
                <c:pt idx="1">
                  <c:v>-3.18559569266995E-2</c:v>
                </c:pt>
                <c:pt idx="2">
                  <c:v>8.3642871469181396E-2</c:v>
                </c:pt>
                <c:pt idx="3">
                  <c:v>-6.1743416429292299E-2</c:v>
                </c:pt>
                <c:pt idx="4">
                  <c:v>-0.10041697285687801</c:v>
                </c:pt>
                <c:pt idx="5">
                  <c:v>0.11410692058615</c:v>
                </c:pt>
                <c:pt idx="6">
                  <c:v>0.13531461032436601</c:v>
                </c:pt>
                <c:pt idx="7">
                  <c:v>-8.1935511091833099E-2</c:v>
                </c:pt>
                <c:pt idx="8">
                  <c:v>-4.8234824415890699E-2</c:v>
                </c:pt>
                <c:pt idx="9">
                  <c:v>-1.07022979565879E-2</c:v>
                </c:pt>
                <c:pt idx="10">
                  <c:v>-8.3747820231307904E-2</c:v>
                </c:pt>
                <c:pt idx="11">
                  <c:v>-0.14882123345481299</c:v>
                </c:pt>
                <c:pt idx="12">
                  <c:v>-4.4980896355155398E-2</c:v>
                </c:pt>
                <c:pt idx="13">
                  <c:v>3.4668122577457702E-2</c:v>
                </c:pt>
                <c:pt idx="14">
                  <c:v>-0.15013673899148</c:v>
                </c:pt>
                <c:pt idx="15">
                  <c:v>3.1564390231240497E-2</c:v>
                </c:pt>
                <c:pt idx="16">
                  <c:v>9.9158588281247906E-2</c:v>
                </c:pt>
                <c:pt idx="17">
                  <c:v>-8.1815953813773296E-2</c:v>
                </c:pt>
                <c:pt idx="18">
                  <c:v>-1.7979983833312899E-2</c:v>
                </c:pt>
                <c:pt idx="19">
                  <c:v>-9.5340881765921901E-3</c:v>
                </c:pt>
                <c:pt idx="20">
                  <c:v>9.2960084972739707E-2</c:v>
                </c:pt>
                <c:pt idx="21">
                  <c:v>-8.0760884357791007E-3</c:v>
                </c:pt>
                <c:pt idx="22">
                  <c:v>1.0966315209261999E-2</c:v>
                </c:pt>
                <c:pt idx="23">
                  <c:v>-0.107923079217125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0-4DFE-9B37-9A72277D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1434122688"/>
        <c:axId val="-1434117248"/>
      </c:barChart>
      <c:lineChart>
        <c:grouping val="standard"/>
        <c:varyColors val="0"/>
        <c:ser>
          <c:idx val="0"/>
          <c:order val="1"/>
          <c:tx>
            <c:strRef>
              <c:f>'Figure A1and2'!$G$8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'Figure A1and2'!$G$9:$G$32</c:f>
              <c:numCache>
                <c:formatCode>0.0000</c:formatCode>
                <c:ptCount val="24"/>
                <c:pt idx="0">
                  <c:v>-0.20965696734438366</c:v>
                </c:pt>
                <c:pt idx="1">
                  <c:v>-0.21017791063341923</c:v>
                </c:pt>
                <c:pt idx="2">
                  <c:v>-0.21039003655149321</c:v>
                </c:pt>
                <c:pt idx="3">
                  <c:v>-0.21184667066332982</c:v>
                </c:pt>
                <c:pt idx="4">
                  <c:v>-0.21263620266054023</c:v>
                </c:pt>
                <c:pt idx="5">
                  <c:v>-0.21471055455393989</c:v>
                </c:pt>
                <c:pt idx="6">
                  <c:v>-0.21735977513768942</c:v>
                </c:pt>
                <c:pt idx="7">
                  <c:v>-0.22103154984129811</c:v>
                </c:pt>
                <c:pt idx="8">
                  <c:v>-0.22236262612190272</c:v>
                </c:pt>
                <c:pt idx="9">
                  <c:v>-0.22282206714982697</c:v>
                </c:pt>
                <c:pt idx="10">
                  <c:v>-0.22284466111513629</c:v>
                </c:pt>
                <c:pt idx="11">
                  <c:v>-0.22422384299927983</c:v>
                </c:pt>
                <c:pt idx="12">
                  <c:v>-0.22852436971132892</c:v>
                </c:pt>
                <c:pt idx="13">
                  <c:v>-0.22891321152862307</c:v>
                </c:pt>
                <c:pt idx="14">
                  <c:v>-0.22914388073939088</c:v>
                </c:pt>
                <c:pt idx="15">
                  <c:v>-0.23342782183180943</c:v>
                </c:pt>
                <c:pt idx="16">
                  <c:v>-0.23361535857405738</c:v>
                </c:pt>
                <c:pt idx="17">
                  <c:v>-0.2354581169296418</c:v>
                </c:pt>
                <c:pt idx="18">
                  <c:v>-0.23670444690364653</c:v>
                </c:pt>
                <c:pt idx="19">
                  <c:v>-0.23676447239355455</c:v>
                </c:pt>
                <c:pt idx="20">
                  <c:v>-0.23678134743762916</c:v>
                </c:pt>
                <c:pt idx="21">
                  <c:v>-0.23838017032946252</c:v>
                </c:pt>
                <c:pt idx="22">
                  <c:v>-0.2383921968403846</c:v>
                </c:pt>
                <c:pt idx="23">
                  <c:v>-0.23841437001189034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0-4DFE-9B37-9A72277D8B8A}"/>
            </c:ext>
          </c:extLst>
        </c:ser>
        <c:ser>
          <c:idx val="2"/>
          <c:order val="2"/>
          <c:tx>
            <c:strRef>
              <c:f>'Figure A1and2'!$H$8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'Figure A1and2'!$H$9:$H$32</c:f>
              <c:numCache>
                <c:formatCode>0.0000</c:formatCode>
                <c:ptCount val="24"/>
                <c:pt idx="0">
                  <c:v>0.20965696734438366</c:v>
                </c:pt>
                <c:pt idx="1">
                  <c:v>0.21017791063341923</c:v>
                </c:pt>
                <c:pt idx="2">
                  <c:v>0.21039003655149321</c:v>
                </c:pt>
                <c:pt idx="3">
                  <c:v>0.21184667066332982</c:v>
                </c:pt>
                <c:pt idx="4">
                  <c:v>0.21263620266054023</c:v>
                </c:pt>
                <c:pt idx="5">
                  <c:v>0.21471055455393989</c:v>
                </c:pt>
                <c:pt idx="6">
                  <c:v>0.21735977513768942</c:v>
                </c:pt>
                <c:pt idx="7">
                  <c:v>0.22103154984129811</c:v>
                </c:pt>
                <c:pt idx="8">
                  <c:v>0.22236262612190272</c:v>
                </c:pt>
                <c:pt idx="9">
                  <c:v>0.22282206714982697</c:v>
                </c:pt>
                <c:pt idx="10">
                  <c:v>0.22284466111513629</c:v>
                </c:pt>
                <c:pt idx="11">
                  <c:v>0.22422384299927983</c:v>
                </c:pt>
                <c:pt idx="12">
                  <c:v>0.22852436971132892</c:v>
                </c:pt>
                <c:pt idx="13">
                  <c:v>0.22891321152862307</c:v>
                </c:pt>
                <c:pt idx="14">
                  <c:v>0.22914388073939088</c:v>
                </c:pt>
                <c:pt idx="15">
                  <c:v>0.23342782183180943</c:v>
                </c:pt>
                <c:pt idx="16">
                  <c:v>0.23361535857405738</c:v>
                </c:pt>
                <c:pt idx="17">
                  <c:v>0.2354581169296418</c:v>
                </c:pt>
                <c:pt idx="18">
                  <c:v>0.23670444690364653</c:v>
                </c:pt>
                <c:pt idx="19">
                  <c:v>0.23676447239355455</c:v>
                </c:pt>
                <c:pt idx="20">
                  <c:v>0.23678134743762916</c:v>
                </c:pt>
                <c:pt idx="21">
                  <c:v>0.23838017032946252</c:v>
                </c:pt>
                <c:pt idx="22">
                  <c:v>0.2383921968403846</c:v>
                </c:pt>
                <c:pt idx="23">
                  <c:v>0.23841437001189034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0-4DFE-9B37-9A72277D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4122688"/>
        <c:axId val="-1434117248"/>
      </c:lineChart>
      <c:catAx>
        <c:axId val="-1434122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1434117248"/>
        <c:crosses val="autoZero"/>
        <c:auto val="1"/>
        <c:lblAlgn val="ctr"/>
        <c:lblOffset val="100"/>
        <c:noMultiLvlLbl val="0"/>
      </c:catAx>
      <c:valAx>
        <c:axId val="-1434117248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0"/>
        <c:majorTickMark val="out"/>
        <c:minorTickMark val="none"/>
        <c:tickLblPos val="nextTo"/>
        <c:crossAx val="-14341226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8407699037617E-2"/>
          <c:y val="1.8856638405526632E-2"/>
          <c:w val="0.91347847167958962"/>
          <c:h val="0.9297426873559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A3and4'!$B$3</c:f>
              <c:strCache>
                <c:ptCount val="1"/>
                <c:pt idx="0">
                  <c:v>et</c:v>
                </c:pt>
              </c:strCache>
            </c:strRef>
          </c:tx>
          <c:spPr>
            <a:solidFill>
              <a:srgbClr val="9FD3DD"/>
            </a:solidFill>
            <a:ln w="9525">
              <a:solidFill>
                <a:schemeClr val="tx1"/>
              </a:solidFill>
            </a:ln>
          </c:spPr>
          <c:invertIfNegative val="0"/>
          <c:cat>
            <c:numRef>
              <c:f>'Figure A3and4'!$A$9:$A$32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A3and4'!$B$9:$B$32</c:f>
              <c:numCache>
                <c:formatCode>0.000</c:formatCode>
                <c:ptCount val="24"/>
                <c:pt idx="0">
                  <c:v>-0.123</c:v>
                </c:pt>
                <c:pt idx="1">
                  <c:v>-0.18099999999999999</c:v>
                </c:pt>
                <c:pt idx="2">
                  <c:v>0.24399999999999999</c:v>
                </c:pt>
                <c:pt idx="3">
                  <c:v>-0.13200000000000001</c:v>
                </c:pt>
                <c:pt idx="4">
                  <c:v>8.5999999999999993E-2</c:v>
                </c:pt>
                <c:pt idx="5">
                  <c:v>7.9000000000000001E-2</c:v>
                </c:pt>
                <c:pt idx="6">
                  <c:v>-1.7999999999999999E-2</c:v>
                </c:pt>
                <c:pt idx="7">
                  <c:v>-3.5000000000000003E-2</c:v>
                </c:pt>
                <c:pt idx="8">
                  <c:v>0.122</c:v>
                </c:pt>
                <c:pt idx="9">
                  <c:v>-6.6000000000000003E-2</c:v>
                </c:pt>
                <c:pt idx="10">
                  <c:v>5.0999999999999997E-2</c:v>
                </c:pt>
                <c:pt idx="11">
                  <c:v>0.17100000000000001</c:v>
                </c:pt>
                <c:pt idx="12">
                  <c:v>-0.17499999999999999</c:v>
                </c:pt>
                <c:pt idx="13">
                  <c:v>2.8000000000000001E-2</c:v>
                </c:pt>
                <c:pt idx="14">
                  <c:v>0.11799999999999999</c:v>
                </c:pt>
                <c:pt idx="15">
                  <c:v>-6.3E-2</c:v>
                </c:pt>
                <c:pt idx="16">
                  <c:v>4.7E-2</c:v>
                </c:pt>
                <c:pt idx="17">
                  <c:v>-4.4999999999999998E-2</c:v>
                </c:pt>
                <c:pt idx="18">
                  <c:v>-0.13500000000000001</c:v>
                </c:pt>
                <c:pt idx="19">
                  <c:v>4.2999999999999997E-2</c:v>
                </c:pt>
                <c:pt idx="20">
                  <c:v>9.9000000000000005E-2</c:v>
                </c:pt>
                <c:pt idx="21">
                  <c:v>-3.7999999999999999E-2</c:v>
                </c:pt>
                <c:pt idx="22">
                  <c:v>0.05</c:v>
                </c:pt>
                <c:pt idx="23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3-4522-BBCD-382CCA29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1434122144"/>
        <c:axId val="-1434119424"/>
      </c:barChart>
      <c:lineChart>
        <c:grouping val="standard"/>
        <c:varyColors val="0"/>
        <c:ser>
          <c:idx val="0"/>
          <c:order val="1"/>
          <c:tx>
            <c:strRef>
              <c:f>'Figure A3and4'!$G$8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'Figure A3and4'!$G$9:$G$32</c:f>
              <c:numCache>
                <c:formatCode>0.0000</c:formatCode>
                <c:ptCount val="24"/>
                <c:pt idx="0">
                  <c:v>-0.24433888871261045</c:v>
                </c:pt>
                <c:pt idx="1">
                  <c:v>-0.24800794402298376</c:v>
                </c:pt>
                <c:pt idx="2">
                  <c:v>-0.25577275361644231</c:v>
                </c:pt>
                <c:pt idx="3">
                  <c:v>-0.26931111676263997</c:v>
                </c:pt>
                <c:pt idx="4">
                  <c:v>-0.27314639888506786</c:v>
                </c:pt>
                <c:pt idx="5">
                  <c:v>-0.27475818404825092</c:v>
                </c:pt>
                <c:pt idx="6">
                  <c:v>-0.27611094460622759</c:v>
                </c:pt>
                <c:pt idx="7">
                  <c:v>-0.27618099192107243</c:v>
                </c:pt>
                <c:pt idx="8">
                  <c:v>-0.27644567089253519</c:v>
                </c:pt>
                <c:pt idx="9">
                  <c:v>-0.27964156161964665</c:v>
                </c:pt>
                <c:pt idx="10">
                  <c:v>-0.28056999552350514</c:v>
                </c:pt>
                <c:pt idx="11">
                  <c:v>-0.28112290826654235</c:v>
                </c:pt>
                <c:pt idx="12">
                  <c:v>-0.28726564750907124</c:v>
                </c:pt>
                <c:pt idx="13">
                  <c:v>-0.29356135416078938</c:v>
                </c:pt>
                <c:pt idx="14">
                  <c:v>-0.29372075275168236</c:v>
                </c:pt>
                <c:pt idx="15">
                  <c:v>-0.29653743062418619</c:v>
                </c:pt>
                <c:pt idx="16">
                  <c:v>-0.29733543046356792</c:v>
                </c:pt>
                <c:pt idx="17">
                  <c:v>-0.29777864161652873</c:v>
                </c:pt>
                <c:pt idx="18">
                  <c:v>-0.29818435647726588</c:v>
                </c:pt>
                <c:pt idx="19">
                  <c:v>-0.30181124871473275</c:v>
                </c:pt>
                <c:pt idx="20">
                  <c:v>-0.30217677933644937</c:v>
                </c:pt>
                <c:pt idx="21">
                  <c:v>-0.30410701180154603</c:v>
                </c:pt>
                <c:pt idx="22">
                  <c:v>-0.30439036209662323</c:v>
                </c:pt>
                <c:pt idx="23">
                  <c:v>-0.3048803043819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3-4522-BBCD-382CCA29CEC9}"/>
            </c:ext>
          </c:extLst>
        </c:ser>
        <c:ser>
          <c:idx val="2"/>
          <c:order val="2"/>
          <c:tx>
            <c:strRef>
              <c:f>'Figure A3and4'!$H$8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'Figure A3and4'!$H$9:$H$32</c:f>
              <c:numCache>
                <c:formatCode>0.0000</c:formatCode>
                <c:ptCount val="24"/>
                <c:pt idx="0">
                  <c:v>0.24433888871261045</c:v>
                </c:pt>
                <c:pt idx="1">
                  <c:v>0.24800794402298376</c:v>
                </c:pt>
                <c:pt idx="2">
                  <c:v>0.25577275361644231</c:v>
                </c:pt>
                <c:pt idx="3">
                  <c:v>0.26931111676263997</c:v>
                </c:pt>
                <c:pt idx="4">
                  <c:v>0.27314639888506786</c:v>
                </c:pt>
                <c:pt idx="5">
                  <c:v>0.27475818404825092</c:v>
                </c:pt>
                <c:pt idx="6">
                  <c:v>0.27611094460622759</c:v>
                </c:pt>
                <c:pt idx="7">
                  <c:v>0.27618099192107243</c:v>
                </c:pt>
                <c:pt idx="8">
                  <c:v>0.27644567089253519</c:v>
                </c:pt>
                <c:pt idx="9">
                  <c:v>0.27964156161964665</c:v>
                </c:pt>
                <c:pt idx="10">
                  <c:v>0.28056999552350514</c:v>
                </c:pt>
                <c:pt idx="11">
                  <c:v>0.28112290826654235</c:v>
                </c:pt>
                <c:pt idx="12">
                  <c:v>0.28726564750907124</c:v>
                </c:pt>
                <c:pt idx="13">
                  <c:v>0.29356135416078938</c:v>
                </c:pt>
                <c:pt idx="14">
                  <c:v>0.29372075275168236</c:v>
                </c:pt>
                <c:pt idx="15">
                  <c:v>0.29653743062418619</c:v>
                </c:pt>
                <c:pt idx="16">
                  <c:v>0.29733543046356792</c:v>
                </c:pt>
                <c:pt idx="17">
                  <c:v>0.29777864161652873</c:v>
                </c:pt>
                <c:pt idx="18">
                  <c:v>0.29818435647726588</c:v>
                </c:pt>
                <c:pt idx="19">
                  <c:v>0.30181124871473275</c:v>
                </c:pt>
                <c:pt idx="20">
                  <c:v>0.30217677933644937</c:v>
                </c:pt>
                <c:pt idx="21">
                  <c:v>0.30410701180154603</c:v>
                </c:pt>
                <c:pt idx="22">
                  <c:v>0.30439036209662323</c:v>
                </c:pt>
                <c:pt idx="23">
                  <c:v>0.3048803043819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3-4522-BBCD-382CCA29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4122144"/>
        <c:axId val="-1434119424"/>
      </c:lineChart>
      <c:catAx>
        <c:axId val="-14341221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1434119424"/>
        <c:crosses val="autoZero"/>
        <c:auto val="1"/>
        <c:lblAlgn val="ctr"/>
        <c:lblOffset val="100"/>
        <c:noMultiLvlLbl val="0"/>
      </c:catAx>
      <c:valAx>
        <c:axId val="-1434119424"/>
        <c:scaling>
          <c:orientation val="minMax"/>
          <c:max val="0.4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0"/>
        <c:majorTickMark val="out"/>
        <c:minorTickMark val="none"/>
        <c:tickLblPos val="nextTo"/>
        <c:crossAx val="-14341221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8407699037617E-2"/>
          <c:y val="1.8856638405526632E-2"/>
          <c:w val="0.91347847167958962"/>
          <c:h val="0.9297426873559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A5and6'!$B$3</c:f>
              <c:strCache>
                <c:ptCount val="1"/>
                <c:pt idx="0">
                  <c:v>et</c:v>
                </c:pt>
              </c:strCache>
            </c:strRef>
          </c:tx>
          <c:spPr>
            <a:solidFill>
              <a:srgbClr val="9FD3DD"/>
            </a:solidFill>
            <a:ln w="9525">
              <a:solidFill>
                <a:schemeClr val="tx1"/>
              </a:solidFill>
            </a:ln>
          </c:spPr>
          <c:invertIfNegative val="0"/>
          <c:cat>
            <c:numRef>
              <c:f>'Figure A5and6'!$A$9:$A$32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A5and6'!$B$9:$B$32</c:f>
              <c:numCache>
                <c:formatCode>0.000</c:formatCode>
                <c:ptCount val="24"/>
                <c:pt idx="0">
                  <c:v>-0.03</c:v>
                </c:pt>
                <c:pt idx="1">
                  <c:v>8.9999999999999993E-3</c:v>
                </c:pt>
                <c:pt idx="2">
                  <c:v>0.13800000000000001</c:v>
                </c:pt>
                <c:pt idx="3">
                  <c:v>-9.5000000000000001E-2</c:v>
                </c:pt>
                <c:pt idx="4">
                  <c:v>3.6999999999999998E-2</c:v>
                </c:pt>
                <c:pt idx="5">
                  <c:v>0.01</c:v>
                </c:pt>
                <c:pt idx="6">
                  <c:v>-8.3000000000000004E-2</c:v>
                </c:pt>
                <c:pt idx="7">
                  <c:v>-0.16</c:v>
                </c:pt>
                <c:pt idx="8">
                  <c:v>0.14599999999999999</c:v>
                </c:pt>
                <c:pt idx="9">
                  <c:v>-0.23100000000000001</c:v>
                </c:pt>
                <c:pt idx="10">
                  <c:v>0.13100000000000001</c:v>
                </c:pt>
                <c:pt idx="11">
                  <c:v>0.153</c:v>
                </c:pt>
                <c:pt idx="12">
                  <c:v>-0.12</c:v>
                </c:pt>
                <c:pt idx="13">
                  <c:v>-3.1E-2</c:v>
                </c:pt>
                <c:pt idx="14">
                  <c:v>8.6999999999999994E-2</c:v>
                </c:pt>
                <c:pt idx="15">
                  <c:v>-3.4000000000000002E-2</c:v>
                </c:pt>
                <c:pt idx="16">
                  <c:v>-0.23799999999999999</c:v>
                </c:pt>
                <c:pt idx="17">
                  <c:v>-2.5999999999999999E-2</c:v>
                </c:pt>
                <c:pt idx="18">
                  <c:v>-0.23</c:v>
                </c:pt>
                <c:pt idx="19">
                  <c:v>-5.1999999999999998E-2</c:v>
                </c:pt>
                <c:pt idx="20">
                  <c:v>5.3999999999999999E-2</c:v>
                </c:pt>
                <c:pt idx="21">
                  <c:v>-0.153</c:v>
                </c:pt>
                <c:pt idx="22">
                  <c:v>7.6999999999999999E-2</c:v>
                </c:pt>
                <c:pt idx="23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4496-A878-88331FA8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1434116704"/>
        <c:axId val="-1434121600"/>
      </c:barChart>
      <c:lineChart>
        <c:grouping val="standard"/>
        <c:varyColors val="0"/>
        <c:ser>
          <c:idx val="0"/>
          <c:order val="1"/>
          <c:tx>
            <c:strRef>
              <c:f>'Figure A5and6'!$G$8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'Figure A5and6'!$G$9:$G$32</c:f>
              <c:numCache>
                <c:formatCode>0.0000</c:formatCode>
                <c:ptCount val="24"/>
                <c:pt idx="0">
                  <c:v>-0.24253562503633297</c:v>
                </c:pt>
                <c:pt idx="1">
                  <c:v>-0.24275380896024243</c:v>
                </c:pt>
                <c:pt idx="2">
                  <c:v>-0.24277343589542616</c:v>
                </c:pt>
                <c:pt idx="3">
                  <c:v>-0.24734472253255349</c:v>
                </c:pt>
                <c:pt idx="4">
                  <c:v>-0.2494818159116777</c:v>
                </c:pt>
                <c:pt idx="5">
                  <c:v>-0.24980439406487157</c:v>
                </c:pt>
                <c:pt idx="6">
                  <c:v>-0.24982794079125736</c:v>
                </c:pt>
                <c:pt idx="7">
                  <c:v>-0.25144476647612951</c:v>
                </c:pt>
                <c:pt idx="8">
                  <c:v>-0.25736401320720353</c:v>
                </c:pt>
                <c:pt idx="9">
                  <c:v>-0.26219077024182219</c:v>
                </c:pt>
                <c:pt idx="10">
                  <c:v>-0.27390101260470423</c:v>
                </c:pt>
                <c:pt idx="11">
                  <c:v>-0.27756207572785035</c:v>
                </c:pt>
                <c:pt idx="12">
                  <c:v>-0.28247956719443079</c:v>
                </c:pt>
                <c:pt idx="13">
                  <c:v>-0.28546247306679695</c:v>
                </c:pt>
                <c:pt idx="14">
                  <c:v>-0.28566043189938151</c:v>
                </c:pt>
                <c:pt idx="15">
                  <c:v>-0.28721482019766398</c:v>
                </c:pt>
                <c:pt idx="16">
                  <c:v>-0.28745147928159365</c:v>
                </c:pt>
                <c:pt idx="17">
                  <c:v>-0.29881826072242718</c:v>
                </c:pt>
                <c:pt idx="18">
                  <c:v>-0.29895130431717665</c:v>
                </c:pt>
                <c:pt idx="19">
                  <c:v>-0.30918507687905294</c:v>
                </c:pt>
                <c:pt idx="20">
                  <c:v>-0.30969909494824921</c:v>
                </c:pt>
                <c:pt idx="21">
                  <c:v>-0.31025245887066571</c:v>
                </c:pt>
                <c:pt idx="22">
                  <c:v>-0.31465947981157999</c:v>
                </c:pt>
                <c:pt idx="23">
                  <c:v>-0.31576592223838656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0-4496-A878-88331FA885E0}"/>
            </c:ext>
          </c:extLst>
        </c:ser>
        <c:ser>
          <c:idx val="2"/>
          <c:order val="2"/>
          <c:tx>
            <c:strRef>
              <c:f>'Figure A5and6'!$H$8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'Figure A5and6'!$H$9:$H$32</c:f>
              <c:numCache>
                <c:formatCode>0.0000</c:formatCode>
                <c:ptCount val="24"/>
                <c:pt idx="0">
                  <c:v>0.24253562503633297</c:v>
                </c:pt>
                <c:pt idx="1">
                  <c:v>0.24275380896024243</c:v>
                </c:pt>
                <c:pt idx="2">
                  <c:v>0.24277343589542616</c:v>
                </c:pt>
                <c:pt idx="3">
                  <c:v>0.24734472253255349</c:v>
                </c:pt>
                <c:pt idx="4">
                  <c:v>0.2494818159116777</c:v>
                </c:pt>
                <c:pt idx="5">
                  <c:v>0.24980439406487157</c:v>
                </c:pt>
                <c:pt idx="6">
                  <c:v>0.24982794079125736</c:v>
                </c:pt>
                <c:pt idx="7">
                  <c:v>0.25144476647612951</c:v>
                </c:pt>
                <c:pt idx="8">
                  <c:v>0.25736401320720353</c:v>
                </c:pt>
                <c:pt idx="9">
                  <c:v>0.26219077024182219</c:v>
                </c:pt>
                <c:pt idx="10">
                  <c:v>0.27390101260470423</c:v>
                </c:pt>
                <c:pt idx="11">
                  <c:v>0.27756207572785035</c:v>
                </c:pt>
                <c:pt idx="12">
                  <c:v>0.28247956719443079</c:v>
                </c:pt>
                <c:pt idx="13">
                  <c:v>0.28546247306679695</c:v>
                </c:pt>
                <c:pt idx="14">
                  <c:v>0.28566043189938151</c:v>
                </c:pt>
                <c:pt idx="15">
                  <c:v>0.28721482019766398</c:v>
                </c:pt>
                <c:pt idx="16">
                  <c:v>0.28745147928159365</c:v>
                </c:pt>
                <c:pt idx="17">
                  <c:v>0.29881826072242718</c:v>
                </c:pt>
                <c:pt idx="18">
                  <c:v>0.29895130431717665</c:v>
                </c:pt>
                <c:pt idx="19">
                  <c:v>0.30918507687905294</c:v>
                </c:pt>
                <c:pt idx="20">
                  <c:v>0.30969909494824921</c:v>
                </c:pt>
                <c:pt idx="21">
                  <c:v>0.31025245887066571</c:v>
                </c:pt>
                <c:pt idx="22">
                  <c:v>0.31465947981157999</c:v>
                </c:pt>
                <c:pt idx="23">
                  <c:v>0.31576592223838656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0-4496-A878-88331FA8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4116704"/>
        <c:axId val="-1434121600"/>
      </c:lineChart>
      <c:catAx>
        <c:axId val="-14341167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1434121600"/>
        <c:crosses val="autoZero"/>
        <c:auto val="1"/>
        <c:lblAlgn val="ctr"/>
        <c:lblOffset val="100"/>
        <c:noMultiLvlLbl val="0"/>
      </c:catAx>
      <c:valAx>
        <c:axId val="-1434121600"/>
        <c:scaling>
          <c:orientation val="minMax"/>
          <c:max val="0.4"/>
          <c:min val="-0.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0"/>
        <c:majorTickMark val="out"/>
        <c:minorTickMark val="none"/>
        <c:tickLblPos val="nextTo"/>
        <c:crossAx val="-14341167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8407699037617E-2"/>
          <c:y val="1.8856638405526632E-2"/>
          <c:w val="0.91347847167958962"/>
          <c:h val="0.9297426873559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A7and8'!$B$3</c:f>
              <c:strCache>
                <c:ptCount val="1"/>
                <c:pt idx="0">
                  <c:v>et</c:v>
                </c:pt>
              </c:strCache>
            </c:strRef>
          </c:tx>
          <c:spPr>
            <a:solidFill>
              <a:srgbClr val="9FD3DD"/>
            </a:solidFill>
            <a:ln w="9525">
              <a:solidFill>
                <a:schemeClr val="tx1"/>
              </a:solidFill>
            </a:ln>
          </c:spPr>
          <c:invertIfNegative val="0"/>
          <c:cat>
            <c:numRef>
              <c:f>'Figure A7and8'!$A$9:$A$32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A7and8'!$B$9:$B$32</c:f>
              <c:numCache>
                <c:formatCode>0.000</c:formatCode>
                <c:ptCount val="24"/>
                <c:pt idx="0">
                  <c:v>-6.0000000000000001E-3</c:v>
                </c:pt>
                <c:pt idx="1">
                  <c:v>2.5000000000000001E-2</c:v>
                </c:pt>
                <c:pt idx="2">
                  <c:v>0.01</c:v>
                </c:pt>
                <c:pt idx="3">
                  <c:v>-3.5000000000000003E-2</c:v>
                </c:pt>
                <c:pt idx="4">
                  <c:v>0.192</c:v>
                </c:pt>
                <c:pt idx="5">
                  <c:v>7.0999999999999994E-2</c:v>
                </c:pt>
                <c:pt idx="6">
                  <c:v>7.2999999999999995E-2</c:v>
                </c:pt>
                <c:pt idx="7">
                  <c:v>-0.20300000000000001</c:v>
                </c:pt>
                <c:pt idx="8">
                  <c:v>0.10199999999999999</c:v>
                </c:pt>
                <c:pt idx="9">
                  <c:v>8.5999999999999993E-2</c:v>
                </c:pt>
                <c:pt idx="10">
                  <c:v>1.6E-2</c:v>
                </c:pt>
                <c:pt idx="11">
                  <c:v>6.0999999999999999E-2</c:v>
                </c:pt>
                <c:pt idx="12">
                  <c:v>-8.5000000000000006E-2</c:v>
                </c:pt>
                <c:pt idx="13">
                  <c:v>3.6999999999999998E-2</c:v>
                </c:pt>
                <c:pt idx="14">
                  <c:v>-0.11600000000000001</c:v>
                </c:pt>
                <c:pt idx="15">
                  <c:v>0.01</c:v>
                </c:pt>
                <c:pt idx="16">
                  <c:v>-0.14399999999999999</c:v>
                </c:pt>
                <c:pt idx="17">
                  <c:v>-0.187</c:v>
                </c:pt>
                <c:pt idx="18">
                  <c:v>5.3999999999999999E-2</c:v>
                </c:pt>
                <c:pt idx="19">
                  <c:v>-0.15</c:v>
                </c:pt>
                <c:pt idx="20">
                  <c:v>-2.8000000000000001E-2</c:v>
                </c:pt>
                <c:pt idx="21">
                  <c:v>-0.13200000000000001</c:v>
                </c:pt>
                <c:pt idx="22">
                  <c:v>-2.9000000000000001E-2</c:v>
                </c:pt>
                <c:pt idx="23">
                  <c:v>-4.5999999999999999E-2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8-4590-9B28-4196C70D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1434118880"/>
        <c:axId val="-1434112896"/>
      </c:barChart>
      <c:lineChart>
        <c:grouping val="standard"/>
        <c:varyColors val="0"/>
        <c:ser>
          <c:idx val="0"/>
          <c:order val="1"/>
          <c:tx>
            <c:strRef>
              <c:f>'Figure A7and8'!$G$8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'Figure A7and8'!$G$9:$G$32</c:f>
              <c:numCache>
                <c:formatCode>0.0000</c:formatCode>
                <c:ptCount val="24"/>
                <c:pt idx="0">
                  <c:v>-0.20412414523193151</c:v>
                </c:pt>
                <c:pt idx="1">
                  <c:v>-0.20413149356889218</c:v>
                </c:pt>
                <c:pt idx="2">
                  <c:v>-0.20425902672831867</c:v>
                </c:pt>
                <c:pt idx="3">
                  <c:v>-0.2042794246451006</c:v>
                </c:pt>
                <c:pt idx="4">
                  <c:v>-0.20452913402903428</c:v>
                </c:pt>
                <c:pt idx="5">
                  <c:v>-0.21190603263396413</c:v>
                </c:pt>
                <c:pt idx="6">
                  <c:v>-0.21289492713542987</c:v>
                </c:pt>
                <c:pt idx="7">
                  <c:v>-0.21393534848952225</c:v>
                </c:pt>
                <c:pt idx="8">
                  <c:v>-0.22181617764867076</c:v>
                </c:pt>
                <c:pt idx="9">
                  <c:v>-0.22376196429837369</c:v>
                </c:pt>
                <c:pt idx="10">
                  <c:v>-0.22513495952428178</c:v>
                </c:pt>
                <c:pt idx="11">
                  <c:v>-0.22518233352848382</c:v>
                </c:pt>
                <c:pt idx="12">
                  <c:v>-0.22586980025374501</c:v>
                </c:pt>
                <c:pt idx="13">
                  <c:v>-0.22719870158079691</c:v>
                </c:pt>
                <c:pt idx="14">
                  <c:v>-0.22744962812309308</c:v>
                </c:pt>
                <c:pt idx="15">
                  <c:v>-0.2299014281527339</c:v>
                </c:pt>
                <c:pt idx="16">
                  <c:v>-0.22991955114778734</c:v>
                </c:pt>
                <c:pt idx="17">
                  <c:v>-0.23364716989512199</c:v>
                </c:pt>
                <c:pt idx="18">
                  <c:v>-0.23980217541409696</c:v>
                </c:pt>
                <c:pt idx="19">
                  <c:v>-0.24030830891447205</c:v>
                </c:pt>
                <c:pt idx="20">
                  <c:v>-0.24417838424670874</c:v>
                </c:pt>
                <c:pt idx="21">
                  <c:v>-0.24431212959381829</c:v>
                </c:pt>
                <c:pt idx="22">
                  <c:v>-0.2472658825367274</c:v>
                </c:pt>
                <c:pt idx="23">
                  <c:v>-0.24740755849407672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8-4590-9B28-4196C70D838B}"/>
            </c:ext>
          </c:extLst>
        </c:ser>
        <c:ser>
          <c:idx val="2"/>
          <c:order val="2"/>
          <c:tx>
            <c:strRef>
              <c:f>'Figure A7and8'!$H$8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'Figure A7and8'!$H$9:$H$32</c:f>
              <c:numCache>
                <c:formatCode>0.0000</c:formatCode>
                <c:ptCount val="24"/>
                <c:pt idx="0">
                  <c:v>0.20412414523193151</c:v>
                </c:pt>
                <c:pt idx="1">
                  <c:v>0.20413149356889218</c:v>
                </c:pt>
                <c:pt idx="2">
                  <c:v>0.20425902672831867</c:v>
                </c:pt>
                <c:pt idx="3">
                  <c:v>0.2042794246451006</c:v>
                </c:pt>
                <c:pt idx="4">
                  <c:v>0.20452913402903428</c:v>
                </c:pt>
                <c:pt idx="5">
                  <c:v>0.21190603263396413</c:v>
                </c:pt>
                <c:pt idx="6">
                  <c:v>0.21289492713542987</c:v>
                </c:pt>
                <c:pt idx="7">
                  <c:v>0.21393534848952225</c:v>
                </c:pt>
                <c:pt idx="8">
                  <c:v>0.22181617764867076</c:v>
                </c:pt>
                <c:pt idx="9">
                  <c:v>0.22376196429837369</c:v>
                </c:pt>
                <c:pt idx="10">
                  <c:v>0.22513495952428178</c:v>
                </c:pt>
                <c:pt idx="11">
                  <c:v>0.22518233352848382</c:v>
                </c:pt>
                <c:pt idx="12">
                  <c:v>0.22586980025374501</c:v>
                </c:pt>
                <c:pt idx="13">
                  <c:v>0.22719870158079691</c:v>
                </c:pt>
                <c:pt idx="14">
                  <c:v>0.22744962812309308</c:v>
                </c:pt>
                <c:pt idx="15">
                  <c:v>0.2299014281527339</c:v>
                </c:pt>
                <c:pt idx="16">
                  <c:v>0.22991955114778734</c:v>
                </c:pt>
                <c:pt idx="17">
                  <c:v>0.23364716989512199</c:v>
                </c:pt>
                <c:pt idx="18">
                  <c:v>0.23980217541409696</c:v>
                </c:pt>
                <c:pt idx="19">
                  <c:v>0.24030830891447205</c:v>
                </c:pt>
                <c:pt idx="20">
                  <c:v>0.24417838424670874</c:v>
                </c:pt>
                <c:pt idx="21">
                  <c:v>0.24431212959381829</c:v>
                </c:pt>
                <c:pt idx="22">
                  <c:v>0.2472658825367274</c:v>
                </c:pt>
                <c:pt idx="23">
                  <c:v>0.24740755849407672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8-4590-9B28-4196C70D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4118880"/>
        <c:axId val="-1434112896"/>
      </c:lineChart>
      <c:catAx>
        <c:axId val="-14341188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1434112896"/>
        <c:crosses val="autoZero"/>
        <c:auto val="1"/>
        <c:lblAlgn val="ctr"/>
        <c:lblOffset val="100"/>
        <c:noMultiLvlLbl val="0"/>
      </c:catAx>
      <c:valAx>
        <c:axId val="-1434112896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" sourceLinked="0"/>
        <c:majorTickMark val="out"/>
        <c:minorTickMark val="none"/>
        <c:tickLblPos val="nextTo"/>
        <c:crossAx val="-14341188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495300</xdr:colOff>
      <xdr:row>33</xdr:row>
      <xdr:rowOff>142875</xdr:rowOff>
    </xdr:from>
    <xdr:to>
      <xdr:col>64</xdr:col>
      <xdr:colOff>390519</xdr:colOff>
      <xdr:row>59</xdr:row>
      <xdr:rowOff>142869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19049</xdr:rowOff>
    </xdr:from>
    <xdr:to>
      <xdr:col>16</xdr:col>
      <xdr:colOff>323850</xdr:colOff>
      <xdr:row>25</xdr:row>
      <xdr:rowOff>190499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32</xdr:row>
          <xdr:rowOff>190499</xdr:rowOff>
        </xdr:from>
        <xdr:to>
          <xdr:col>25</xdr:col>
          <xdr:colOff>278842</xdr:colOff>
          <xdr:row>60</xdr:row>
          <xdr:rowOff>152399</xdr:rowOff>
        </xdr:to>
        <xdr:sp macro="" textlink="">
          <xdr:nvSpPr>
            <xdr:cNvPr id="23554" name="Object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19</xdr:row>
      <xdr:rowOff>9525</xdr:rowOff>
    </xdr:from>
    <xdr:to>
      <xdr:col>21</xdr:col>
      <xdr:colOff>247650</xdr:colOff>
      <xdr:row>47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88</xdr:row>
      <xdr:rowOff>66674</xdr:rowOff>
    </xdr:from>
    <xdr:to>
      <xdr:col>12</xdr:col>
      <xdr:colOff>419099</xdr:colOff>
      <xdr:row>117</xdr:row>
      <xdr:rowOff>28574</xdr:rowOff>
    </xdr:to>
    <xdr:graphicFrame macro="">
      <xdr:nvGraphicFramePr>
        <xdr:cNvPr id="7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114299</xdr:colOff>
      <xdr:row>87</xdr:row>
      <xdr:rowOff>180974</xdr:rowOff>
    </xdr:from>
    <xdr:to>
      <xdr:col>26</xdr:col>
      <xdr:colOff>114299</xdr:colOff>
      <xdr:row>116</xdr:row>
      <xdr:rowOff>142874</xdr:rowOff>
    </xdr:to>
    <xdr:graphicFrame macro="">
      <xdr:nvGraphicFramePr>
        <xdr:cNvPr id="8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90486</xdr:colOff>
      <xdr:row>1</xdr:row>
      <xdr:rowOff>4759</xdr:rowOff>
    </xdr:from>
    <xdr:to>
      <xdr:col>22</xdr:col>
      <xdr:colOff>90486</xdr:colOff>
      <xdr:row>29</xdr:row>
      <xdr:rowOff>157159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761999</xdr:colOff>
          <xdr:row>1</xdr:row>
          <xdr:rowOff>190499</xdr:rowOff>
        </xdr:from>
        <xdr:to>
          <xdr:col>14</xdr:col>
          <xdr:colOff>761999</xdr:colOff>
          <xdr:row>32</xdr:row>
          <xdr:rowOff>102330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19049</xdr:rowOff>
    </xdr:from>
    <xdr:to>
      <xdr:col>16</xdr:col>
      <xdr:colOff>323850</xdr:colOff>
      <xdr:row>25</xdr:row>
      <xdr:rowOff>190499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190499</xdr:rowOff>
        </xdr:from>
        <xdr:to>
          <xdr:col>24</xdr:col>
          <xdr:colOff>370899</xdr:colOff>
          <xdr:row>54</xdr:row>
          <xdr:rowOff>180974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19049</xdr:rowOff>
    </xdr:from>
    <xdr:to>
      <xdr:col>16</xdr:col>
      <xdr:colOff>323850</xdr:colOff>
      <xdr:row>25</xdr:row>
      <xdr:rowOff>190499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190499</xdr:rowOff>
        </xdr:from>
        <xdr:to>
          <xdr:col>25</xdr:col>
          <xdr:colOff>319035</xdr:colOff>
          <xdr:row>57</xdr:row>
          <xdr:rowOff>161924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19049</xdr:rowOff>
    </xdr:from>
    <xdr:to>
      <xdr:col>16</xdr:col>
      <xdr:colOff>323850</xdr:colOff>
      <xdr:row>25</xdr:row>
      <xdr:rowOff>190499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457200</xdr:colOff>
          <xdr:row>37</xdr:row>
          <xdr:rowOff>142874</xdr:rowOff>
        </xdr:from>
        <xdr:to>
          <xdr:col>25</xdr:col>
          <xdr:colOff>166635</xdr:colOff>
          <xdr:row>65</xdr:row>
          <xdr:rowOff>104774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19049</xdr:rowOff>
    </xdr:from>
    <xdr:to>
      <xdr:col>16</xdr:col>
      <xdr:colOff>323850</xdr:colOff>
      <xdr:row>25</xdr:row>
      <xdr:rowOff>190499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190499</xdr:rowOff>
        </xdr:from>
        <xdr:to>
          <xdr:col>25</xdr:col>
          <xdr:colOff>319035</xdr:colOff>
          <xdr:row>58</xdr:row>
          <xdr:rowOff>152399</xdr:rowOff>
        </xdr:to>
        <xdr:sp macro="" textlink="">
          <xdr:nvSpPr>
            <xdr:cNvPr id="22531" name="Object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Libr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CUENTAS-NACIONALES/FBK/FBKTrabajo%20No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&#225;lvez/Nowcasting/C&#225;lculo/2014/Antiguo/Nowcast%202014-I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"/>
      <sheetName val="Hoja1"/>
      <sheetName val="Hoja2"/>
      <sheetName val="Hoja3"/>
      <sheetName val="Ind. de Confianza"/>
      <sheetName val="Jun2001"/>
      <sheetName val="DAT"/>
      <sheetName val="fbkf"/>
      <sheetName val="DATOR"/>
      <sheetName val="1"/>
      <sheetName val="2"/>
      <sheetName val="3"/>
      <sheetName val="4"/>
      <sheetName val="5"/>
      <sheetName val="INICI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"/>
      <sheetName val="2"/>
      <sheetName val="3"/>
      <sheetName val="c-dat"/>
      <sheetName val="4"/>
      <sheetName val="RE"/>
      <sheetName val="CUA"/>
      <sheetName val="FBK"/>
      <sheetName val="DES"/>
      <sheetName val="TEN"/>
      <sheetName val="G3 y G4"/>
      <sheetName val="1a"/>
      <sheetName val="2a"/>
      <sheetName val="3a"/>
      <sheetName val="4a"/>
      <sheetName val="5a"/>
      <sheetName val="AVG 1a"/>
      <sheetName val="AVG 2a"/>
      <sheetName val="AVG 3a"/>
      <sheetName val="AVG 4a"/>
      <sheetName val="AVG 5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E 07</v>
          </cell>
          <cell r="C3">
            <v>39114</v>
          </cell>
          <cell r="D3">
            <v>39142</v>
          </cell>
          <cell r="E3">
            <v>39173</v>
          </cell>
          <cell r="F3">
            <v>39203</v>
          </cell>
          <cell r="G3">
            <v>39234</v>
          </cell>
          <cell r="H3">
            <v>39264</v>
          </cell>
          <cell r="I3">
            <v>39295</v>
          </cell>
          <cell r="J3">
            <v>39326</v>
          </cell>
          <cell r="K3">
            <v>39356</v>
          </cell>
          <cell r="L3">
            <v>39387</v>
          </cell>
          <cell r="M3">
            <v>39417</v>
          </cell>
          <cell r="N3">
            <v>39448</v>
          </cell>
          <cell r="O3">
            <v>39479</v>
          </cell>
          <cell r="P3" t="str">
            <v>Ene-Feb</v>
          </cell>
        </row>
        <row r="4">
          <cell r="A4" t="str">
            <v>Serie Original</v>
          </cell>
        </row>
        <row r="5">
          <cell r="A5" t="str">
            <v>FBK  Total</v>
          </cell>
          <cell r="B5">
            <v>7.3082934952385585</v>
          </cell>
          <cell r="C5">
            <v>6.3975713791200945</v>
          </cell>
          <cell r="D5">
            <v>7.9219085922632217</v>
          </cell>
          <cell r="E5">
            <v>5.8729926993715367</v>
          </cell>
          <cell r="F5">
            <v>8.1399703805216745</v>
          </cell>
          <cell r="G5">
            <v>4.3867501940884068</v>
          </cell>
          <cell r="H5">
            <v>7.5710899898561621</v>
          </cell>
          <cell r="I5">
            <v>6.5448623288399119</v>
          </cell>
          <cell r="J5">
            <v>2.2464592148430711</v>
          </cell>
          <cell r="K5">
            <v>8.7900722394277153</v>
          </cell>
          <cell r="L5">
            <v>5.2394087407878089</v>
          </cell>
          <cell r="M5">
            <v>8.4959400708898443</v>
          </cell>
          <cell r="N5">
            <v>10.467112458585177</v>
          </cell>
        </row>
        <row r="6">
          <cell r="A6" t="str">
            <v>Maq y Eq Total</v>
          </cell>
          <cell r="B6">
            <v>10.872110069457605</v>
          </cell>
          <cell r="C6">
            <v>10.018939936143241</v>
          </cell>
          <cell r="D6">
            <v>5.9854057760591246</v>
          </cell>
          <cell r="E6">
            <v>12.837587499003078</v>
          </cell>
          <cell r="F6">
            <v>15.984190418863832</v>
          </cell>
          <cell r="G6">
            <v>9.9536987012530886</v>
          </cell>
          <cell r="H6">
            <v>15.12611787855252</v>
          </cell>
          <cell r="I6">
            <v>13.305808752958654</v>
          </cell>
          <cell r="J6">
            <v>4.6508223996313234</v>
          </cell>
          <cell r="K6">
            <v>15.910478498036511</v>
          </cell>
          <cell r="L6">
            <v>9.3229922080929555</v>
          </cell>
          <cell r="M6">
            <v>16.48389269563377</v>
          </cell>
          <cell r="N6">
            <v>23.888292954380773</v>
          </cell>
        </row>
        <row r="7">
          <cell r="A7" t="str">
            <v>Nacional</v>
          </cell>
          <cell r="B7">
            <v>7.388395421144665</v>
          </cell>
          <cell r="C7">
            <v>3.8958512695488281</v>
          </cell>
          <cell r="D7">
            <v>5.1131298977286121</v>
          </cell>
          <cell r="E7">
            <v>8.6830356435848159</v>
          </cell>
          <cell r="F7">
            <v>5.7560543766765164</v>
          </cell>
          <cell r="G7">
            <v>4.2697395995059111</v>
          </cell>
          <cell r="H7">
            <v>10.253369679533748</v>
          </cell>
          <cell r="I7">
            <v>13.727691666435547</v>
          </cell>
          <cell r="J7">
            <v>1.5940004036326485</v>
          </cell>
          <cell r="K7">
            <v>8.6506644030911275</v>
          </cell>
          <cell r="L7">
            <v>-0.94383083816282465</v>
          </cell>
          <cell r="M7">
            <v>-6.1847073221552193</v>
          </cell>
          <cell r="N7">
            <v>6.9161002672371978</v>
          </cell>
        </row>
        <row r="8">
          <cell r="A8" t="str">
            <v>Importado</v>
          </cell>
          <cell r="B8">
            <v>12.482688030307614</v>
          </cell>
          <cell r="C8">
            <v>12.954456030832802</v>
          </cell>
          <cell r="D8">
            <v>6.3420908056752552</v>
          </cell>
          <cell r="E8">
            <v>14.40241912710583</v>
          </cell>
          <cell r="F8">
            <v>20.037902996946258</v>
          </cell>
          <cell r="G8">
            <v>12.194669262001497</v>
          </cell>
          <cell r="H8">
            <v>17.285244019469985</v>
          </cell>
          <cell r="I8">
            <v>13.149958854035404</v>
          </cell>
          <cell r="J8">
            <v>5.8980073834485438</v>
          </cell>
          <cell r="K8">
            <v>18.694680872375073</v>
          </cell>
          <cell r="L8">
            <v>13.588520243922957</v>
          </cell>
          <cell r="M8">
            <v>27.146573447722687</v>
          </cell>
          <cell r="N8">
            <v>31.424995526863029</v>
          </cell>
        </row>
        <row r="9">
          <cell r="A9" t="str">
            <v>Construcción</v>
          </cell>
          <cell r="B9">
            <v>5.1329524332038261</v>
          </cell>
          <cell r="C9">
            <v>4.2766434499299493</v>
          </cell>
          <cell r="D9">
            <v>9.1637392344749173</v>
          </cell>
          <cell r="E9">
            <v>1.6854103852034825</v>
          </cell>
          <cell r="F9">
            <v>3.5258047024665302</v>
          </cell>
          <cell r="G9">
            <v>1.0016831275936795</v>
          </cell>
          <cell r="H9">
            <v>3.0916029621117502</v>
          </cell>
          <cell r="I9">
            <v>2.1237843930277904</v>
          </cell>
          <cell r="J9">
            <v>0.66393568877826681</v>
          </cell>
          <cell r="K9">
            <v>4.0697743235046602</v>
          </cell>
          <cell r="L9">
            <v>2.3285157287588305</v>
          </cell>
          <cell r="M9">
            <v>2.430623247434994</v>
          </cell>
          <cell r="N9">
            <v>1.8069804096132884</v>
          </cell>
        </row>
        <row r="11">
          <cell r="A11" t="str">
            <v>Variaciones respecto al mes anterior</v>
          </cell>
        </row>
        <row r="12">
          <cell r="B12">
            <v>39083</v>
          </cell>
          <cell r="C12">
            <v>39114</v>
          </cell>
          <cell r="D12">
            <v>39142</v>
          </cell>
          <cell r="E12">
            <v>39173</v>
          </cell>
          <cell r="F12">
            <v>39203</v>
          </cell>
          <cell r="G12">
            <v>39234</v>
          </cell>
          <cell r="H12">
            <v>39264</v>
          </cell>
          <cell r="I12">
            <v>39295</v>
          </cell>
          <cell r="J12">
            <v>39326</v>
          </cell>
          <cell r="K12">
            <v>39356</v>
          </cell>
          <cell r="L12">
            <v>39387</v>
          </cell>
          <cell r="M12">
            <v>39417</v>
          </cell>
          <cell r="N12">
            <v>39448</v>
          </cell>
          <cell r="O12">
            <v>39479</v>
          </cell>
          <cell r="P12">
            <v>39508</v>
          </cell>
        </row>
        <row r="13">
          <cell r="A13" t="str">
            <v>Serie Desestacionalizada</v>
          </cell>
        </row>
        <row r="14">
          <cell r="A14" t="str">
            <v>FBK  Total</v>
          </cell>
          <cell r="B14">
            <v>-0.13400490298974432</v>
          </cell>
          <cell r="C14">
            <v>-0.37170407446753018</v>
          </cell>
          <cell r="D14">
            <v>3.9392691057881706</v>
          </cell>
          <cell r="E14">
            <v>-2.0844763061998037</v>
          </cell>
          <cell r="F14">
            <v>3.0203469900294664</v>
          </cell>
          <cell r="G14">
            <v>-1.6593420144829452</v>
          </cell>
          <cell r="H14">
            <v>0.50922767254233747</v>
          </cell>
          <cell r="I14">
            <v>0.9465613719435737</v>
          </cell>
          <cell r="J14">
            <v>-0.16443986900773666</v>
          </cell>
          <cell r="K14">
            <v>2.3660178976814024</v>
          </cell>
          <cell r="L14">
            <v>-1.4625822956255519</v>
          </cell>
          <cell r="M14">
            <v>3.9348065309091425</v>
          </cell>
          <cell r="N14">
            <v>1.4849391882146818</v>
          </cell>
          <cell r="O14">
            <v>0.72601918707630375</v>
          </cell>
          <cell r="P14">
            <v>1.3820913321426929</v>
          </cell>
        </row>
        <row r="15">
          <cell r="A15" t="str">
            <v>Maq y Eq Total</v>
          </cell>
          <cell r="B15">
            <v>-0.55102046100975599</v>
          </cell>
          <cell r="C15">
            <v>-0.98068382232311535</v>
          </cell>
          <cell r="D15">
            <v>4.0482141254858988</v>
          </cell>
          <cell r="E15">
            <v>0.84111098946868879</v>
          </cell>
          <cell r="F15">
            <v>4.9981105555548169</v>
          </cell>
          <cell r="G15">
            <v>-2.7730808327666665</v>
          </cell>
          <cell r="H15">
            <v>1.4832335033540147</v>
          </cell>
          <cell r="I15">
            <v>1.6916278622118881</v>
          </cell>
          <cell r="J15">
            <v>-0.14577527636988918</v>
          </cell>
          <cell r="K15">
            <v>3.2353414517323387</v>
          </cell>
          <cell r="L15">
            <v>-2.3164975487250246</v>
          </cell>
          <cell r="M15">
            <v>9.36249920139349</v>
          </cell>
          <cell r="N15">
            <v>3.5307475461870581</v>
          </cell>
          <cell r="O15">
            <v>0.21865634750017193</v>
          </cell>
          <cell r="P15">
            <v>1.2726878758474243</v>
          </cell>
        </row>
        <row r="16">
          <cell r="A16" t="str">
            <v>Nacional</v>
          </cell>
          <cell r="B16">
            <v>1.4437675567526185</v>
          </cell>
          <cell r="C16">
            <v>-1.7933532442974638</v>
          </cell>
          <cell r="D16">
            <v>1.4913520566363587</v>
          </cell>
          <cell r="E16">
            <v>-1.4597648479072092</v>
          </cell>
          <cell r="F16">
            <v>1.4431021854301065</v>
          </cell>
          <cell r="G16">
            <v>-1.0114350976309936</v>
          </cell>
          <cell r="H16">
            <v>2.2995765078643871</v>
          </cell>
          <cell r="I16">
            <v>-0.85651913597656915</v>
          </cell>
          <cell r="J16">
            <v>-0.53861172557431303</v>
          </cell>
          <cell r="K16">
            <v>1.6292196902022198</v>
          </cell>
          <cell r="L16">
            <v>-4.1281885905981852</v>
          </cell>
          <cell r="M16">
            <v>-5.0933532223622677</v>
          </cell>
          <cell r="N16">
            <v>18.970895576078163</v>
          </cell>
          <cell r="O16">
            <v>-10.750363392298567</v>
          </cell>
          <cell r="P16">
            <v>-0.26143145265494638</v>
          </cell>
        </row>
        <row r="17">
          <cell r="A17" t="str">
            <v>Importado</v>
          </cell>
          <cell r="B17">
            <v>-1.3836231678540827</v>
          </cell>
          <cell r="C17">
            <v>-0.63175944318977884</v>
          </cell>
          <cell r="D17">
            <v>5.1331847455609534</v>
          </cell>
          <cell r="E17">
            <v>1.7836364240648521</v>
          </cell>
          <cell r="F17">
            <v>6.40797109227276</v>
          </cell>
          <cell r="G17">
            <v>-3.4391241310556495</v>
          </cell>
          <cell r="H17">
            <v>1.1668306486724873</v>
          </cell>
          <cell r="I17">
            <v>2.6903113905931662</v>
          </cell>
          <cell r="J17">
            <v>2.8695772296316591E-3</v>
          </cell>
          <cell r="K17">
            <v>3.8397890019266754</v>
          </cell>
          <cell r="L17">
            <v>-1.6492006809913846</v>
          </cell>
          <cell r="M17">
            <v>14.552790042859215</v>
          </cell>
          <cell r="N17">
            <v>-1.0621885853284141</v>
          </cell>
          <cell r="O17">
            <v>4.1422605965794901</v>
          </cell>
          <cell r="P17">
            <v>2.622445036632655</v>
          </cell>
        </row>
        <row r="18">
          <cell r="A18" t="str">
            <v>Construcción</v>
          </cell>
          <cell r="B18">
            <v>0.13899804246828751</v>
          </cell>
          <cell r="C18">
            <v>2.4222829853385974E-2</v>
          </cell>
          <cell r="D18">
            <v>3.8691503367833491</v>
          </cell>
          <cell r="E18">
            <v>-3.9706774944971812</v>
          </cell>
          <cell r="F18">
            <v>1.6813392679687809</v>
          </cell>
          <cell r="G18">
            <v>-0.88070993494756067</v>
          </cell>
          <cell r="H18">
            <v>-0.15871445295786657</v>
          </cell>
          <cell r="I18">
            <v>0.42721579071063331</v>
          </cell>
          <cell r="J18">
            <v>-0.17761374897871463</v>
          </cell>
          <cell r="K18">
            <v>1.7522345098026193</v>
          </cell>
          <cell r="L18">
            <v>-0.85089015888982544</v>
          </cell>
          <cell r="M18">
            <v>0.10421557692539807</v>
          </cell>
          <cell r="N18">
            <v>-9.2423407046098305E-2</v>
          </cell>
          <cell r="O18">
            <v>1.1313934480880192</v>
          </cell>
          <cell r="P18">
            <v>1.268849833745378</v>
          </cell>
        </row>
        <row r="20">
          <cell r="A20" t="str">
            <v>Variaciones respecto al mes anterior</v>
          </cell>
        </row>
        <row r="21">
          <cell r="B21">
            <v>39083</v>
          </cell>
          <cell r="C21">
            <v>39114</v>
          </cell>
          <cell r="D21">
            <v>39142</v>
          </cell>
          <cell r="E21">
            <v>39173</v>
          </cell>
          <cell r="F21">
            <v>39203</v>
          </cell>
          <cell r="G21">
            <v>39234</v>
          </cell>
          <cell r="H21">
            <v>39264</v>
          </cell>
          <cell r="I21">
            <v>39295</v>
          </cell>
          <cell r="J21">
            <v>39326</v>
          </cell>
          <cell r="K21">
            <v>39356</v>
          </cell>
          <cell r="L21">
            <v>39387</v>
          </cell>
          <cell r="M21">
            <v>39417</v>
          </cell>
          <cell r="N21">
            <v>39448</v>
          </cell>
          <cell r="O21">
            <v>39479</v>
          </cell>
          <cell r="P21">
            <v>39508</v>
          </cell>
        </row>
        <row r="22">
          <cell r="A22" t="str">
            <v>Serie de Tendencia</v>
          </cell>
        </row>
        <row r="23">
          <cell r="A23" t="str">
            <v>FBK  Total</v>
          </cell>
          <cell r="B23">
            <v>0.22271850088193901</v>
          </cell>
          <cell r="C23">
            <v>0.33408181402126047</v>
          </cell>
          <cell r="D23">
            <v>0.50416039860515127</v>
          </cell>
          <cell r="E23">
            <v>0.60697676176167192</v>
          </cell>
          <cell r="F23">
            <v>0.63127143869807867</v>
          </cell>
          <cell r="G23">
            <v>0.60398879577228115</v>
          </cell>
          <cell r="H23">
            <v>0.52765619628712557</v>
          </cell>
          <cell r="I23">
            <v>0.46815416770193963</v>
          </cell>
          <cell r="J23">
            <v>0.54558865549662983</v>
          </cell>
          <cell r="K23">
            <v>0.76528412523899192</v>
          </cell>
          <cell r="L23">
            <v>1.0009713590893625</v>
          </cell>
          <cell r="M23">
            <v>1.2259707092504186</v>
          </cell>
          <cell r="N23">
            <v>1.3036298753907261</v>
          </cell>
          <cell r="O23">
            <v>1.2578329964120627</v>
          </cell>
          <cell r="P23">
            <v>0.37292982997595914</v>
          </cell>
        </row>
        <row r="24">
          <cell r="A24" t="str">
            <v>Maq y Eq Total</v>
          </cell>
          <cell r="B24">
            <v>0.16984899275588816</v>
          </cell>
          <cell r="C24">
            <v>0.50693616122194385</v>
          </cell>
          <cell r="D24">
            <v>0.97927294478495241</v>
          </cell>
          <cell r="E24">
            <v>1.3338409283014414</v>
          </cell>
          <cell r="F24">
            <v>1.4592674684395632</v>
          </cell>
          <cell r="G24">
            <v>1.3658381930626859</v>
          </cell>
          <cell r="H24">
            <v>1.0873636744422157</v>
          </cell>
          <cell r="I24">
            <v>0.88942499162989463</v>
          </cell>
          <cell r="J24">
            <v>1.0520809232781261</v>
          </cell>
          <cell r="K24">
            <v>1.5499030714284885</v>
          </cell>
          <cell r="L24">
            <v>2.0472315644181549</v>
          </cell>
          <cell r="M24">
            <v>2.5103972228352802</v>
          </cell>
          <cell r="N24">
            <v>2.7123004401023536</v>
          </cell>
          <cell r="O24">
            <v>2.59826289310476</v>
          </cell>
          <cell r="P24">
            <v>0.40455119502971115</v>
          </cell>
        </row>
        <row r="25">
          <cell r="A25" t="str">
            <v>Nacional</v>
          </cell>
          <cell r="B25">
            <v>0.5518811202286571</v>
          </cell>
          <cell r="C25">
            <v>0.17312230151705421</v>
          </cell>
          <cell r="D25">
            <v>2.4703913791014998E-2</v>
          </cell>
          <cell r="E25">
            <v>4.90973076530139E-2</v>
          </cell>
          <cell r="F25">
            <v>0.18215820798145899</v>
          </cell>
          <cell r="G25">
            <v>0.26770680600259311</v>
          </cell>
          <cell r="H25">
            <v>0.13995915727764441</v>
          </cell>
          <cell r="I25">
            <v>-0.16368662742313234</v>
          </cell>
          <cell r="J25">
            <v>-0.55828629907811944</v>
          </cell>
          <cell r="K25">
            <v>-0.76637168585634186</v>
          </cell>
          <cell r="L25">
            <v>-0.72428225148225067</v>
          </cell>
          <cell r="M25">
            <v>-0.34027543139362137</v>
          </cell>
          <cell r="N25">
            <v>0.13076898733071118</v>
          </cell>
          <cell r="O25">
            <v>0.55948527019118899</v>
          </cell>
          <cell r="P25">
            <v>1.9154611440924896E-2</v>
          </cell>
        </row>
        <row r="26">
          <cell r="A26" t="str">
            <v>Importado</v>
          </cell>
          <cell r="B26">
            <v>1.0638700187314498E-2</v>
          </cell>
          <cell r="C26">
            <v>0.64680456437866951</v>
          </cell>
          <cell r="D26">
            <v>1.3773561104868008</v>
          </cell>
          <cell r="E26">
            <v>1.8624678238851544</v>
          </cell>
          <cell r="F26">
            <v>1.9753983210637216</v>
          </cell>
          <cell r="G26">
            <v>1.8018327268332683</v>
          </cell>
          <cell r="H26">
            <v>1.457846155545468</v>
          </cell>
          <cell r="I26">
            <v>1.2958949015315397</v>
          </cell>
          <cell r="J26">
            <v>1.6646789719436441</v>
          </cell>
          <cell r="K26">
            <v>2.4117681169198306</v>
          </cell>
          <cell r="L26">
            <v>3.0464840743013326</v>
          </cell>
          <cell r="M26">
            <v>3.50058008837442</v>
          </cell>
          <cell r="N26">
            <v>3.5757209815501625</v>
          </cell>
          <cell r="O26">
            <v>3.2574738246423465</v>
          </cell>
          <cell r="P26">
            <v>0.45747831368596792</v>
          </cell>
        </row>
        <row r="27">
          <cell r="A27" t="str">
            <v>Construcción</v>
          </cell>
          <cell r="B27">
            <v>0.25737824910029872</v>
          </cell>
          <cell r="C27">
            <v>0.22086234457974285</v>
          </cell>
          <cell r="D27">
            <v>0.19207373747956069</v>
          </cell>
          <cell r="E27">
            <v>0.12577097521300118</v>
          </cell>
          <cell r="F27">
            <v>7.6499523290877391E-2</v>
          </cell>
          <cell r="G27">
            <v>8.6483310356769039E-2</v>
          </cell>
          <cell r="H27">
            <v>0.14260087926739118</v>
          </cell>
          <cell r="I27">
            <v>0.17560329285146281</v>
          </cell>
          <cell r="J27">
            <v>0.1913495365673441</v>
          </cell>
          <cell r="K27">
            <v>0.21180974211330295</v>
          </cell>
          <cell r="L27">
            <v>0.25307908090201181</v>
          </cell>
          <cell r="M27">
            <v>0.29140011694110513</v>
          </cell>
          <cell r="N27">
            <v>0.25597916657302733</v>
          </cell>
          <cell r="O27">
            <v>0.23650943653750289</v>
          </cell>
          <cell r="P27">
            <v>0.17646143737364639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2014-II"/>
      <sheetName val="PIBORI"/>
      <sheetName val="factores"/>
      <sheetName val="2014-IV"/>
      <sheetName val="PIB AS"/>
      <sheetName val="RESUMEN"/>
      <sheetName val="PIB0"/>
      <sheetName val="PIB1"/>
      <sheetName val="PIB2"/>
      <sheetName val="PIB3"/>
      <sheetName val="PIB4"/>
      <sheetName val="PIB5"/>
      <sheetName val="PIB6"/>
      <sheetName val="PIB7"/>
      <sheetName val="PIB8"/>
      <sheetName val="PIB9"/>
      <sheetName val="PIB10"/>
      <sheetName val="PIB11"/>
      <sheetName val="PIB12"/>
      <sheetName val="PIB13"/>
      <sheetName val="PIB14"/>
      <sheetName val="PIB15"/>
      <sheetName val="PIB16"/>
      <sheetName val="PIB17"/>
      <sheetName val="PIB18"/>
      <sheetName val="PIB19"/>
      <sheetName val="PIB20"/>
      <sheetName val="PIB21"/>
      <sheetName val="PIB22"/>
      <sheetName val="PIB23"/>
      <sheetName val="PIB24"/>
      <sheetName val="PIB25"/>
      <sheetName val="PIB26"/>
      <sheetName val="PIB27"/>
      <sheetName val="PIB28"/>
      <sheetName val="PIB29"/>
      <sheetName val="PIB30"/>
      <sheetName val="PIB31"/>
      <sheetName val="PIB32"/>
      <sheetName val="PIB33"/>
      <sheetName val="PIB34"/>
      <sheetName val="PIB35"/>
      <sheetName val="PIB36"/>
      <sheetName val="PIB37"/>
      <sheetName val="PIB38"/>
      <sheetName val="PIB39"/>
      <sheetName val="PIB40"/>
      <sheetName val="PIB41"/>
      <sheetName val="PIB42"/>
      <sheetName val="PIB43"/>
      <sheetName val="PIB44"/>
      <sheetName val="PIB45"/>
      <sheetName val="PIB46"/>
      <sheetName val="PIB47"/>
      <sheetName val="PIB48"/>
      <sheetName val="PIB49"/>
      <sheetName val="PIB50"/>
      <sheetName val="PIB51"/>
      <sheetName val="PIB52"/>
      <sheetName val="PIB53"/>
      <sheetName val="PIB54"/>
      <sheetName val="PIB55"/>
      <sheetName val="PIB56"/>
      <sheetName val="PIB57"/>
      <sheetName val="PIB58"/>
      <sheetName val="PIB59"/>
      <sheetName val="PIB60"/>
      <sheetName val="PIB61"/>
      <sheetName val="PIB62"/>
      <sheetName val="PIB63"/>
      <sheetName val="PIB64"/>
      <sheetName val="PIB65"/>
      <sheetName val="PIB66"/>
      <sheetName val="PIB67"/>
      <sheetName val="PIB68"/>
      <sheetName val="PIBx2"/>
      <sheetName val="PIBx3"/>
    </sheetNames>
    <sheetDataSet>
      <sheetData sheetId="0"/>
      <sheetData sheetId="1"/>
      <sheetData sheetId="2">
        <row r="5">
          <cell r="F5">
            <v>0.462299511964126</v>
          </cell>
        </row>
        <row r="6">
          <cell r="F6">
            <v>1.0797747796499779</v>
          </cell>
        </row>
        <row r="7">
          <cell r="F7">
            <v>0.95306968724764296</v>
          </cell>
        </row>
        <row r="8">
          <cell r="F8">
            <v>1.2230981373342553</v>
          </cell>
        </row>
        <row r="9">
          <cell r="F9">
            <v>1.6659623350211206</v>
          </cell>
        </row>
        <row r="10">
          <cell r="F10">
            <v>0.94274010118577944</v>
          </cell>
        </row>
        <row r="11">
          <cell r="F11">
            <v>1.2670024660287549</v>
          </cell>
        </row>
        <row r="12">
          <cell r="F12">
            <v>-5.353895518651175</v>
          </cell>
        </row>
        <row r="13">
          <cell r="F13">
            <v>-4.4013131682082545</v>
          </cell>
        </row>
        <row r="14">
          <cell r="F14">
            <v>1.5493460828725603</v>
          </cell>
        </row>
        <row r="15">
          <cell r="F15">
            <v>1.3730749844471868</v>
          </cell>
        </row>
        <row r="16">
          <cell r="F16">
            <v>2.2536342720870017</v>
          </cell>
        </row>
        <row r="17">
          <cell r="F17">
            <v>1.4475360612570487</v>
          </cell>
        </row>
        <row r="18">
          <cell r="F18">
            <v>1.5628163227652259</v>
          </cell>
        </row>
        <row r="19">
          <cell r="F19">
            <v>2.7534558027023426</v>
          </cell>
        </row>
        <row r="20">
          <cell r="F20">
            <v>0.87939392159031016</v>
          </cell>
        </row>
        <row r="21">
          <cell r="F21">
            <v>1.9750585234335816</v>
          </cell>
        </row>
        <row r="22">
          <cell r="F22">
            <v>1.8941598547225658</v>
          </cell>
        </row>
        <row r="23">
          <cell r="F23">
            <v>2.1740152337085927</v>
          </cell>
        </row>
        <row r="24">
          <cell r="F24">
            <v>0.91355947648197322</v>
          </cell>
        </row>
        <row r="25">
          <cell r="F25">
            <v>0.55163382434113561</v>
          </cell>
        </row>
        <row r="26">
          <cell r="F26">
            <v>0.53284435651352879</v>
          </cell>
        </row>
        <row r="27">
          <cell r="F27">
            <v>6.547265133494129E-2</v>
          </cell>
        </row>
        <row r="28">
          <cell r="F28">
            <v>1.5425165642666938</v>
          </cell>
        </row>
        <row r="29">
          <cell r="F29">
            <v>-0.37536076471080815</v>
          </cell>
        </row>
        <row r="30">
          <cell r="F30">
            <v>1.2598028628346691</v>
          </cell>
        </row>
        <row r="31">
          <cell r="F31">
            <v>1.2003060252596676</v>
          </cell>
        </row>
        <row r="32">
          <cell r="F32">
            <v>2.0612197590661241</v>
          </cell>
        </row>
        <row r="33">
          <cell r="F33">
            <v>1.6496784928673236</v>
          </cell>
        </row>
        <row r="34">
          <cell r="F34">
            <v>0.59654987917303615</v>
          </cell>
        </row>
        <row r="35">
          <cell r="F35">
            <v>-0.3562463288411144</v>
          </cell>
        </row>
        <row r="36">
          <cell r="F36">
            <v>-0.59601735998723315</v>
          </cell>
        </row>
        <row r="37">
          <cell r="F37">
            <v>-0.34429586245788846</v>
          </cell>
        </row>
        <row r="38">
          <cell r="F38">
            <v>0.29767828160891519</v>
          </cell>
        </row>
        <row r="39">
          <cell r="F39">
            <v>-0.25611914039946893</v>
          </cell>
        </row>
        <row r="40">
          <cell r="F40">
            <v>-0.76187292276364005</v>
          </cell>
        </row>
        <row r="41">
          <cell r="F41">
            <v>0.83783430563491024</v>
          </cell>
        </row>
        <row r="42">
          <cell r="F42">
            <v>0.707852249687968</v>
          </cell>
        </row>
        <row r="43">
          <cell r="F43">
            <v>0.18302851419838007</v>
          </cell>
        </row>
        <row r="44">
          <cell r="F44">
            <v>0.22522067351979924</v>
          </cell>
        </row>
        <row r="45">
          <cell r="F45">
            <v>0.29629679422020772</v>
          </cell>
        </row>
        <row r="46">
          <cell r="F46">
            <v>-3.6787243240821166E-2</v>
          </cell>
        </row>
        <row r="47">
          <cell r="F47">
            <v>1.1864752722976268</v>
          </cell>
        </row>
        <row r="48">
          <cell r="F48">
            <v>1.5453643559752095</v>
          </cell>
        </row>
        <row r="49">
          <cell r="F49">
            <v>1.3251084883871611</v>
          </cell>
        </row>
        <row r="50">
          <cell r="F50">
            <v>0.17866783420033006</v>
          </cell>
        </row>
        <row r="51">
          <cell r="F51">
            <v>1.5165279469764315</v>
          </cell>
        </row>
        <row r="52">
          <cell r="F52">
            <v>0.64566609395868557</v>
          </cell>
        </row>
        <row r="53">
          <cell r="F53">
            <v>2.5853254147323312E-2</v>
          </cell>
        </row>
        <row r="54">
          <cell r="F54">
            <v>1.2049387929103261</v>
          </cell>
        </row>
        <row r="55">
          <cell r="F55">
            <v>1.6434991222442186</v>
          </cell>
        </row>
        <row r="56">
          <cell r="F56">
            <v>1.7923699074599231</v>
          </cell>
        </row>
        <row r="57">
          <cell r="F57">
            <v>1.3368554589191728</v>
          </cell>
        </row>
        <row r="58">
          <cell r="F58">
            <v>0.41799839043408227</v>
          </cell>
        </row>
        <row r="59">
          <cell r="F59">
            <v>0.26886620591719534</v>
          </cell>
        </row>
        <row r="60">
          <cell r="F60">
            <v>1.0980956042885515</v>
          </cell>
        </row>
        <row r="61">
          <cell r="F61">
            <v>1.0331132260147591</v>
          </cell>
        </row>
        <row r="62">
          <cell r="F62">
            <v>0.57130998619854267</v>
          </cell>
        </row>
        <row r="63">
          <cell r="F63">
            <v>0.77844478865358724</v>
          </cell>
        </row>
        <row r="64">
          <cell r="F64">
            <v>9.5775187241220472E-2</v>
          </cell>
        </row>
        <row r="65">
          <cell r="F65">
            <v>0.59306046565645865</v>
          </cell>
        </row>
        <row r="66">
          <cell r="F66">
            <v>-6.7808619723408459E-2</v>
          </cell>
        </row>
        <row r="67">
          <cell r="F67">
            <v>-1.8909509117164491</v>
          </cell>
        </row>
        <row r="68">
          <cell r="F68">
            <v>-3.8445895233777505</v>
          </cell>
        </row>
        <row r="69">
          <cell r="F69">
            <v>-1.0330369831036079</v>
          </cell>
        </row>
        <row r="70">
          <cell r="F70">
            <v>2.0779189648329366</v>
          </cell>
        </row>
        <row r="71">
          <cell r="F71">
            <v>1.6898089563991636</v>
          </cell>
        </row>
        <row r="72">
          <cell r="F72">
            <v>1.3393249297549259</v>
          </cell>
        </row>
        <row r="73">
          <cell r="F73">
            <v>1.3181470614297197</v>
          </cell>
        </row>
        <row r="74">
          <cell r="F74">
            <v>0.93872675735828803</v>
          </cell>
        </row>
        <row r="75">
          <cell r="F75">
            <v>0.77695146685923255</v>
          </cell>
        </row>
        <row r="76">
          <cell r="F76">
            <v>1.1044290481563745</v>
          </cell>
        </row>
        <row r="77">
          <cell r="F77">
            <v>0.77251916301859236</v>
          </cell>
        </row>
        <row r="78">
          <cell r="F78">
            <v>1.4683484612570963</v>
          </cell>
        </row>
        <row r="79">
          <cell r="F79">
            <v>0.74324964368526203</v>
          </cell>
        </row>
        <row r="80">
          <cell r="F80">
            <v>0.78733982319896256</v>
          </cell>
        </row>
        <row r="81">
          <cell r="F81">
            <v>1.4205350156131002</v>
          </cell>
        </row>
        <row r="82">
          <cell r="F82">
            <v>0.28685827452545887</v>
          </cell>
        </row>
        <row r="83">
          <cell r="F83">
            <v>0.90030942795096269</v>
          </cell>
        </row>
        <row r="84">
          <cell r="F84">
            <v>0.63793581439919311</v>
          </cell>
        </row>
        <row r="85">
          <cell r="F85">
            <v>-1.0867265699696316</v>
          </cell>
        </row>
        <row r="86">
          <cell r="F86">
            <v>1.1570010178399315</v>
          </cell>
        </row>
        <row r="87">
          <cell r="F87">
            <v>0.37367338026863539</v>
          </cell>
        </row>
        <row r="88">
          <cell r="F88">
            <v>0.36011975011978059</v>
          </cell>
        </row>
        <row r="89">
          <cell r="F89">
            <v>0.89611789795855934</v>
          </cell>
        </row>
        <row r="90">
          <cell r="F90">
            <v>0.50209900422797382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4"/>
  <sheetViews>
    <sheetView zoomScaleNormal="100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BF66" sqref="BF66"/>
    </sheetView>
  </sheetViews>
  <sheetFormatPr defaultColWidth="11.42578125" defaultRowHeight="15" outlineLevelRow="1" x14ac:dyDescent="0.25"/>
  <cols>
    <col min="1" max="1" width="7.85546875" style="1" bestFit="1" customWidth="1"/>
    <col min="2" max="8" width="12.28515625" customWidth="1"/>
    <col min="12" max="12" width="2.7109375" customWidth="1"/>
    <col min="23" max="23" width="6" bestFit="1" customWidth="1"/>
    <col min="33" max="33" width="3" customWidth="1"/>
    <col min="34" max="42" width="0.85546875" customWidth="1"/>
    <col min="43" max="43" width="2.7109375" customWidth="1"/>
    <col min="44" max="52" width="0.85546875" customWidth="1"/>
  </cols>
  <sheetData>
    <row r="1" spans="1:52" x14ac:dyDescent="0.25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M1" s="1" t="s">
        <v>204</v>
      </c>
      <c r="N1" s="1" t="s">
        <v>153</v>
      </c>
      <c r="O1" s="1" t="s">
        <v>144</v>
      </c>
      <c r="P1" s="1" t="s">
        <v>154</v>
      </c>
      <c r="Q1" s="1" t="s">
        <v>149</v>
      </c>
      <c r="R1" s="1" t="s">
        <v>147</v>
      </c>
      <c r="S1" s="1" t="s">
        <v>200</v>
      </c>
      <c r="T1" s="1" t="s">
        <v>197</v>
      </c>
      <c r="U1" s="1" t="s">
        <v>198</v>
      </c>
      <c r="V1" s="1" t="s">
        <v>199</v>
      </c>
      <c r="W1" s="1"/>
      <c r="X1" s="1" t="s">
        <v>153</v>
      </c>
      <c r="Y1" s="1" t="s">
        <v>144</v>
      </c>
      <c r="Z1" s="1" t="s">
        <v>154</v>
      </c>
      <c r="AA1" s="1" t="s">
        <v>149</v>
      </c>
      <c r="AB1" s="1" t="s">
        <v>147</v>
      </c>
      <c r="AC1" s="1" t="s">
        <v>201</v>
      </c>
      <c r="AD1" s="1" t="s">
        <v>197</v>
      </c>
      <c r="AE1" s="1" t="s">
        <v>198</v>
      </c>
      <c r="AF1" s="1" t="s">
        <v>199</v>
      </c>
      <c r="AG1" s="1"/>
      <c r="AH1" s="1" t="s">
        <v>153</v>
      </c>
      <c r="AI1" s="1" t="s">
        <v>144</v>
      </c>
      <c r="AJ1" s="1" t="s">
        <v>154</v>
      </c>
      <c r="AK1" s="1" t="s">
        <v>149</v>
      </c>
      <c r="AL1" s="1" t="s">
        <v>147</v>
      </c>
      <c r="AM1" s="1" t="s">
        <v>201</v>
      </c>
      <c r="AN1" s="1" t="s">
        <v>197</v>
      </c>
      <c r="AO1" s="1" t="s">
        <v>198</v>
      </c>
      <c r="AP1" s="1" t="s">
        <v>199</v>
      </c>
      <c r="AQ1" s="1"/>
      <c r="AR1" s="1" t="s">
        <v>153</v>
      </c>
      <c r="AS1" s="1" t="s">
        <v>144</v>
      </c>
      <c r="AT1" s="1" t="s">
        <v>154</v>
      </c>
      <c r="AU1" s="1" t="s">
        <v>149</v>
      </c>
      <c r="AV1" s="1" t="s">
        <v>147</v>
      </c>
      <c r="AW1" s="1" t="s">
        <v>201</v>
      </c>
      <c r="AX1" s="1" t="s">
        <v>197</v>
      </c>
      <c r="AY1" s="1" t="s">
        <v>198</v>
      </c>
      <c r="AZ1" s="1" t="s">
        <v>199</v>
      </c>
    </row>
    <row r="2" spans="1:52" hidden="1" outlineLevel="1" x14ac:dyDescent="0.25">
      <c r="A2" s="1" t="s">
        <v>33</v>
      </c>
      <c r="B2" s="55">
        <v>10249637.1740341</v>
      </c>
      <c r="C2" s="55"/>
      <c r="D2" s="55"/>
      <c r="E2" s="55"/>
      <c r="F2" s="55"/>
      <c r="G2" s="55"/>
      <c r="H2" s="55"/>
      <c r="I2" s="55"/>
      <c r="J2" s="55"/>
      <c r="K2" s="55"/>
    </row>
    <row r="3" spans="1:52" hidden="1" outlineLevel="1" x14ac:dyDescent="0.25">
      <c r="A3" s="1" t="s">
        <v>34</v>
      </c>
      <c r="B3" s="55">
        <v>10215998.846546199</v>
      </c>
      <c r="C3" s="55"/>
      <c r="D3" s="55"/>
      <c r="E3" s="55"/>
      <c r="F3" s="55"/>
      <c r="G3" s="55"/>
      <c r="H3" s="55"/>
      <c r="I3" s="55"/>
      <c r="J3" s="55"/>
      <c r="K3" s="55"/>
    </row>
    <row r="4" spans="1:52" hidden="1" outlineLevel="1" x14ac:dyDescent="0.25">
      <c r="A4" s="1" t="s">
        <v>35</v>
      </c>
      <c r="B4" s="55">
        <v>10245987.7365283</v>
      </c>
      <c r="C4" s="55"/>
      <c r="D4" s="55"/>
      <c r="E4" s="55"/>
      <c r="F4" s="55"/>
      <c r="G4" s="55"/>
      <c r="H4" s="55"/>
      <c r="I4" s="55"/>
      <c r="J4" s="55"/>
      <c r="K4" s="55"/>
    </row>
    <row r="5" spans="1:52" hidden="1" outlineLevel="1" x14ac:dyDescent="0.25">
      <c r="A5" s="1" t="s">
        <v>36</v>
      </c>
      <c r="B5" s="55">
        <v>10220373.5513108</v>
      </c>
      <c r="C5" s="55"/>
      <c r="D5" s="55"/>
      <c r="E5" s="55"/>
      <c r="F5" s="55"/>
      <c r="G5" s="55"/>
      <c r="H5" s="55"/>
      <c r="I5" s="55"/>
      <c r="J5" s="55"/>
      <c r="K5" s="55"/>
    </row>
    <row r="6" spans="1:52" hidden="1" outlineLevel="1" x14ac:dyDescent="0.25">
      <c r="A6" s="1" t="s">
        <v>37</v>
      </c>
      <c r="B6" s="55">
        <v>10138184.671096399</v>
      </c>
      <c r="C6" s="55"/>
      <c r="D6" s="55"/>
      <c r="E6" s="55"/>
      <c r="F6" s="55"/>
      <c r="G6" s="55"/>
      <c r="H6" s="55"/>
      <c r="I6" s="55"/>
      <c r="J6" s="55"/>
      <c r="K6" s="55"/>
    </row>
    <row r="7" spans="1:52" hidden="1" outlineLevel="1" x14ac:dyDescent="0.25">
      <c r="A7" s="1" t="s">
        <v>38</v>
      </c>
      <c r="B7" s="55">
        <v>10229648.882257599</v>
      </c>
      <c r="C7" s="55"/>
      <c r="D7" s="55"/>
      <c r="E7" s="55"/>
      <c r="F7" s="55"/>
      <c r="G7" s="55"/>
      <c r="H7" s="55"/>
      <c r="I7" s="55"/>
      <c r="J7" s="55"/>
      <c r="K7" s="55"/>
    </row>
    <row r="8" spans="1:52" hidden="1" outlineLevel="1" x14ac:dyDescent="0.25">
      <c r="A8" s="1" t="s">
        <v>39</v>
      </c>
      <c r="B8" s="55">
        <v>10299311.142871501</v>
      </c>
      <c r="C8" s="55"/>
      <c r="D8" s="55"/>
      <c r="E8" s="55"/>
      <c r="F8" s="55"/>
      <c r="G8" s="55"/>
      <c r="H8" s="55"/>
      <c r="I8" s="55"/>
      <c r="J8" s="55"/>
      <c r="K8" s="55"/>
    </row>
    <row r="9" spans="1:52" hidden="1" outlineLevel="1" x14ac:dyDescent="0.25">
      <c r="A9" s="1" t="s">
        <v>40</v>
      </c>
      <c r="B9" s="55">
        <v>10318732.473923299</v>
      </c>
      <c r="C9" s="55"/>
      <c r="D9" s="55"/>
      <c r="E9" s="55"/>
      <c r="F9" s="55"/>
      <c r="G9" s="55"/>
      <c r="H9" s="55"/>
      <c r="I9" s="55"/>
      <c r="J9" s="55"/>
      <c r="K9" s="55"/>
    </row>
    <row r="10" spans="1:52" hidden="1" outlineLevel="1" x14ac:dyDescent="0.25">
      <c r="A10" s="1" t="s">
        <v>41</v>
      </c>
      <c r="B10" s="55">
        <v>10340337.648139</v>
      </c>
      <c r="C10" s="55"/>
      <c r="D10" s="55"/>
      <c r="E10" s="55"/>
      <c r="F10" s="55"/>
      <c r="G10" s="55"/>
      <c r="H10" s="55"/>
      <c r="I10" s="55"/>
      <c r="J10" s="55"/>
      <c r="K10" s="55"/>
    </row>
    <row r="11" spans="1:52" hidden="1" outlineLevel="1" x14ac:dyDescent="0.25">
      <c r="A11" s="1" t="s">
        <v>42</v>
      </c>
      <c r="B11" s="55">
        <v>10372160.2629747</v>
      </c>
      <c r="C11" s="55"/>
      <c r="D11" s="55"/>
      <c r="E11" s="55"/>
      <c r="F11" s="55"/>
      <c r="G11" s="55"/>
      <c r="H11" s="55"/>
      <c r="I11" s="55"/>
      <c r="J11" s="55"/>
      <c r="K11" s="55"/>
    </row>
    <row r="12" spans="1:52" hidden="1" outlineLevel="1" x14ac:dyDescent="0.25">
      <c r="A12" s="1" t="s">
        <v>43</v>
      </c>
      <c r="B12" s="55">
        <v>10367960.035635</v>
      </c>
      <c r="C12" s="55"/>
      <c r="D12" s="55"/>
      <c r="E12" s="55"/>
      <c r="F12" s="55"/>
      <c r="G12" s="55"/>
      <c r="H12" s="55"/>
      <c r="I12" s="55"/>
      <c r="J12" s="55"/>
      <c r="K12" s="55"/>
    </row>
    <row r="13" spans="1:52" hidden="1" outlineLevel="1" x14ac:dyDescent="0.25">
      <c r="A13" s="1" t="s">
        <v>44</v>
      </c>
      <c r="B13" s="55">
        <v>10492052.3337724</v>
      </c>
      <c r="C13" s="55"/>
      <c r="D13" s="55"/>
      <c r="E13" s="55"/>
      <c r="F13" s="55"/>
      <c r="G13" s="55"/>
      <c r="H13" s="55"/>
      <c r="I13" s="55"/>
      <c r="J13" s="55"/>
      <c r="K13" s="55"/>
    </row>
    <row r="14" spans="1:52" hidden="1" outlineLevel="1" x14ac:dyDescent="0.25">
      <c r="A14" s="1" t="s">
        <v>45</v>
      </c>
      <c r="B14" s="55">
        <v>10656766.0797961</v>
      </c>
      <c r="C14" s="55"/>
      <c r="D14" s="55"/>
      <c r="E14" s="55"/>
      <c r="F14" s="55"/>
      <c r="G14" s="55"/>
      <c r="H14" s="55"/>
      <c r="I14" s="55"/>
      <c r="J14" s="55"/>
      <c r="K14" s="55"/>
    </row>
    <row r="15" spans="1:52" hidden="1" outlineLevel="1" x14ac:dyDescent="0.25">
      <c r="A15" s="1" t="s">
        <v>46</v>
      </c>
      <c r="B15" s="55">
        <v>10794612.843099</v>
      </c>
      <c r="C15" s="55"/>
      <c r="D15" s="55"/>
      <c r="E15" s="55"/>
      <c r="F15" s="55"/>
      <c r="G15" s="55"/>
      <c r="H15" s="55"/>
      <c r="I15" s="55"/>
      <c r="J15" s="55"/>
      <c r="K15" s="55"/>
    </row>
    <row r="16" spans="1:52" hidden="1" outlineLevel="1" x14ac:dyDescent="0.25">
      <c r="A16" s="1" t="s">
        <v>47</v>
      </c>
      <c r="B16" s="55">
        <v>10813793.0782515</v>
      </c>
      <c r="C16" s="55"/>
      <c r="D16" s="55"/>
      <c r="E16" s="55"/>
      <c r="F16" s="55"/>
      <c r="G16" s="55"/>
      <c r="H16" s="55"/>
      <c r="I16" s="55"/>
      <c r="J16" s="55"/>
      <c r="K16" s="55"/>
    </row>
    <row r="17" spans="1:11" hidden="1" outlineLevel="1" x14ac:dyDescent="0.25">
      <c r="A17" s="1" t="s">
        <v>48</v>
      </c>
      <c r="B17" s="55">
        <v>10978221.6052204</v>
      </c>
      <c r="C17" s="55"/>
      <c r="D17" s="55"/>
      <c r="E17" s="55"/>
      <c r="F17" s="55"/>
      <c r="G17" s="55"/>
      <c r="H17" s="55"/>
      <c r="I17" s="55"/>
      <c r="J17" s="55"/>
      <c r="K17" s="55"/>
    </row>
    <row r="18" spans="1:11" hidden="1" outlineLevel="1" x14ac:dyDescent="0.25">
      <c r="A18" s="1" t="s">
        <v>49</v>
      </c>
      <c r="B18" s="55">
        <v>11045105.762682</v>
      </c>
      <c r="C18" s="55"/>
      <c r="D18" s="55"/>
      <c r="E18" s="55"/>
      <c r="F18" s="55"/>
      <c r="G18" s="55"/>
      <c r="H18" s="55"/>
      <c r="I18" s="55"/>
      <c r="J18" s="55"/>
      <c r="K18" s="55"/>
    </row>
    <row r="19" spans="1:11" hidden="1" outlineLevel="1" x14ac:dyDescent="0.25">
      <c r="A19" s="1" t="s">
        <v>50</v>
      </c>
      <c r="B19" s="55">
        <v>11054253.046477299</v>
      </c>
      <c r="C19" s="55"/>
      <c r="D19" s="55"/>
      <c r="E19" s="55"/>
      <c r="F19" s="55"/>
      <c r="G19" s="55"/>
      <c r="H19" s="55"/>
      <c r="I19" s="55"/>
      <c r="J19" s="55"/>
      <c r="K19" s="55"/>
    </row>
    <row r="20" spans="1:11" hidden="1" outlineLevel="1" x14ac:dyDescent="0.25">
      <c r="A20" s="1" t="s">
        <v>51</v>
      </c>
      <c r="B20" s="55">
        <v>11184780.287599601</v>
      </c>
      <c r="C20" s="55"/>
      <c r="D20" s="55"/>
      <c r="E20" s="55"/>
      <c r="F20" s="55"/>
      <c r="G20" s="55"/>
      <c r="H20" s="55"/>
      <c r="I20" s="55"/>
      <c r="J20" s="55"/>
      <c r="K20" s="55"/>
    </row>
    <row r="21" spans="1:11" hidden="1" outlineLevel="1" x14ac:dyDescent="0.25">
      <c r="A21" s="1" t="s">
        <v>52</v>
      </c>
      <c r="B21" s="55">
        <v>11368778.175888499</v>
      </c>
      <c r="C21" s="55"/>
      <c r="D21" s="55"/>
      <c r="E21" s="55"/>
      <c r="F21" s="55"/>
      <c r="G21" s="55"/>
      <c r="H21" s="55"/>
      <c r="I21" s="55"/>
      <c r="J21" s="55"/>
      <c r="K21" s="55"/>
    </row>
    <row r="22" spans="1:11" hidden="1" outlineLevel="1" x14ac:dyDescent="0.25">
      <c r="A22" s="1" t="s">
        <v>53</v>
      </c>
      <c r="B22" s="55">
        <v>11571815.842374999</v>
      </c>
      <c r="C22" s="55"/>
      <c r="D22" s="55"/>
      <c r="E22" s="55"/>
      <c r="F22" s="55"/>
      <c r="G22" s="55"/>
      <c r="H22" s="55"/>
      <c r="I22" s="55"/>
      <c r="J22" s="55"/>
      <c r="K22" s="55"/>
    </row>
    <row r="23" spans="1:11" hidden="1" outlineLevel="1" x14ac:dyDescent="0.25">
      <c r="A23" s="1" t="s">
        <v>54</v>
      </c>
      <c r="B23" s="55">
        <v>11726595.335077999</v>
      </c>
      <c r="C23" s="55"/>
      <c r="D23" s="55"/>
      <c r="E23" s="55"/>
      <c r="F23" s="55"/>
      <c r="G23" s="55"/>
      <c r="H23" s="55"/>
      <c r="I23" s="55"/>
      <c r="J23" s="55"/>
      <c r="K23" s="55"/>
    </row>
    <row r="24" spans="1:11" hidden="1" outlineLevel="1" x14ac:dyDescent="0.25">
      <c r="A24" s="1" t="s">
        <v>55</v>
      </c>
      <c r="B24" s="55">
        <v>11776285.3583741</v>
      </c>
      <c r="C24" s="55"/>
      <c r="D24" s="55"/>
      <c r="E24" s="55"/>
      <c r="F24" s="55"/>
      <c r="G24" s="55"/>
      <c r="H24" s="55"/>
      <c r="I24" s="55"/>
      <c r="J24" s="55"/>
      <c r="K24" s="55"/>
    </row>
    <row r="25" spans="1:11" hidden="1" outlineLevel="1" x14ac:dyDescent="0.25">
      <c r="A25" s="1" t="s">
        <v>56</v>
      </c>
      <c r="B25" s="55">
        <v>11807698.5972043</v>
      </c>
      <c r="C25" s="55"/>
      <c r="D25" s="55"/>
      <c r="E25" s="55"/>
      <c r="F25" s="55"/>
      <c r="G25" s="55"/>
      <c r="H25" s="55"/>
      <c r="I25" s="55"/>
      <c r="J25" s="55"/>
      <c r="K25" s="55"/>
    </row>
    <row r="26" spans="1:11" hidden="1" outlineLevel="1" x14ac:dyDescent="0.25">
      <c r="A26" s="1" t="s">
        <v>57</v>
      </c>
      <c r="B26" s="55">
        <v>11937098.699255999</v>
      </c>
      <c r="C26" s="55"/>
      <c r="D26" s="55"/>
      <c r="E26" s="55"/>
      <c r="F26" s="55"/>
      <c r="G26" s="55"/>
      <c r="H26" s="55"/>
      <c r="I26" s="55"/>
      <c r="J26" s="55"/>
      <c r="K26" s="55"/>
    </row>
    <row r="27" spans="1:11" hidden="1" outlineLevel="1" x14ac:dyDescent="0.25">
      <c r="A27" s="1" t="s">
        <v>58</v>
      </c>
      <c r="B27" s="55">
        <v>12060192.3045399</v>
      </c>
      <c r="C27" s="55"/>
      <c r="D27" s="55"/>
      <c r="E27" s="55"/>
      <c r="F27" s="55"/>
      <c r="G27" s="55"/>
      <c r="H27" s="55"/>
      <c r="I27" s="55"/>
      <c r="J27" s="55"/>
      <c r="K27" s="55"/>
    </row>
    <row r="28" spans="1:11" hidden="1" outlineLevel="1" x14ac:dyDescent="0.25">
      <c r="A28" s="1" t="s">
        <v>59</v>
      </c>
      <c r="B28" s="55">
        <v>12129770.4384034</v>
      </c>
      <c r="C28" s="55"/>
      <c r="D28" s="55"/>
      <c r="E28" s="55"/>
      <c r="F28" s="55"/>
      <c r="G28" s="55"/>
      <c r="H28" s="55"/>
      <c r="I28" s="55"/>
      <c r="J28" s="55"/>
      <c r="K28" s="55"/>
    </row>
    <row r="29" spans="1:11" hidden="1" outlineLevel="1" x14ac:dyDescent="0.25">
      <c r="A29" s="1" t="s">
        <v>60</v>
      </c>
      <c r="B29" s="55">
        <v>12224056.107247399</v>
      </c>
      <c r="C29" s="55"/>
      <c r="D29" s="55"/>
      <c r="E29" s="55"/>
      <c r="F29" s="55"/>
      <c r="G29" s="55"/>
      <c r="H29" s="55"/>
      <c r="I29" s="55"/>
      <c r="J29" s="55"/>
      <c r="K29" s="55"/>
    </row>
    <row r="30" spans="1:11" hidden="1" outlineLevel="1" x14ac:dyDescent="0.25">
      <c r="A30" s="1" t="s">
        <v>61</v>
      </c>
      <c r="B30" s="55">
        <v>12237472.085909501</v>
      </c>
      <c r="C30" s="55"/>
      <c r="D30" s="55"/>
      <c r="E30" s="55"/>
      <c r="F30" s="55"/>
      <c r="G30" s="55"/>
      <c r="H30" s="55"/>
      <c r="I30" s="55"/>
      <c r="J30" s="55"/>
      <c r="K30" s="55"/>
    </row>
    <row r="31" spans="1:11" hidden="1" outlineLevel="1" x14ac:dyDescent="0.25">
      <c r="A31" s="1" t="s">
        <v>62</v>
      </c>
      <c r="B31" s="55">
        <v>12310946.873066699</v>
      </c>
      <c r="C31" s="55"/>
      <c r="D31" s="55"/>
      <c r="E31" s="55"/>
      <c r="F31" s="55"/>
      <c r="G31" s="55"/>
      <c r="H31" s="55"/>
      <c r="I31" s="55"/>
      <c r="J31" s="55"/>
      <c r="K31" s="55"/>
    </row>
    <row r="32" spans="1:11" hidden="1" outlineLevel="1" x14ac:dyDescent="0.25">
      <c r="A32" s="1" t="s">
        <v>63</v>
      </c>
      <c r="B32" s="55">
        <v>12300488.1052326</v>
      </c>
      <c r="C32" s="55"/>
      <c r="D32" s="55"/>
      <c r="E32" s="55"/>
      <c r="F32" s="55"/>
      <c r="G32" s="55"/>
      <c r="H32" s="55"/>
      <c r="I32" s="55"/>
      <c r="J32" s="55"/>
      <c r="K32" s="55"/>
    </row>
    <row r="33" spans="1:52" hidden="1" outlineLevel="1" x14ac:dyDescent="0.25">
      <c r="A33" s="1" t="s">
        <v>64</v>
      </c>
      <c r="B33" s="55">
        <v>12067140.2508548</v>
      </c>
      <c r="C33" s="55"/>
      <c r="D33" s="55"/>
      <c r="E33" s="55"/>
      <c r="F33" s="55"/>
      <c r="G33" s="55"/>
      <c r="H33" s="55"/>
      <c r="I33" s="55"/>
      <c r="J33" s="55"/>
      <c r="K33" s="55"/>
    </row>
    <row r="34" spans="1:52" collapsed="1" x14ac:dyDescent="0.25">
      <c r="A34" s="1" t="s">
        <v>65</v>
      </c>
      <c r="B34" s="55">
        <v>11602731.416918101</v>
      </c>
      <c r="C34" s="55">
        <v>11651349</v>
      </c>
      <c r="D34" s="55">
        <v>11697656</v>
      </c>
      <c r="E34" s="55">
        <v>11638659</v>
      </c>
      <c r="F34" s="55">
        <f>$B34-F65</f>
        <v>11645590.001033332</v>
      </c>
      <c r="G34" s="55">
        <f>$B34-G65</f>
        <v>11611424.515440812</v>
      </c>
      <c r="H34" s="55">
        <f>AVERAGE(F34:G34)</f>
        <v>11628507.258237071</v>
      </c>
      <c r="I34" s="55">
        <f>MEDIAN(C34:G34)</f>
        <v>11645590.001033332</v>
      </c>
      <c r="J34" s="55">
        <f>$B34-J65</f>
        <v>12019887.041405883</v>
      </c>
      <c r="K34" s="55">
        <f>AVERAGE(C34:G34)</f>
        <v>11648935.70329483</v>
      </c>
      <c r="M34">
        <f>((B34/$B33)-1)*100</f>
        <v>-3.8485409490769951</v>
      </c>
      <c r="N34">
        <f>((C34/$B33)-1)*100</f>
        <v>-3.4456486144291421</v>
      </c>
      <c r="O34">
        <f t="shared" ref="O34:V49" si="0">((D34/$B33)-1)*100</f>
        <v>-3.0619040068638137</v>
      </c>
      <c r="P34">
        <f t="shared" si="0"/>
        <v>-3.5508102329750213</v>
      </c>
      <c r="Q34">
        <f t="shared" si="0"/>
        <v>-3.4933732521390537</v>
      </c>
      <c r="R34">
        <f t="shared" si="0"/>
        <v>-3.7765015234798915</v>
      </c>
      <c r="S34">
        <f t="shared" si="0"/>
        <v>-3.6349373878094782</v>
      </c>
      <c r="T34">
        <f t="shared" si="0"/>
        <v>-3.4933732521390537</v>
      </c>
      <c r="U34">
        <f t="shared" si="0"/>
        <v>-0.39158581458907937</v>
      </c>
      <c r="V34">
        <f t="shared" si="0"/>
        <v>-3.4656475259773778</v>
      </c>
      <c r="X34">
        <f t="shared" ref="X34:AC49" si="1">$M34-N34</f>
        <v>-0.40289233464785301</v>
      </c>
      <c r="Y34">
        <f t="shared" si="1"/>
        <v>-0.78663694221318137</v>
      </c>
      <c r="Z34">
        <f t="shared" si="1"/>
        <v>-0.29773071610197377</v>
      </c>
      <c r="AA34">
        <f t="shared" si="1"/>
        <v>-0.35516769693794137</v>
      </c>
      <c r="AB34">
        <f t="shared" si="1"/>
        <v>-7.2039425597103524E-2</v>
      </c>
      <c r="AC34">
        <f>$M34-S34</f>
        <v>-0.21360356126751689</v>
      </c>
      <c r="AD34">
        <f t="shared" ref="AD34:AF49" si="2">$M34-T34</f>
        <v>-0.35516769693794137</v>
      </c>
      <c r="AE34">
        <f t="shared" si="2"/>
        <v>-3.4569551344879157</v>
      </c>
      <c r="AF34">
        <f t="shared" si="2"/>
        <v>-0.38289342309961727</v>
      </c>
      <c r="AH34">
        <f>ABS(X34)</f>
        <v>0.40289233464785301</v>
      </c>
      <c r="AI34">
        <f t="shared" ref="AI34:AP49" si="3">ABS(Y34)</f>
        <v>0.78663694221318137</v>
      </c>
      <c r="AJ34">
        <f t="shared" si="3"/>
        <v>0.29773071610197377</v>
      </c>
      <c r="AK34">
        <f t="shared" si="3"/>
        <v>0.35516769693794137</v>
      </c>
      <c r="AL34">
        <f t="shared" si="3"/>
        <v>7.2039425597103524E-2</v>
      </c>
      <c r="AM34">
        <f t="shared" si="3"/>
        <v>0.21360356126751689</v>
      </c>
      <c r="AN34">
        <f t="shared" si="3"/>
        <v>0.35516769693794137</v>
      </c>
      <c r="AO34">
        <f t="shared" si="3"/>
        <v>3.4569551344879157</v>
      </c>
      <c r="AP34">
        <f t="shared" si="3"/>
        <v>0.38289342309961727</v>
      </c>
      <c r="AR34">
        <f>X34^2</f>
        <v>0.16232223331799758</v>
      </c>
      <c r="AS34">
        <f t="shared" ref="AS34:AZ49" si="4">Y34^2</f>
        <v>0.6187976788545041</v>
      </c>
      <c r="AT34">
        <f t="shared" si="4"/>
        <v>8.8643579310594106E-2</v>
      </c>
      <c r="AU34">
        <f t="shared" si="4"/>
        <v>0.12614409294820136</v>
      </c>
      <c r="AV34">
        <f t="shared" si="4"/>
        <v>5.1896788403606141E-3</v>
      </c>
      <c r="AW34">
        <f t="shared" si="4"/>
        <v>4.5626481386165846E-2</v>
      </c>
      <c r="AX34">
        <f t="shared" si="4"/>
        <v>0.12614409294820136</v>
      </c>
      <c r="AY34">
        <f t="shared" si="4"/>
        <v>11.950538801862363</v>
      </c>
      <c r="AZ34">
        <f t="shared" si="4"/>
        <v>0.14660737345294253</v>
      </c>
    </row>
    <row r="35" spans="1:52" x14ac:dyDescent="0.25">
      <c r="A35" s="1" t="s">
        <v>66</v>
      </c>
      <c r="B35" s="55">
        <v>11483064.0312273</v>
      </c>
      <c r="C35" s="55">
        <v>11321096</v>
      </c>
      <c r="D35" s="55">
        <v>11358155</v>
      </c>
      <c r="E35" s="55">
        <v>11453123</v>
      </c>
      <c r="F35" s="55">
        <f t="shared" ref="F35:G50" si="5">$B35-F66</f>
        <v>11508545.107762918</v>
      </c>
      <c r="G35" s="55">
        <f t="shared" si="5"/>
        <v>11487811.256008754</v>
      </c>
      <c r="H35" s="55">
        <f t="shared" ref="H35:H63" si="6">AVERAGE(F35:G35)</f>
        <v>11498178.181885835</v>
      </c>
      <c r="I35" s="55">
        <f t="shared" ref="I35:I63" si="7">MEDIAN(C35:G35)</f>
        <v>11453123</v>
      </c>
      <c r="J35" s="55">
        <f t="shared" ref="J35:J63" si="8">$B35-J66</f>
        <v>11403564.249963917</v>
      </c>
      <c r="K35" s="55">
        <f t="shared" ref="K35:K63" si="9">AVERAGE(C35:G35)</f>
        <v>11425746.072754335</v>
      </c>
      <c r="M35">
        <f t="shared" ref="M35:V50" si="10">((B35/$B34)-1)*100</f>
        <v>-1.031372539713471</v>
      </c>
      <c r="N35">
        <f t="shared" si="10"/>
        <v>-2.4273199714633042</v>
      </c>
      <c r="O35">
        <f t="shared" si="0"/>
        <v>-2.1079210414323701</v>
      </c>
      <c r="P35">
        <f t="shared" si="0"/>
        <v>-1.2894241152557773</v>
      </c>
      <c r="Q35">
        <f t="shared" si="0"/>
        <v>-0.81175979836823897</v>
      </c>
      <c r="R35">
        <f t="shared" si="0"/>
        <v>-0.99045782221400813</v>
      </c>
      <c r="S35">
        <f t="shared" si="0"/>
        <v>-0.9011088102911291</v>
      </c>
      <c r="T35">
        <f t="shared" si="0"/>
        <v>-1.2894241152557773</v>
      </c>
      <c r="U35">
        <f t="shared" si="0"/>
        <v>-1.7165541439990162</v>
      </c>
      <c r="V35">
        <f t="shared" si="0"/>
        <v>-1.5253765497467375</v>
      </c>
      <c r="X35">
        <f t="shared" si="1"/>
        <v>1.3959474317498333</v>
      </c>
      <c r="Y35">
        <f t="shared" si="1"/>
        <v>1.0765485017188992</v>
      </c>
      <c r="Z35">
        <f t="shared" si="1"/>
        <v>0.25805157554230629</v>
      </c>
      <c r="AA35">
        <f t="shared" si="1"/>
        <v>-0.21961274134523201</v>
      </c>
      <c r="AB35">
        <f t="shared" si="1"/>
        <v>-4.0914717499462849E-2</v>
      </c>
      <c r="AC35">
        <f t="shared" si="1"/>
        <v>-0.13026372942234188</v>
      </c>
      <c r="AD35">
        <f t="shared" si="2"/>
        <v>0.25805157554230629</v>
      </c>
      <c r="AE35">
        <f t="shared" si="2"/>
        <v>0.6851816042855452</v>
      </c>
      <c r="AF35">
        <f t="shared" si="2"/>
        <v>0.49400401003326655</v>
      </c>
      <c r="AH35">
        <f t="shared" ref="AH35:AP63" si="11">ABS(X35)</f>
        <v>1.3959474317498333</v>
      </c>
      <c r="AI35">
        <f t="shared" si="3"/>
        <v>1.0765485017188992</v>
      </c>
      <c r="AJ35">
        <f t="shared" si="3"/>
        <v>0.25805157554230629</v>
      </c>
      <c r="AK35">
        <f t="shared" si="3"/>
        <v>0.21961274134523201</v>
      </c>
      <c r="AL35">
        <f t="shared" si="3"/>
        <v>4.0914717499462849E-2</v>
      </c>
      <c r="AM35">
        <f t="shared" si="3"/>
        <v>0.13026372942234188</v>
      </c>
      <c r="AN35">
        <f t="shared" si="3"/>
        <v>0.25805157554230629</v>
      </c>
      <c r="AO35">
        <f t="shared" si="3"/>
        <v>0.6851816042855452</v>
      </c>
      <c r="AP35">
        <f t="shared" si="3"/>
        <v>0.49400401003326655</v>
      </c>
      <c r="AR35">
        <f t="shared" ref="AR35:AZ63" si="12">X35^2</f>
        <v>1.9486692322089554</v>
      </c>
      <c r="AS35">
        <f t="shared" si="4"/>
        <v>1.1589566765532067</v>
      </c>
      <c r="AT35">
        <f t="shared" si="4"/>
        <v>6.659061563986661E-2</v>
      </c>
      <c r="AU35">
        <f t="shared" si="4"/>
        <v>4.8229756161167779E-2</v>
      </c>
      <c r="AV35">
        <f t="shared" si="4"/>
        <v>1.6740141080608514E-3</v>
      </c>
      <c r="AW35">
        <f t="shared" si="4"/>
        <v>1.6968639203017097E-2</v>
      </c>
      <c r="AX35">
        <f t="shared" si="4"/>
        <v>6.659061563986661E-2</v>
      </c>
      <c r="AY35">
        <f t="shared" si="4"/>
        <v>0.46947383085131345</v>
      </c>
      <c r="AZ35">
        <f t="shared" si="4"/>
        <v>0.24403996192894772</v>
      </c>
    </row>
    <row r="36" spans="1:52" x14ac:dyDescent="0.25">
      <c r="A36" s="1" t="s">
        <v>67</v>
      </c>
      <c r="B36" s="55">
        <v>11723456.056019699</v>
      </c>
      <c r="C36" s="55">
        <v>11385071</v>
      </c>
      <c r="D36" s="55">
        <v>11460612</v>
      </c>
      <c r="E36" s="55">
        <v>11709672</v>
      </c>
      <c r="F36" s="55">
        <f t="shared" si="5"/>
        <v>11673337.598392375</v>
      </c>
      <c r="G36" s="55">
        <f t="shared" si="5"/>
        <v>11720851.436579406</v>
      </c>
      <c r="H36" s="55">
        <f t="shared" si="6"/>
        <v>11697094.517485891</v>
      </c>
      <c r="I36" s="55">
        <f t="shared" si="7"/>
        <v>11673337.598392375</v>
      </c>
      <c r="J36" s="55">
        <f t="shared" si="8"/>
        <v>11462697.671550127</v>
      </c>
      <c r="K36" s="55">
        <f t="shared" si="9"/>
        <v>11589908.806994356</v>
      </c>
      <c r="M36">
        <f t="shared" si="10"/>
        <v>2.0934484397080011</v>
      </c>
      <c r="N36">
        <f t="shared" si="10"/>
        <v>-0.85337006709024221</v>
      </c>
      <c r="O36">
        <f t="shared" si="0"/>
        <v>-0.19552299949076035</v>
      </c>
      <c r="P36">
        <f t="shared" si="0"/>
        <v>1.9734103036999295</v>
      </c>
      <c r="Q36">
        <f t="shared" si="0"/>
        <v>1.6569929998442978</v>
      </c>
      <c r="R36">
        <f t="shared" si="0"/>
        <v>2.0707661709928882</v>
      </c>
      <c r="S36">
        <f t="shared" si="0"/>
        <v>1.8638795854185819</v>
      </c>
      <c r="T36">
        <f t="shared" si="0"/>
        <v>1.6569929998442978</v>
      </c>
      <c r="U36">
        <f t="shared" si="0"/>
        <v>-0.17735997658628877</v>
      </c>
      <c r="V36">
        <f t="shared" si="0"/>
        <v>0.93045528159121371</v>
      </c>
      <c r="X36">
        <f t="shared" si="1"/>
        <v>2.9468185067982433</v>
      </c>
      <c r="Y36">
        <f t="shared" si="1"/>
        <v>2.2889714391987614</v>
      </c>
      <c r="Z36">
        <f t="shared" si="1"/>
        <v>0.12003813600807156</v>
      </c>
      <c r="AA36">
        <f t="shared" si="1"/>
        <v>0.43645543986370328</v>
      </c>
      <c r="AB36">
        <f t="shared" si="1"/>
        <v>2.2682268715112919E-2</v>
      </c>
      <c r="AC36">
        <f t="shared" si="1"/>
        <v>0.2295688542894192</v>
      </c>
      <c r="AD36">
        <f t="shared" si="2"/>
        <v>0.43645543986370328</v>
      </c>
      <c r="AE36">
        <f t="shared" si="2"/>
        <v>2.2708084162942899</v>
      </c>
      <c r="AF36">
        <f t="shared" si="2"/>
        <v>1.1629931581167874</v>
      </c>
      <c r="AH36">
        <f t="shared" si="11"/>
        <v>2.9468185067982433</v>
      </c>
      <c r="AI36">
        <f t="shared" si="3"/>
        <v>2.2889714391987614</v>
      </c>
      <c r="AJ36">
        <f t="shared" si="3"/>
        <v>0.12003813600807156</v>
      </c>
      <c r="AK36">
        <f t="shared" si="3"/>
        <v>0.43645543986370328</v>
      </c>
      <c r="AL36">
        <f t="shared" si="3"/>
        <v>2.2682268715112919E-2</v>
      </c>
      <c r="AM36">
        <f t="shared" si="3"/>
        <v>0.2295688542894192</v>
      </c>
      <c r="AN36">
        <f t="shared" si="3"/>
        <v>0.43645543986370328</v>
      </c>
      <c r="AO36">
        <f t="shared" si="3"/>
        <v>2.2708084162942899</v>
      </c>
      <c r="AP36">
        <f t="shared" si="3"/>
        <v>1.1629931581167874</v>
      </c>
      <c r="AR36">
        <f t="shared" si="12"/>
        <v>8.6837393120086279</v>
      </c>
      <c r="AS36">
        <f t="shared" si="4"/>
        <v>5.2393902494676494</v>
      </c>
      <c r="AT36">
        <f t="shared" si="4"/>
        <v>1.4409154096292287E-2</v>
      </c>
      <c r="AU36">
        <f t="shared" si="4"/>
        <v>0.19049335098661871</v>
      </c>
      <c r="AV36">
        <f t="shared" si="4"/>
        <v>5.1448531406459027E-4</v>
      </c>
      <c r="AW36">
        <f t="shared" si="4"/>
        <v>5.2701858859756583E-2</v>
      </c>
      <c r="AX36">
        <f t="shared" si="4"/>
        <v>0.19049335098661871</v>
      </c>
      <c r="AY36">
        <f t="shared" si="4"/>
        <v>5.1565708635129806</v>
      </c>
      <c r="AZ36">
        <f t="shared" si="4"/>
        <v>1.3525530858264587</v>
      </c>
    </row>
    <row r="37" spans="1:52" x14ac:dyDescent="0.25">
      <c r="A37" s="1" t="s">
        <v>68</v>
      </c>
      <c r="B37" s="55">
        <v>11920503.743436201</v>
      </c>
      <c r="C37" s="55">
        <v>11743510</v>
      </c>
      <c r="D37" s="55">
        <v>11844340</v>
      </c>
      <c r="E37" s="55">
        <v>11929239</v>
      </c>
      <c r="F37" s="55">
        <f t="shared" si="5"/>
        <v>11920158.02079029</v>
      </c>
      <c r="G37" s="55">
        <f t="shared" si="5"/>
        <v>11959651.906802213</v>
      </c>
      <c r="H37" s="55">
        <f t="shared" si="6"/>
        <v>11939904.963796251</v>
      </c>
      <c r="I37" s="55">
        <f t="shared" si="7"/>
        <v>11920158.02079029</v>
      </c>
      <c r="J37" s="55">
        <f t="shared" si="8"/>
        <v>11899970.727134394</v>
      </c>
      <c r="K37" s="55">
        <f t="shared" si="9"/>
        <v>11879379.785518501</v>
      </c>
      <c r="M37">
        <f t="shared" si="10"/>
        <v>1.6807986183845713</v>
      </c>
      <c r="N37">
        <f t="shared" si="10"/>
        <v>0.1710582944523642</v>
      </c>
      <c r="O37">
        <f t="shared" si="0"/>
        <v>1.0311289043321903</v>
      </c>
      <c r="P37">
        <f t="shared" si="0"/>
        <v>1.7553095520380868</v>
      </c>
      <c r="Q37">
        <f t="shared" si="0"/>
        <v>1.677849636068629</v>
      </c>
      <c r="R37">
        <f t="shared" si="0"/>
        <v>2.0147288449231082</v>
      </c>
      <c r="S37">
        <f t="shared" si="0"/>
        <v>1.8462892404958575</v>
      </c>
      <c r="T37">
        <f t="shared" si="0"/>
        <v>1.677849636068629</v>
      </c>
      <c r="U37">
        <f t="shared" si="0"/>
        <v>1.5056538811697884</v>
      </c>
      <c r="V37">
        <f t="shared" si="0"/>
        <v>1.3300150463628757</v>
      </c>
      <c r="X37">
        <f t="shared" si="1"/>
        <v>1.5097403239322071</v>
      </c>
      <c r="Y37">
        <f t="shared" si="1"/>
        <v>0.64966971405238105</v>
      </c>
      <c r="Z37">
        <f t="shared" si="1"/>
        <v>-7.4510933653515465E-2</v>
      </c>
      <c r="AA37">
        <f t="shared" si="1"/>
        <v>2.9489823159423167E-3</v>
      </c>
      <c r="AB37">
        <f t="shared" si="1"/>
        <v>-0.33393022653853688</v>
      </c>
      <c r="AC37">
        <f t="shared" si="1"/>
        <v>-0.16549062211128618</v>
      </c>
      <c r="AD37">
        <f t="shared" si="2"/>
        <v>2.9489823159423167E-3</v>
      </c>
      <c r="AE37">
        <f t="shared" si="2"/>
        <v>0.17514473721478296</v>
      </c>
      <c r="AF37">
        <f t="shared" si="2"/>
        <v>0.35078357202169563</v>
      </c>
      <c r="AH37">
        <f t="shared" si="11"/>
        <v>1.5097403239322071</v>
      </c>
      <c r="AI37">
        <f t="shared" si="3"/>
        <v>0.64966971405238105</v>
      </c>
      <c r="AJ37">
        <f t="shared" si="3"/>
        <v>7.4510933653515465E-2</v>
      </c>
      <c r="AK37">
        <f t="shared" si="3"/>
        <v>2.9489823159423167E-3</v>
      </c>
      <c r="AL37">
        <f t="shared" si="3"/>
        <v>0.33393022653853688</v>
      </c>
      <c r="AM37">
        <f t="shared" si="3"/>
        <v>0.16549062211128618</v>
      </c>
      <c r="AN37">
        <f t="shared" si="3"/>
        <v>2.9489823159423167E-3</v>
      </c>
      <c r="AO37">
        <f t="shared" si="3"/>
        <v>0.17514473721478296</v>
      </c>
      <c r="AP37">
        <f t="shared" si="3"/>
        <v>0.35078357202169563</v>
      </c>
      <c r="AR37">
        <f t="shared" si="12"/>
        <v>2.2793158457069258</v>
      </c>
      <c r="AS37">
        <f t="shared" si="4"/>
        <v>0.42207073735690254</v>
      </c>
      <c r="AT37">
        <f t="shared" si="4"/>
        <v>5.5518792339185833E-3</v>
      </c>
      <c r="AU37">
        <f t="shared" si="4"/>
        <v>8.6964966997405106E-6</v>
      </c>
      <c r="AV37">
        <f t="shared" si="4"/>
        <v>0.11150939619607855</v>
      </c>
      <c r="AW37">
        <f t="shared" si="4"/>
        <v>2.7387146006780522E-2</v>
      </c>
      <c r="AX37">
        <f t="shared" si="4"/>
        <v>8.6964966997405106E-6</v>
      </c>
      <c r="AY37">
        <f t="shared" si="4"/>
        <v>3.0675678974035381E-2</v>
      </c>
      <c r="AZ37">
        <f t="shared" si="4"/>
        <v>0.12304911440030013</v>
      </c>
    </row>
    <row r="38" spans="1:52" x14ac:dyDescent="0.25">
      <c r="A38" s="1" t="s">
        <v>69</v>
      </c>
      <c r="B38" s="55">
        <v>12076116.5356995</v>
      </c>
      <c r="C38" s="55">
        <v>11952273</v>
      </c>
      <c r="D38" s="55">
        <v>12012030</v>
      </c>
      <c r="E38" s="55">
        <v>12050208</v>
      </c>
      <c r="F38" s="55">
        <f t="shared" si="5"/>
        <v>12111364.642534884</v>
      </c>
      <c r="G38" s="55">
        <f t="shared" si="5"/>
        <v>12124754.473391328</v>
      </c>
      <c r="H38" s="55">
        <f t="shared" si="6"/>
        <v>12118059.557963107</v>
      </c>
      <c r="I38" s="55">
        <f t="shared" si="7"/>
        <v>12050208</v>
      </c>
      <c r="J38" s="55">
        <f t="shared" si="8"/>
        <v>12104503.118714381</v>
      </c>
      <c r="K38" s="55">
        <f t="shared" si="9"/>
        <v>12050126.023185242</v>
      </c>
      <c r="M38">
        <f t="shared" si="10"/>
        <v>1.3054212775947871</v>
      </c>
      <c r="N38">
        <f t="shared" si="10"/>
        <v>0.26650934597702847</v>
      </c>
      <c r="O38">
        <f t="shared" si="0"/>
        <v>0.76780527512687602</v>
      </c>
      <c r="P38">
        <f t="shared" si="0"/>
        <v>1.0880769752303454</v>
      </c>
      <c r="Q38">
        <f t="shared" si="0"/>
        <v>1.601114375755941</v>
      </c>
      <c r="R38">
        <f t="shared" si="0"/>
        <v>1.7134404245927382</v>
      </c>
      <c r="S38">
        <f t="shared" si="0"/>
        <v>1.6572774001743618</v>
      </c>
      <c r="T38">
        <f t="shared" si="0"/>
        <v>1.0880769752303454</v>
      </c>
      <c r="U38">
        <f t="shared" si="0"/>
        <v>1.5435536889915058</v>
      </c>
      <c r="V38">
        <f t="shared" si="0"/>
        <v>1.0873892793365814</v>
      </c>
      <c r="X38">
        <f t="shared" si="1"/>
        <v>1.0389119316177586</v>
      </c>
      <c r="Y38">
        <f t="shared" si="1"/>
        <v>0.53761600246791108</v>
      </c>
      <c r="Z38">
        <f t="shared" si="1"/>
        <v>0.21734430236444169</v>
      </c>
      <c r="AA38">
        <f t="shared" si="1"/>
        <v>-0.29569309816115386</v>
      </c>
      <c r="AB38">
        <f t="shared" si="1"/>
        <v>-0.40801914699795105</v>
      </c>
      <c r="AC38">
        <f t="shared" si="1"/>
        <v>-0.35185612257957466</v>
      </c>
      <c r="AD38">
        <f t="shared" si="2"/>
        <v>0.21734430236444169</v>
      </c>
      <c r="AE38">
        <f t="shared" si="2"/>
        <v>-0.2381324113967187</v>
      </c>
      <c r="AF38">
        <f t="shared" si="2"/>
        <v>0.21803199825820574</v>
      </c>
      <c r="AH38">
        <f t="shared" si="11"/>
        <v>1.0389119316177586</v>
      </c>
      <c r="AI38">
        <f t="shared" si="3"/>
        <v>0.53761600246791108</v>
      </c>
      <c r="AJ38">
        <f t="shared" si="3"/>
        <v>0.21734430236444169</v>
      </c>
      <c r="AK38">
        <f t="shared" si="3"/>
        <v>0.29569309816115386</v>
      </c>
      <c r="AL38">
        <f t="shared" si="3"/>
        <v>0.40801914699795105</v>
      </c>
      <c r="AM38">
        <f t="shared" si="3"/>
        <v>0.35185612257957466</v>
      </c>
      <c r="AN38">
        <f t="shared" si="3"/>
        <v>0.21734430236444169</v>
      </c>
      <c r="AO38">
        <f t="shared" si="3"/>
        <v>0.2381324113967187</v>
      </c>
      <c r="AP38">
        <f t="shared" si="3"/>
        <v>0.21803199825820574</v>
      </c>
      <c r="AR38">
        <f t="shared" si="12"/>
        <v>1.0793380016577423</v>
      </c>
      <c r="AS38">
        <f t="shared" si="4"/>
        <v>0.28903096610957696</v>
      </c>
      <c r="AT38">
        <f t="shared" si="4"/>
        <v>4.7238545770285856E-2</v>
      </c>
      <c r="AU38">
        <f t="shared" si="4"/>
        <v>8.7434408300141764E-2</v>
      </c>
      <c r="AV38">
        <f t="shared" si="4"/>
        <v>0.16647962431693558</v>
      </c>
      <c r="AW38">
        <f t="shared" si="4"/>
        <v>0.12380273099673267</v>
      </c>
      <c r="AX38">
        <f t="shared" si="4"/>
        <v>4.7238545770285856E-2</v>
      </c>
      <c r="AY38">
        <f t="shared" si="4"/>
        <v>5.670704535761608E-2</v>
      </c>
      <c r="AZ38">
        <f t="shared" si="4"/>
        <v>4.7537952264466228E-2</v>
      </c>
    </row>
    <row r="39" spans="1:52" x14ac:dyDescent="0.25">
      <c r="A39" s="1" t="s">
        <v>70</v>
      </c>
      <c r="B39" s="55">
        <v>12240726.584902899</v>
      </c>
      <c r="C39" s="55">
        <v>12155316</v>
      </c>
      <c r="D39" s="55">
        <v>12247793</v>
      </c>
      <c r="E39" s="55">
        <v>12288675</v>
      </c>
      <c r="F39" s="55">
        <f t="shared" si="5"/>
        <v>12274312.993547609</v>
      </c>
      <c r="G39" s="55">
        <f t="shared" si="5"/>
        <v>12170417.108967032</v>
      </c>
      <c r="H39" s="55">
        <f t="shared" si="6"/>
        <v>12222365.05125732</v>
      </c>
      <c r="I39" s="55">
        <f t="shared" si="7"/>
        <v>12247793</v>
      </c>
      <c r="J39" s="55">
        <f t="shared" si="8"/>
        <v>12203958.286518354</v>
      </c>
      <c r="K39" s="55">
        <f t="shared" si="9"/>
        <v>12227302.820502928</v>
      </c>
      <c r="M39">
        <f t="shared" si="10"/>
        <v>1.3631041793674248</v>
      </c>
      <c r="N39">
        <f t="shared" si="10"/>
        <v>0.65583554171881886</v>
      </c>
      <c r="O39">
        <f t="shared" si="0"/>
        <v>1.4216198046200557</v>
      </c>
      <c r="P39">
        <f t="shared" si="0"/>
        <v>1.7601557890910779</v>
      </c>
      <c r="Q39">
        <f t="shared" si="0"/>
        <v>1.6412267740394837</v>
      </c>
      <c r="R39">
        <f t="shared" si="0"/>
        <v>0.78088492263850284</v>
      </c>
      <c r="S39">
        <f t="shared" si="0"/>
        <v>1.2110558483389822</v>
      </c>
      <c r="T39">
        <f t="shared" si="0"/>
        <v>1.4216198046200557</v>
      </c>
      <c r="U39">
        <f t="shared" si="0"/>
        <v>1.0586329673196504</v>
      </c>
      <c r="V39">
        <f t="shared" si="0"/>
        <v>1.25194456642157</v>
      </c>
      <c r="X39">
        <f t="shared" si="1"/>
        <v>0.70726863764860592</v>
      </c>
      <c r="Y39">
        <f t="shared" si="1"/>
        <v>-5.8515625252630876E-2</v>
      </c>
      <c r="Z39">
        <f t="shared" si="1"/>
        <v>-0.39705160972365316</v>
      </c>
      <c r="AA39">
        <f t="shared" si="1"/>
        <v>-0.27812259467205891</v>
      </c>
      <c r="AB39">
        <f t="shared" si="1"/>
        <v>0.58221925672892194</v>
      </c>
      <c r="AC39">
        <f t="shared" si="1"/>
        <v>0.15204833102844262</v>
      </c>
      <c r="AD39">
        <f t="shared" si="2"/>
        <v>-5.8515625252630876E-2</v>
      </c>
      <c r="AE39">
        <f t="shared" si="2"/>
        <v>0.30447121204777439</v>
      </c>
      <c r="AF39">
        <f t="shared" si="2"/>
        <v>0.11115961294585475</v>
      </c>
      <c r="AH39">
        <f t="shared" si="11"/>
        <v>0.70726863764860592</v>
      </c>
      <c r="AI39">
        <f t="shared" si="3"/>
        <v>5.8515625252630876E-2</v>
      </c>
      <c r="AJ39">
        <f t="shared" si="3"/>
        <v>0.39705160972365316</v>
      </c>
      <c r="AK39">
        <f t="shared" si="3"/>
        <v>0.27812259467205891</v>
      </c>
      <c r="AL39">
        <f t="shared" si="3"/>
        <v>0.58221925672892194</v>
      </c>
      <c r="AM39">
        <f t="shared" si="3"/>
        <v>0.15204833102844262</v>
      </c>
      <c r="AN39">
        <f t="shared" si="3"/>
        <v>5.8515625252630876E-2</v>
      </c>
      <c r="AO39">
        <f t="shared" si="3"/>
        <v>0.30447121204777439</v>
      </c>
      <c r="AP39">
        <f t="shared" si="3"/>
        <v>0.11115961294585475</v>
      </c>
      <c r="AR39">
        <f t="shared" si="12"/>
        <v>0.50022892580131506</v>
      </c>
      <c r="AS39">
        <f t="shared" si="4"/>
        <v>3.4240783987063324E-3</v>
      </c>
      <c r="AT39">
        <f t="shared" si="4"/>
        <v>0.15764998078414419</v>
      </c>
      <c r="AU39">
        <f t="shared" si="4"/>
        <v>7.7352177667118369E-2</v>
      </c>
      <c r="AV39">
        <f t="shared" si="4"/>
        <v>0.3389792629059783</v>
      </c>
      <c r="AW39">
        <f t="shared" si="4"/>
        <v>2.3118694968534866E-2</v>
      </c>
      <c r="AX39">
        <f t="shared" si="4"/>
        <v>3.4240783987063324E-3</v>
      </c>
      <c r="AY39">
        <f t="shared" si="4"/>
        <v>9.27027189658408E-2</v>
      </c>
      <c r="AZ39">
        <f t="shared" si="4"/>
        <v>1.2356459550272238E-2</v>
      </c>
    </row>
    <row r="40" spans="1:52" x14ac:dyDescent="0.25">
      <c r="A40" s="1" t="s">
        <v>71</v>
      </c>
      <c r="B40" s="55">
        <v>12356238.2285042</v>
      </c>
      <c r="C40" s="55">
        <v>12308871</v>
      </c>
      <c r="D40" s="55">
        <v>12385317</v>
      </c>
      <c r="E40" s="55">
        <v>12328671</v>
      </c>
      <c r="F40" s="55">
        <f t="shared" si="5"/>
        <v>12377446.955215786</v>
      </c>
      <c r="G40" s="55">
        <f t="shared" si="5"/>
        <v>12344731.30442648</v>
      </c>
      <c r="H40" s="55">
        <f t="shared" si="6"/>
        <v>12361089.129821133</v>
      </c>
      <c r="I40" s="55">
        <f t="shared" si="7"/>
        <v>12344731.30442648</v>
      </c>
      <c r="J40" s="55">
        <f t="shared" si="8"/>
        <v>12337420.421412462</v>
      </c>
      <c r="K40" s="55">
        <f t="shared" si="9"/>
        <v>12349007.451928452</v>
      </c>
      <c r="M40">
        <f t="shared" si="10"/>
        <v>0.94366656096842583</v>
      </c>
      <c r="N40">
        <f t="shared" si="10"/>
        <v>0.55670237076568263</v>
      </c>
      <c r="O40">
        <f t="shared" si="0"/>
        <v>1.1812241217398878</v>
      </c>
      <c r="P40">
        <f t="shared" si="0"/>
        <v>0.71845747462055964</v>
      </c>
      <c r="Q40">
        <f t="shared" si="0"/>
        <v>1.1169301868200421</v>
      </c>
      <c r="R40">
        <f t="shared" si="0"/>
        <v>0.84966132363297753</v>
      </c>
      <c r="S40">
        <f t="shared" si="0"/>
        <v>0.9832957552265098</v>
      </c>
      <c r="T40">
        <f t="shared" si="0"/>
        <v>0.84966132363297753</v>
      </c>
      <c r="U40">
        <f t="shared" si="0"/>
        <v>0.78993543266312471</v>
      </c>
      <c r="V40">
        <f t="shared" si="0"/>
        <v>0.88459509551581661</v>
      </c>
      <c r="X40">
        <f t="shared" si="1"/>
        <v>0.3869641902027432</v>
      </c>
      <c r="Y40">
        <f t="shared" si="1"/>
        <v>-0.23755756077146195</v>
      </c>
      <c r="Z40">
        <f t="shared" si="1"/>
        <v>0.22520908634786618</v>
      </c>
      <c r="AA40">
        <f t="shared" si="1"/>
        <v>-0.17326362585161625</v>
      </c>
      <c r="AB40">
        <f t="shared" si="1"/>
        <v>9.40052373354483E-2</v>
      </c>
      <c r="AC40">
        <f t="shared" si="1"/>
        <v>-3.9629194258083977E-2</v>
      </c>
      <c r="AD40">
        <f t="shared" si="2"/>
        <v>9.40052373354483E-2</v>
      </c>
      <c r="AE40">
        <f t="shared" si="2"/>
        <v>0.15373112830530111</v>
      </c>
      <c r="AF40">
        <f t="shared" si="2"/>
        <v>5.9071465452609218E-2</v>
      </c>
      <c r="AH40">
        <f t="shared" si="11"/>
        <v>0.3869641902027432</v>
      </c>
      <c r="AI40">
        <f t="shared" si="3"/>
        <v>0.23755756077146195</v>
      </c>
      <c r="AJ40">
        <f t="shared" si="3"/>
        <v>0.22520908634786618</v>
      </c>
      <c r="AK40">
        <f t="shared" si="3"/>
        <v>0.17326362585161625</v>
      </c>
      <c r="AL40">
        <f t="shared" si="3"/>
        <v>9.40052373354483E-2</v>
      </c>
      <c r="AM40">
        <f t="shared" si="3"/>
        <v>3.9629194258083977E-2</v>
      </c>
      <c r="AN40">
        <f t="shared" si="3"/>
        <v>9.40052373354483E-2</v>
      </c>
      <c r="AO40">
        <f t="shared" si="3"/>
        <v>0.15373112830530111</v>
      </c>
      <c r="AP40">
        <f t="shared" si="3"/>
        <v>5.9071465452609218E-2</v>
      </c>
      <c r="AR40">
        <f t="shared" si="12"/>
        <v>0.14974128449926483</v>
      </c>
      <c r="AS40">
        <f t="shared" si="4"/>
        <v>5.6433594679686838E-2</v>
      </c>
      <c r="AT40">
        <f t="shared" si="4"/>
        <v>5.0719132573640649E-2</v>
      </c>
      <c r="AU40">
        <f t="shared" si="4"/>
        <v>3.0020284043248864E-2</v>
      </c>
      <c r="AV40">
        <f t="shared" si="4"/>
        <v>8.8369846464939634E-3</v>
      </c>
      <c r="AW40">
        <f t="shared" si="4"/>
        <v>1.570473037544956E-3</v>
      </c>
      <c r="AX40">
        <f t="shared" si="4"/>
        <v>8.8369846464939634E-3</v>
      </c>
      <c r="AY40">
        <f t="shared" si="4"/>
        <v>2.3633259810020953E-2</v>
      </c>
      <c r="AZ40">
        <f t="shared" si="4"/>
        <v>3.4894380307188043E-3</v>
      </c>
    </row>
    <row r="41" spans="1:52" x14ac:dyDescent="0.25">
      <c r="A41" s="1" t="s">
        <v>72</v>
      </c>
      <c r="B41" s="55">
        <v>12451937.330597101</v>
      </c>
      <c r="C41" s="55">
        <v>12444836</v>
      </c>
      <c r="D41" s="55">
        <v>12499058</v>
      </c>
      <c r="E41" s="55">
        <v>12466223</v>
      </c>
      <c r="F41" s="55">
        <f t="shared" si="5"/>
        <v>12395137.678473905</v>
      </c>
      <c r="G41" s="55">
        <f t="shared" si="5"/>
        <v>12454300.101890959</v>
      </c>
      <c r="H41" s="55">
        <f t="shared" si="6"/>
        <v>12424718.890182432</v>
      </c>
      <c r="I41" s="55">
        <f t="shared" si="7"/>
        <v>12454300.101890959</v>
      </c>
      <c r="J41" s="55">
        <f t="shared" si="8"/>
        <v>12436045.619380996</v>
      </c>
      <c r="K41" s="55">
        <f t="shared" si="9"/>
        <v>12451910.956072973</v>
      </c>
      <c r="M41">
        <f t="shared" si="10"/>
        <v>0.77450029955019595</v>
      </c>
      <c r="N41">
        <f t="shared" si="10"/>
        <v>0.71702867699181549</v>
      </c>
      <c r="O41">
        <f t="shared" si="0"/>
        <v>1.1558515533176994</v>
      </c>
      <c r="P41">
        <f t="shared" si="0"/>
        <v>0.89011533657614716</v>
      </c>
      <c r="Q41">
        <f t="shared" si="0"/>
        <v>0.31481628348641877</v>
      </c>
      <c r="R41">
        <f t="shared" si="0"/>
        <v>0.79362239197156015</v>
      </c>
      <c r="S41">
        <f t="shared" si="0"/>
        <v>0.55421933772898946</v>
      </c>
      <c r="T41">
        <f t="shared" si="0"/>
        <v>0.79362239197156015</v>
      </c>
      <c r="U41">
        <f t="shared" si="0"/>
        <v>0.64588744082880734</v>
      </c>
      <c r="V41">
        <f t="shared" si="0"/>
        <v>0.77428684846871931</v>
      </c>
      <c r="X41">
        <f t="shared" si="1"/>
        <v>5.7471622558380453E-2</v>
      </c>
      <c r="Y41">
        <f t="shared" si="1"/>
        <v>-0.38135125376750345</v>
      </c>
      <c r="Z41">
        <f t="shared" si="1"/>
        <v>-0.11561503702595122</v>
      </c>
      <c r="AA41">
        <f t="shared" si="1"/>
        <v>0.45968401606377718</v>
      </c>
      <c r="AB41">
        <f t="shared" si="1"/>
        <v>-1.9122092421364201E-2</v>
      </c>
      <c r="AC41">
        <f t="shared" si="1"/>
        <v>0.22028096182120649</v>
      </c>
      <c r="AD41">
        <f t="shared" si="2"/>
        <v>-1.9122092421364201E-2</v>
      </c>
      <c r="AE41">
        <f t="shared" si="2"/>
        <v>0.12861285872138861</v>
      </c>
      <c r="AF41">
        <f t="shared" si="2"/>
        <v>2.1345108147663439E-4</v>
      </c>
      <c r="AH41">
        <f t="shared" si="11"/>
        <v>5.7471622558380453E-2</v>
      </c>
      <c r="AI41">
        <f t="shared" si="3"/>
        <v>0.38135125376750345</v>
      </c>
      <c r="AJ41">
        <f t="shared" si="3"/>
        <v>0.11561503702595122</v>
      </c>
      <c r="AK41">
        <f t="shared" si="3"/>
        <v>0.45968401606377718</v>
      </c>
      <c r="AL41">
        <f t="shared" si="3"/>
        <v>1.9122092421364201E-2</v>
      </c>
      <c r="AM41">
        <f t="shared" si="3"/>
        <v>0.22028096182120649</v>
      </c>
      <c r="AN41">
        <f t="shared" si="3"/>
        <v>1.9122092421364201E-2</v>
      </c>
      <c r="AO41">
        <f t="shared" si="3"/>
        <v>0.12861285872138861</v>
      </c>
      <c r="AP41">
        <f t="shared" si="3"/>
        <v>2.1345108147663439E-4</v>
      </c>
      <c r="AR41">
        <f t="shared" si="12"/>
        <v>3.3029873994929451E-3</v>
      </c>
      <c r="AS41">
        <f t="shared" si="4"/>
        <v>0.14542877875004681</v>
      </c>
      <c r="AT41">
        <f t="shared" si="4"/>
        <v>1.3366836786512071E-2</v>
      </c>
      <c r="AU41">
        <f t="shared" si="4"/>
        <v>0.21130939462452294</v>
      </c>
      <c r="AV41">
        <f t="shared" si="4"/>
        <v>3.6565441857119418E-4</v>
      </c>
      <c r="AW41">
        <f t="shared" si="4"/>
        <v>4.8523702140875834E-2</v>
      </c>
      <c r="AX41">
        <f t="shared" si="4"/>
        <v>3.6565441857119418E-4</v>
      </c>
      <c r="AY41">
        <f t="shared" si="4"/>
        <v>1.6541267428487865E-2</v>
      </c>
      <c r="AZ41">
        <f t="shared" si="4"/>
        <v>4.556136418354481E-8</v>
      </c>
    </row>
    <row r="42" spans="1:52" x14ac:dyDescent="0.25">
      <c r="A42" s="1" t="s">
        <v>73</v>
      </c>
      <c r="B42" s="55">
        <v>12577876.5612181</v>
      </c>
      <c r="C42" s="55">
        <v>12512598</v>
      </c>
      <c r="D42" s="55">
        <v>12497597</v>
      </c>
      <c r="E42" s="55">
        <v>12579228</v>
      </c>
      <c r="F42" s="55">
        <f t="shared" si="5"/>
        <v>12562770.578600558</v>
      </c>
      <c r="G42" s="55">
        <f t="shared" si="5"/>
        <v>12574431.561252348</v>
      </c>
      <c r="H42" s="55">
        <f t="shared" si="6"/>
        <v>12568601.069926452</v>
      </c>
      <c r="I42" s="55">
        <f t="shared" si="7"/>
        <v>12562770.578600558</v>
      </c>
      <c r="J42" s="55">
        <f t="shared" si="8"/>
        <v>12527627.271941209</v>
      </c>
      <c r="K42" s="55">
        <f t="shared" si="9"/>
        <v>12545325.02797058</v>
      </c>
      <c r="M42">
        <f t="shared" si="10"/>
        <v>1.0114027020641903</v>
      </c>
      <c r="N42">
        <f t="shared" si="10"/>
        <v>0.48715848620473068</v>
      </c>
      <c r="O42">
        <f t="shared" si="0"/>
        <v>0.36668727275637192</v>
      </c>
      <c r="P42">
        <f t="shared" si="0"/>
        <v>1.0222559431785738</v>
      </c>
      <c r="Q42">
        <f t="shared" si="0"/>
        <v>0.89008838593425121</v>
      </c>
      <c r="R42">
        <f t="shared" si="0"/>
        <v>0.98373632474244577</v>
      </c>
      <c r="S42">
        <f t="shared" si="0"/>
        <v>0.93691235533834849</v>
      </c>
      <c r="T42">
        <f t="shared" si="0"/>
        <v>0.89008838593425121</v>
      </c>
      <c r="U42">
        <f t="shared" si="0"/>
        <v>0.60785674818746305</v>
      </c>
      <c r="V42">
        <f t="shared" si="0"/>
        <v>0.74998528256327024</v>
      </c>
      <c r="X42">
        <f t="shared" si="1"/>
        <v>0.52424421585945957</v>
      </c>
      <c r="Y42">
        <f t="shared" si="1"/>
        <v>0.64471542930781833</v>
      </c>
      <c r="Z42">
        <f t="shared" si="1"/>
        <v>-1.0853241114383572E-2</v>
      </c>
      <c r="AA42">
        <f t="shared" si="1"/>
        <v>0.12131431612993904</v>
      </c>
      <c r="AB42">
        <f t="shared" si="1"/>
        <v>2.7666377321744484E-2</v>
      </c>
      <c r="AC42">
        <f t="shared" si="1"/>
        <v>7.4490346725841761E-2</v>
      </c>
      <c r="AD42">
        <f t="shared" si="2"/>
        <v>0.12131431612993904</v>
      </c>
      <c r="AE42">
        <f t="shared" si="2"/>
        <v>0.4035459538767272</v>
      </c>
      <c r="AF42">
        <f t="shared" si="2"/>
        <v>0.26141741950092001</v>
      </c>
      <c r="AH42">
        <f t="shared" si="11"/>
        <v>0.52424421585945957</v>
      </c>
      <c r="AI42">
        <f t="shared" si="3"/>
        <v>0.64471542930781833</v>
      </c>
      <c r="AJ42">
        <f t="shared" si="3"/>
        <v>1.0853241114383572E-2</v>
      </c>
      <c r="AK42">
        <f t="shared" si="3"/>
        <v>0.12131431612993904</v>
      </c>
      <c r="AL42">
        <f t="shared" si="3"/>
        <v>2.7666377321744484E-2</v>
      </c>
      <c r="AM42">
        <f t="shared" si="3"/>
        <v>7.4490346725841761E-2</v>
      </c>
      <c r="AN42">
        <f t="shared" si="3"/>
        <v>0.12131431612993904</v>
      </c>
      <c r="AO42">
        <f t="shared" si="3"/>
        <v>0.4035459538767272</v>
      </c>
      <c r="AP42">
        <f t="shared" si="3"/>
        <v>0.26141741950092001</v>
      </c>
      <c r="AR42">
        <f t="shared" si="12"/>
        <v>0.27483199786209966</v>
      </c>
      <c r="AS42">
        <f t="shared" si="4"/>
        <v>0.41565798478756449</v>
      </c>
      <c r="AT42">
        <f t="shared" si="4"/>
        <v>1.1779284268694595E-4</v>
      </c>
      <c r="AU42">
        <f t="shared" si="4"/>
        <v>1.4717163298074787E-2</v>
      </c>
      <c r="AV42">
        <f t="shared" si="4"/>
        <v>7.6542843410913749E-4</v>
      </c>
      <c r="AW42">
        <f t="shared" si="4"/>
        <v>5.5488117553361242E-3</v>
      </c>
      <c r="AX42">
        <f t="shared" si="4"/>
        <v>1.4717163298074787E-2</v>
      </c>
      <c r="AY42">
        <f t="shared" si="4"/>
        <v>0.16284933689027764</v>
      </c>
      <c r="AZ42">
        <f t="shared" si="4"/>
        <v>6.8339067218519997E-2</v>
      </c>
    </row>
    <row r="43" spans="1:52" x14ac:dyDescent="0.25">
      <c r="A43" s="1" t="s">
        <v>74</v>
      </c>
      <c r="B43" s="55">
        <v>12688386.538857101</v>
      </c>
      <c r="C43" s="55">
        <v>12686345</v>
      </c>
      <c r="D43" s="55">
        <v>12759834</v>
      </c>
      <c r="E43" s="55">
        <v>12729547</v>
      </c>
      <c r="F43" s="55">
        <f t="shared" si="5"/>
        <v>12696948.570441967</v>
      </c>
      <c r="G43" s="55">
        <f t="shared" si="5"/>
        <v>12686307.538534535</v>
      </c>
      <c r="H43" s="55">
        <f t="shared" si="6"/>
        <v>12691628.054488251</v>
      </c>
      <c r="I43" s="55">
        <f t="shared" si="7"/>
        <v>12696948.570441967</v>
      </c>
      <c r="J43" s="55">
        <f t="shared" si="8"/>
        <v>12668104.129810998</v>
      </c>
      <c r="K43" s="55">
        <f t="shared" si="9"/>
        <v>12711796.421795301</v>
      </c>
      <c r="M43">
        <f t="shared" si="10"/>
        <v>0.87860599602114231</v>
      </c>
      <c r="N43">
        <f t="shared" si="10"/>
        <v>0.8623748074960913</v>
      </c>
      <c r="O43">
        <f t="shared" si="0"/>
        <v>1.4466467205039857</v>
      </c>
      <c r="P43">
        <f t="shared" si="0"/>
        <v>1.2058509084876157</v>
      </c>
      <c r="Q43">
        <f t="shared" si="0"/>
        <v>0.94667815067455141</v>
      </c>
      <c r="R43">
        <f t="shared" si="0"/>
        <v>0.8620769713288956</v>
      </c>
      <c r="S43">
        <f t="shared" si="0"/>
        <v>0.90437756100172351</v>
      </c>
      <c r="T43">
        <f t="shared" si="0"/>
        <v>0.94667815067455141</v>
      </c>
      <c r="U43">
        <f t="shared" si="0"/>
        <v>0.71735136017394563</v>
      </c>
      <c r="V43">
        <f t="shared" si="0"/>
        <v>1.0647255116982279</v>
      </c>
      <c r="X43">
        <f t="shared" si="1"/>
        <v>1.623118852505101E-2</v>
      </c>
      <c r="Y43">
        <f t="shared" si="1"/>
        <v>-0.56804072448284337</v>
      </c>
      <c r="Z43">
        <f t="shared" si="1"/>
        <v>-0.32724491246647336</v>
      </c>
      <c r="AA43">
        <f t="shared" si="1"/>
        <v>-6.80721546534091E-2</v>
      </c>
      <c r="AB43">
        <f t="shared" si="1"/>
        <v>1.6529024692246708E-2</v>
      </c>
      <c r="AC43">
        <f t="shared" si="1"/>
        <v>-2.5771564980581196E-2</v>
      </c>
      <c r="AD43">
        <f t="shared" si="2"/>
        <v>-6.80721546534091E-2</v>
      </c>
      <c r="AE43">
        <f t="shared" si="2"/>
        <v>0.16125463584719668</v>
      </c>
      <c r="AF43">
        <f t="shared" si="2"/>
        <v>-0.18611951567708562</v>
      </c>
      <c r="AH43">
        <f t="shared" si="11"/>
        <v>1.623118852505101E-2</v>
      </c>
      <c r="AI43">
        <f t="shared" si="3"/>
        <v>0.56804072448284337</v>
      </c>
      <c r="AJ43">
        <f t="shared" si="3"/>
        <v>0.32724491246647336</v>
      </c>
      <c r="AK43">
        <f t="shared" si="3"/>
        <v>6.80721546534091E-2</v>
      </c>
      <c r="AL43">
        <f t="shared" si="3"/>
        <v>1.6529024692246708E-2</v>
      </c>
      <c r="AM43">
        <f t="shared" si="3"/>
        <v>2.5771564980581196E-2</v>
      </c>
      <c r="AN43">
        <f t="shared" si="3"/>
        <v>6.80721546534091E-2</v>
      </c>
      <c r="AO43">
        <f t="shared" si="3"/>
        <v>0.16125463584719668</v>
      </c>
      <c r="AP43">
        <f t="shared" si="3"/>
        <v>0.18611951567708562</v>
      </c>
      <c r="AR43">
        <f t="shared" si="12"/>
        <v>2.634514809357476E-4</v>
      </c>
      <c r="AS43">
        <f t="shared" si="4"/>
        <v>0.32267026467099358</v>
      </c>
      <c r="AT43">
        <f t="shared" si="4"/>
        <v>0.1070892327351898</v>
      </c>
      <c r="AU43">
        <f t="shared" si="4"/>
        <v>4.6338182391576464E-3</v>
      </c>
      <c r="AV43">
        <f t="shared" si="4"/>
        <v>2.7320865727690135E-4</v>
      </c>
      <c r="AW43">
        <f t="shared" si="4"/>
        <v>6.6417356154831913E-4</v>
      </c>
      <c r="AX43">
        <f t="shared" si="4"/>
        <v>4.6338182391576464E-3</v>
      </c>
      <c r="AY43">
        <f t="shared" si="4"/>
        <v>2.6003057582212007E-2</v>
      </c>
      <c r="AZ43">
        <f t="shared" si="4"/>
        <v>3.464047411587292E-2</v>
      </c>
    </row>
    <row r="44" spans="1:52" x14ac:dyDescent="0.25">
      <c r="A44" s="1" t="s">
        <v>75</v>
      </c>
      <c r="B44" s="55">
        <v>12873981.5421884</v>
      </c>
      <c r="C44" s="55">
        <v>12764392</v>
      </c>
      <c r="D44" s="55">
        <v>12817062</v>
      </c>
      <c r="E44" s="55">
        <v>12801562</v>
      </c>
      <c r="F44" s="55">
        <f t="shared" si="5"/>
        <v>12881276.226238972</v>
      </c>
      <c r="G44" s="55">
        <f t="shared" si="5"/>
        <v>12852843.200893298</v>
      </c>
      <c r="H44" s="55">
        <f t="shared" si="6"/>
        <v>12867059.713566136</v>
      </c>
      <c r="I44" s="55">
        <f t="shared" si="7"/>
        <v>12817062</v>
      </c>
      <c r="J44" s="55">
        <f t="shared" si="8"/>
        <v>12777030.256943747</v>
      </c>
      <c r="K44" s="55">
        <f t="shared" si="9"/>
        <v>12823427.085426454</v>
      </c>
      <c r="M44">
        <f t="shared" si="10"/>
        <v>1.46271555302111</v>
      </c>
      <c r="N44">
        <f t="shared" si="10"/>
        <v>0.59901596558504799</v>
      </c>
      <c r="O44">
        <f t="shared" si="0"/>
        <v>1.0141199651259258</v>
      </c>
      <c r="P44">
        <f t="shared" si="0"/>
        <v>0.891961013295961</v>
      </c>
      <c r="Q44">
        <f t="shared" si="0"/>
        <v>1.5202065825403732</v>
      </c>
      <c r="R44">
        <f t="shared" si="0"/>
        <v>1.2961195777931422</v>
      </c>
      <c r="S44">
        <f t="shared" si="0"/>
        <v>1.4081630801667577</v>
      </c>
      <c r="T44">
        <f t="shared" si="0"/>
        <v>1.0141199651259258</v>
      </c>
      <c r="U44">
        <f t="shared" si="0"/>
        <v>0.69862088308221271</v>
      </c>
      <c r="V44">
        <f t="shared" si="0"/>
        <v>1.0642846208680945</v>
      </c>
      <c r="X44">
        <f t="shared" si="1"/>
        <v>0.86369958743606201</v>
      </c>
      <c r="Y44">
        <f t="shared" si="1"/>
        <v>0.44859558789518417</v>
      </c>
      <c r="Z44">
        <f t="shared" si="1"/>
        <v>0.570754539725149</v>
      </c>
      <c r="AA44">
        <f t="shared" si="1"/>
        <v>-5.7491029519263215E-2</v>
      </c>
      <c r="AB44">
        <f t="shared" si="1"/>
        <v>0.16659597522796776</v>
      </c>
      <c r="AC44">
        <f t="shared" si="1"/>
        <v>5.4552472854352274E-2</v>
      </c>
      <c r="AD44">
        <f t="shared" si="2"/>
        <v>0.44859558789518417</v>
      </c>
      <c r="AE44">
        <f t="shared" si="2"/>
        <v>0.7640946699388973</v>
      </c>
      <c r="AF44">
        <f t="shared" si="2"/>
        <v>0.3984309321530155</v>
      </c>
      <c r="AH44">
        <f t="shared" si="11"/>
        <v>0.86369958743606201</v>
      </c>
      <c r="AI44">
        <f t="shared" si="3"/>
        <v>0.44859558789518417</v>
      </c>
      <c r="AJ44">
        <f t="shared" si="3"/>
        <v>0.570754539725149</v>
      </c>
      <c r="AK44">
        <f t="shared" si="3"/>
        <v>5.7491029519263215E-2</v>
      </c>
      <c r="AL44">
        <f t="shared" si="3"/>
        <v>0.16659597522796776</v>
      </c>
      <c r="AM44">
        <f t="shared" si="3"/>
        <v>5.4552472854352274E-2</v>
      </c>
      <c r="AN44">
        <f t="shared" si="3"/>
        <v>0.44859558789518417</v>
      </c>
      <c r="AO44">
        <f t="shared" si="3"/>
        <v>0.7640946699388973</v>
      </c>
      <c r="AP44">
        <f t="shared" si="3"/>
        <v>0.3984309321530155</v>
      </c>
      <c r="AR44">
        <f t="shared" si="12"/>
        <v>0.74597697733722368</v>
      </c>
      <c r="AS44">
        <f t="shared" si="4"/>
        <v>0.2012380014790259</v>
      </c>
      <c r="AT44">
        <f t="shared" si="4"/>
        <v>0.32576074461686672</v>
      </c>
      <c r="AU44">
        <f t="shared" si="4"/>
        <v>3.3052184751847942E-3</v>
      </c>
      <c r="AV44">
        <f t="shared" si="4"/>
        <v>2.7754218962157649E-2</v>
      </c>
      <c r="AW44">
        <f t="shared" si="4"/>
        <v>2.9759722945248419E-3</v>
      </c>
      <c r="AX44">
        <f t="shared" si="4"/>
        <v>0.2012380014790259</v>
      </c>
      <c r="AY44">
        <f t="shared" si="4"/>
        <v>0.58384066462903239</v>
      </c>
      <c r="AZ44">
        <f t="shared" si="4"/>
        <v>0.15874720769632084</v>
      </c>
    </row>
    <row r="45" spans="1:52" x14ac:dyDescent="0.25">
      <c r="A45" s="1" t="s">
        <v>76</v>
      </c>
      <c r="B45" s="55">
        <v>12972512.553256299</v>
      </c>
      <c r="C45" s="55">
        <v>12979753</v>
      </c>
      <c r="D45" s="55">
        <v>13112354</v>
      </c>
      <c r="E45" s="55">
        <v>12982027</v>
      </c>
      <c r="F45" s="55">
        <f t="shared" si="5"/>
        <v>12982215.226564022</v>
      </c>
      <c r="G45" s="55">
        <f t="shared" si="5"/>
        <v>13005012.217158325</v>
      </c>
      <c r="H45" s="55">
        <f t="shared" si="6"/>
        <v>12993613.721861172</v>
      </c>
      <c r="I45" s="55">
        <f t="shared" si="7"/>
        <v>12982215.226564022</v>
      </c>
      <c r="J45" s="55">
        <f t="shared" si="8"/>
        <v>13001583.108841201</v>
      </c>
      <c r="K45" s="55">
        <f t="shared" si="9"/>
        <v>13012272.288744468</v>
      </c>
      <c r="M45">
        <f t="shared" si="10"/>
        <v>0.76534994822705649</v>
      </c>
      <c r="N45">
        <f t="shared" si="10"/>
        <v>0.82159087664515074</v>
      </c>
      <c r="O45">
        <f t="shared" si="0"/>
        <v>1.8515830322612059</v>
      </c>
      <c r="P45">
        <f t="shared" si="0"/>
        <v>0.83925440981511557</v>
      </c>
      <c r="Q45">
        <f t="shared" si="0"/>
        <v>0.84071647936527771</v>
      </c>
      <c r="R45">
        <f t="shared" si="0"/>
        <v>1.017794491475188</v>
      </c>
      <c r="S45">
        <f t="shared" si="0"/>
        <v>0.92925548542022174</v>
      </c>
      <c r="T45">
        <f t="shared" si="0"/>
        <v>0.84071647936527771</v>
      </c>
      <c r="U45">
        <f t="shared" si="0"/>
        <v>0.99115853347038207</v>
      </c>
      <c r="V45">
        <f t="shared" si="0"/>
        <v>1.0741878579123787</v>
      </c>
      <c r="X45">
        <f t="shared" si="1"/>
        <v>-5.6240928418094249E-2</v>
      </c>
      <c r="Y45">
        <f t="shared" si="1"/>
        <v>-1.0862330840341494</v>
      </c>
      <c r="Z45">
        <f t="shared" si="1"/>
        <v>-7.3904461588059078E-2</v>
      </c>
      <c r="AA45">
        <f t="shared" si="1"/>
        <v>-7.5366531138221227E-2</v>
      </c>
      <c r="AB45">
        <f t="shared" si="1"/>
        <v>-0.25244454324813148</v>
      </c>
      <c r="AC45">
        <f t="shared" si="1"/>
        <v>-0.16390553719316525</v>
      </c>
      <c r="AD45">
        <f t="shared" si="2"/>
        <v>-7.5366531138221227E-2</v>
      </c>
      <c r="AE45">
        <f t="shared" si="2"/>
        <v>-0.22580858524332559</v>
      </c>
      <c r="AF45">
        <f t="shared" si="2"/>
        <v>-0.30883790968532221</v>
      </c>
      <c r="AH45">
        <f t="shared" si="11"/>
        <v>5.6240928418094249E-2</v>
      </c>
      <c r="AI45">
        <f t="shared" si="3"/>
        <v>1.0862330840341494</v>
      </c>
      <c r="AJ45">
        <f t="shared" si="3"/>
        <v>7.3904461588059078E-2</v>
      </c>
      <c r="AK45">
        <f t="shared" si="3"/>
        <v>7.5366531138221227E-2</v>
      </c>
      <c r="AL45">
        <f t="shared" si="3"/>
        <v>0.25244454324813148</v>
      </c>
      <c r="AM45">
        <f t="shared" si="3"/>
        <v>0.16390553719316525</v>
      </c>
      <c r="AN45">
        <f t="shared" si="3"/>
        <v>7.5366531138221227E-2</v>
      </c>
      <c r="AO45">
        <f t="shared" si="3"/>
        <v>0.22580858524332559</v>
      </c>
      <c r="AP45">
        <f t="shared" si="3"/>
        <v>0.30883790968532221</v>
      </c>
      <c r="AR45">
        <f t="shared" si="12"/>
        <v>3.1630420293292014E-3</v>
      </c>
      <c r="AS45">
        <f t="shared" si="4"/>
        <v>1.1799023128503394</v>
      </c>
      <c r="AT45">
        <f t="shared" si="4"/>
        <v>5.4618694426208994E-3</v>
      </c>
      <c r="AU45">
        <f t="shared" si="4"/>
        <v>5.68011401580847E-3</v>
      </c>
      <c r="AV45">
        <f t="shared" si="4"/>
        <v>6.3728247415757722E-2</v>
      </c>
      <c r="AW45">
        <f t="shared" si="4"/>
        <v>2.6865025122580079E-2</v>
      </c>
      <c r="AX45">
        <f t="shared" si="4"/>
        <v>5.68011401580847E-3</v>
      </c>
      <c r="AY45">
        <f t="shared" si="4"/>
        <v>5.0989517169592241E-2</v>
      </c>
      <c r="AZ45">
        <f t="shared" si="4"/>
        <v>9.5380854458799236E-2</v>
      </c>
    </row>
    <row r="46" spans="1:52" x14ac:dyDescent="0.25">
      <c r="A46" s="1" t="s">
        <v>77</v>
      </c>
      <c r="B46" s="55">
        <v>13058184.5790821</v>
      </c>
      <c r="C46" s="55">
        <v>13043254</v>
      </c>
      <c r="D46" s="55">
        <v>13146415</v>
      </c>
      <c r="E46" s="55">
        <v>13146912</v>
      </c>
      <c r="F46" s="55">
        <f t="shared" si="5"/>
        <v>13070472.08743299</v>
      </c>
      <c r="G46" s="55">
        <f t="shared" si="5"/>
        <v>13112579.227857376</v>
      </c>
      <c r="H46" s="55">
        <f t="shared" si="6"/>
        <v>13091525.657645183</v>
      </c>
      <c r="I46" s="55">
        <f t="shared" si="7"/>
        <v>13112579.227857376</v>
      </c>
      <c r="J46" s="55">
        <f t="shared" si="8"/>
        <v>13056764.318579029</v>
      </c>
      <c r="K46" s="55">
        <f t="shared" si="9"/>
        <v>13103926.463058073</v>
      </c>
      <c r="M46">
        <f t="shared" si="10"/>
        <v>0.66041197088142489</v>
      </c>
      <c r="N46">
        <f t="shared" si="10"/>
        <v>0.54531800569306288</v>
      </c>
      <c r="O46">
        <f t="shared" si="0"/>
        <v>1.3405456038664498</v>
      </c>
      <c r="P46">
        <f t="shared" si="0"/>
        <v>1.3443767815042307</v>
      </c>
      <c r="Q46">
        <f t="shared" si="0"/>
        <v>0.75513154274884364</v>
      </c>
      <c r="R46">
        <f t="shared" si="0"/>
        <v>1.0797189366829052</v>
      </c>
      <c r="S46">
        <f t="shared" si="0"/>
        <v>0.91742523971587442</v>
      </c>
      <c r="T46">
        <f t="shared" si="0"/>
        <v>1.0797189366829052</v>
      </c>
      <c r="U46">
        <f t="shared" si="0"/>
        <v>0.6494637409433901</v>
      </c>
      <c r="V46">
        <f t="shared" si="0"/>
        <v>1.0130181740991118</v>
      </c>
      <c r="X46">
        <f t="shared" si="1"/>
        <v>0.11509396518836201</v>
      </c>
      <c r="Y46">
        <f t="shared" si="1"/>
        <v>-0.68013363298502494</v>
      </c>
      <c r="Z46">
        <f t="shared" si="1"/>
        <v>-0.68396481062280579</v>
      </c>
      <c r="AA46">
        <f t="shared" si="1"/>
        <v>-9.471957186741875E-2</v>
      </c>
      <c r="AB46">
        <f t="shared" si="1"/>
        <v>-0.4193069658014803</v>
      </c>
      <c r="AC46">
        <f t="shared" si="1"/>
        <v>-0.25701326883444953</v>
      </c>
      <c r="AD46">
        <f t="shared" si="2"/>
        <v>-0.4193069658014803</v>
      </c>
      <c r="AE46">
        <f t="shared" si="2"/>
        <v>1.0948229938034792E-2</v>
      </c>
      <c r="AF46">
        <f t="shared" si="2"/>
        <v>-0.35260620321768688</v>
      </c>
      <c r="AH46">
        <f t="shared" si="11"/>
        <v>0.11509396518836201</v>
      </c>
      <c r="AI46">
        <f t="shared" si="3"/>
        <v>0.68013363298502494</v>
      </c>
      <c r="AJ46">
        <f t="shared" si="3"/>
        <v>0.68396481062280579</v>
      </c>
      <c r="AK46">
        <f t="shared" si="3"/>
        <v>9.471957186741875E-2</v>
      </c>
      <c r="AL46">
        <f t="shared" si="3"/>
        <v>0.4193069658014803</v>
      </c>
      <c r="AM46">
        <f t="shared" si="3"/>
        <v>0.25701326883444953</v>
      </c>
      <c r="AN46">
        <f t="shared" si="3"/>
        <v>0.4193069658014803</v>
      </c>
      <c r="AO46">
        <f t="shared" si="3"/>
        <v>1.0948229938034792E-2</v>
      </c>
      <c r="AP46">
        <f t="shared" si="3"/>
        <v>0.35260620321768688</v>
      </c>
      <c r="AR46">
        <f t="shared" si="12"/>
        <v>1.3246620822779887E-2</v>
      </c>
      <c r="AS46">
        <f t="shared" si="4"/>
        <v>0.46258175871740859</v>
      </c>
      <c r="AT46">
        <f t="shared" si="4"/>
        <v>0.46780786217029058</v>
      </c>
      <c r="AU46">
        <f t="shared" si="4"/>
        <v>8.9717972947471053E-3</v>
      </c>
      <c r="AV46">
        <f t="shared" si="4"/>
        <v>0.17581833156964377</v>
      </c>
      <c r="AW46">
        <f t="shared" si="4"/>
        <v>6.6055820356969025E-2</v>
      </c>
      <c r="AX46">
        <f t="shared" si="4"/>
        <v>0.17581833156964377</v>
      </c>
      <c r="AY46">
        <f t="shared" si="4"/>
        <v>1.1986373877608131E-4</v>
      </c>
      <c r="AZ46">
        <f t="shared" si="4"/>
        <v>0.12433113454759269</v>
      </c>
    </row>
    <row r="47" spans="1:52" x14ac:dyDescent="0.25">
      <c r="A47" s="1" t="s">
        <v>78</v>
      </c>
      <c r="B47" s="55">
        <v>13266433.9869144</v>
      </c>
      <c r="C47" s="55">
        <v>13136949</v>
      </c>
      <c r="D47" s="55">
        <v>13227999</v>
      </c>
      <c r="E47" s="55">
        <v>13128998</v>
      </c>
      <c r="F47" s="55">
        <f t="shared" si="5"/>
        <v>13248006.061289577</v>
      </c>
      <c r="G47" s="55">
        <f t="shared" si="5"/>
        <v>13209485.759651691</v>
      </c>
      <c r="H47" s="55">
        <f t="shared" si="6"/>
        <v>13228745.910470635</v>
      </c>
      <c r="I47" s="55">
        <f t="shared" si="7"/>
        <v>13209485.759651691</v>
      </c>
      <c r="J47" s="55">
        <f t="shared" si="8"/>
        <v>13138343.946573278</v>
      </c>
      <c r="K47" s="55">
        <f t="shared" si="9"/>
        <v>13190287.564188253</v>
      </c>
      <c r="M47">
        <f t="shared" si="10"/>
        <v>1.5947807030227912</v>
      </c>
      <c r="N47">
        <f t="shared" si="10"/>
        <v>0.6031804837869581</v>
      </c>
      <c r="O47">
        <f t="shared" si="0"/>
        <v>1.3004443296805945</v>
      </c>
      <c r="P47">
        <f t="shared" si="0"/>
        <v>0.54229146853488341</v>
      </c>
      <c r="Q47">
        <f t="shared" si="0"/>
        <v>1.4536590523582582</v>
      </c>
      <c r="R47">
        <f t="shared" si="0"/>
        <v>1.1586693361032685</v>
      </c>
      <c r="S47">
        <f t="shared" si="0"/>
        <v>1.3061641942307745</v>
      </c>
      <c r="T47">
        <f t="shared" si="0"/>
        <v>1.1586693361032685</v>
      </c>
      <c r="U47">
        <f t="shared" si="0"/>
        <v>0.6138630297781722</v>
      </c>
      <c r="V47">
        <f t="shared" si="0"/>
        <v>1.0116489340928014</v>
      </c>
      <c r="X47">
        <f t="shared" si="1"/>
        <v>0.99160021923583308</v>
      </c>
      <c r="Y47">
        <f t="shared" si="1"/>
        <v>0.29433637334219664</v>
      </c>
      <c r="Z47">
        <f t="shared" si="1"/>
        <v>1.0524892344879078</v>
      </c>
      <c r="AA47">
        <f t="shared" si="1"/>
        <v>0.14112165066453297</v>
      </c>
      <c r="AB47">
        <f t="shared" si="1"/>
        <v>0.43611136691952268</v>
      </c>
      <c r="AC47">
        <f t="shared" si="1"/>
        <v>0.28861650879201672</v>
      </c>
      <c r="AD47">
        <f t="shared" si="2"/>
        <v>0.43611136691952268</v>
      </c>
      <c r="AE47">
        <f t="shared" si="2"/>
        <v>0.98091767324461898</v>
      </c>
      <c r="AF47">
        <f t="shared" si="2"/>
        <v>0.58313176892998975</v>
      </c>
      <c r="AH47">
        <f t="shared" si="11"/>
        <v>0.99160021923583308</v>
      </c>
      <c r="AI47">
        <f t="shared" si="3"/>
        <v>0.29433637334219664</v>
      </c>
      <c r="AJ47">
        <f t="shared" si="3"/>
        <v>1.0524892344879078</v>
      </c>
      <c r="AK47">
        <f t="shared" si="3"/>
        <v>0.14112165066453297</v>
      </c>
      <c r="AL47">
        <f t="shared" si="3"/>
        <v>0.43611136691952268</v>
      </c>
      <c r="AM47">
        <f t="shared" si="3"/>
        <v>0.28861650879201672</v>
      </c>
      <c r="AN47">
        <f t="shared" si="3"/>
        <v>0.43611136691952268</v>
      </c>
      <c r="AO47">
        <f t="shared" si="3"/>
        <v>0.98091767324461898</v>
      </c>
      <c r="AP47">
        <f t="shared" si="3"/>
        <v>0.58313176892998975</v>
      </c>
      <c r="AR47">
        <f t="shared" si="12"/>
        <v>0.98327099478855218</v>
      </c>
      <c r="AS47">
        <f t="shared" si="4"/>
        <v>8.6633900672236974E-2</v>
      </c>
      <c r="AT47">
        <f t="shared" si="4"/>
        <v>1.107733588712942</v>
      </c>
      <c r="AU47">
        <f t="shared" si="4"/>
        <v>1.9915320286282481E-2</v>
      </c>
      <c r="AV47">
        <f t="shared" si="4"/>
        <v>0.19019312435641453</v>
      </c>
      <c r="AW47">
        <f t="shared" si="4"/>
        <v>8.3299489147292266E-2</v>
      </c>
      <c r="AX47">
        <f t="shared" si="4"/>
        <v>0.19019312435641453</v>
      </c>
      <c r="AY47">
        <f t="shared" si="4"/>
        <v>0.96219948168363711</v>
      </c>
      <c r="AZ47">
        <f t="shared" si="4"/>
        <v>0.34004265993541893</v>
      </c>
    </row>
    <row r="48" spans="1:52" x14ac:dyDescent="0.25">
      <c r="A48" s="1" t="s">
        <v>79</v>
      </c>
      <c r="B48" s="55">
        <v>13298218.004213</v>
      </c>
      <c r="C48" s="55">
        <v>13326319</v>
      </c>
      <c r="D48" s="55">
        <v>13385456</v>
      </c>
      <c r="E48" s="55">
        <v>13311306</v>
      </c>
      <c r="F48" s="55">
        <f t="shared" si="5"/>
        <v>13304434.770646108</v>
      </c>
      <c r="G48" s="55">
        <f t="shared" si="5"/>
        <v>13249258.343255475</v>
      </c>
      <c r="H48" s="55">
        <f t="shared" si="6"/>
        <v>13276846.556950793</v>
      </c>
      <c r="I48" s="55">
        <f t="shared" si="7"/>
        <v>13311306</v>
      </c>
      <c r="J48" s="55">
        <f t="shared" si="8"/>
        <v>13399130.418226726</v>
      </c>
      <c r="K48" s="55">
        <f t="shared" si="9"/>
        <v>13315354.822780317</v>
      </c>
      <c r="M48">
        <f t="shared" si="10"/>
        <v>0.2395822217933663</v>
      </c>
      <c r="N48">
        <f t="shared" si="10"/>
        <v>0.4514024879984202</v>
      </c>
      <c r="O48">
        <f t="shared" si="0"/>
        <v>0.89716658751703982</v>
      </c>
      <c r="P48">
        <f t="shared" si="0"/>
        <v>0.33823718664609537</v>
      </c>
      <c r="Q48">
        <f t="shared" si="0"/>
        <v>0.28644309216170338</v>
      </c>
      <c r="R48">
        <f t="shared" si="0"/>
        <v>-0.12946692137364435</v>
      </c>
      <c r="S48">
        <f t="shared" si="0"/>
        <v>7.8488085394035068E-2</v>
      </c>
      <c r="T48">
        <f t="shared" si="0"/>
        <v>0.33823718664609537</v>
      </c>
      <c r="U48">
        <f t="shared" si="0"/>
        <v>1.0002418995429752</v>
      </c>
      <c r="V48">
        <f t="shared" si="0"/>
        <v>0.36875648658991622</v>
      </c>
      <c r="X48">
        <f t="shared" si="1"/>
        <v>-0.2118202662050539</v>
      </c>
      <c r="Y48">
        <f t="shared" si="1"/>
        <v>-0.65758436572367351</v>
      </c>
      <c r="Z48">
        <f t="shared" si="1"/>
        <v>-9.8654964852729066E-2</v>
      </c>
      <c r="AA48">
        <f t="shared" si="1"/>
        <v>-4.6860870368337082E-2</v>
      </c>
      <c r="AB48">
        <f t="shared" si="1"/>
        <v>0.36904914316701065</v>
      </c>
      <c r="AC48">
        <f t="shared" si="1"/>
        <v>0.16109413639933123</v>
      </c>
      <c r="AD48">
        <f t="shared" si="2"/>
        <v>-9.8654964852729066E-2</v>
      </c>
      <c r="AE48">
        <f t="shared" si="2"/>
        <v>-0.76065967774960885</v>
      </c>
      <c r="AF48">
        <f t="shared" si="2"/>
        <v>-0.12917426479654992</v>
      </c>
      <c r="AH48">
        <f t="shared" si="11"/>
        <v>0.2118202662050539</v>
      </c>
      <c r="AI48">
        <f t="shared" si="3"/>
        <v>0.65758436572367351</v>
      </c>
      <c r="AJ48">
        <f t="shared" si="3"/>
        <v>9.8654964852729066E-2</v>
      </c>
      <c r="AK48">
        <f t="shared" si="3"/>
        <v>4.6860870368337082E-2</v>
      </c>
      <c r="AL48">
        <f t="shared" si="3"/>
        <v>0.36904914316701065</v>
      </c>
      <c r="AM48">
        <f t="shared" si="3"/>
        <v>0.16109413639933123</v>
      </c>
      <c r="AN48">
        <f t="shared" si="3"/>
        <v>9.8654964852729066E-2</v>
      </c>
      <c r="AO48">
        <f t="shared" si="3"/>
        <v>0.76065967774960885</v>
      </c>
      <c r="AP48">
        <f t="shared" si="3"/>
        <v>0.12917426479654992</v>
      </c>
      <c r="AR48">
        <f t="shared" si="12"/>
        <v>4.4867825175179898E-2</v>
      </c>
      <c r="AS48">
        <f t="shared" si="4"/>
        <v>0.43241719804420597</v>
      </c>
      <c r="AT48">
        <f t="shared" si="4"/>
        <v>9.7328020900932077E-3</v>
      </c>
      <c r="AU48">
        <f t="shared" si="4"/>
        <v>2.1959411716780922E-3</v>
      </c>
      <c r="AV48">
        <f t="shared" si="4"/>
        <v>0.13619727007230473</v>
      </c>
      <c r="AW48">
        <f t="shared" si="4"/>
        <v>2.5951320782246337E-2</v>
      </c>
      <c r="AX48">
        <f t="shared" si="4"/>
        <v>9.7328020900932077E-3</v>
      </c>
      <c r="AY48">
        <f t="shared" si="4"/>
        <v>0.57860314535413881</v>
      </c>
      <c r="AZ48">
        <f t="shared" si="4"/>
        <v>1.6685990685729197E-2</v>
      </c>
    </row>
    <row r="49" spans="1:52" x14ac:dyDescent="0.25">
      <c r="A49" s="1" t="s">
        <v>80</v>
      </c>
      <c r="B49" s="55">
        <v>13416495.0947707</v>
      </c>
      <c r="C49" s="55">
        <v>13366752</v>
      </c>
      <c r="D49" s="55">
        <v>13408801</v>
      </c>
      <c r="E49" s="55">
        <v>13425263</v>
      </c>
      <c r="F49" s="55">
        <f t="shared" si="5"/>
        <v>13400356.304597603</v>
      </c>
      <c r="G49" s="55">
        <f t="shared" si="5"/>
        <v>13384469.882641291</v>
      </c>
      <c r="H49" s="55">
        <f t="shared" si="6"/>
        <v>13392413.093619447</v>
      </c>
      <c r="I49" s="55">
        <f t="shared" si="7"/>
        <v>13400356.304597603</v>
      </c>
      <c r="J49" s="55">
        <f t="shared" si="8"/>
        <v>13356388.133701146</v>
      </c>
      <c r="K49" s="55">
        <f t="shared" si="9"/>
        <v>13397128.437447779</v>
      </c>
      <c r="M49">
        <f t="shared" si="10"/>
        <v>0.88942060146877111</v>
      </c>
      <c r="N49">
        <f t="shared" si="10"/>
        <v>0.51536225203472341</v>
      </c>
      <c r="O49">
        <f t="shared" si="0"/>
        <v>0.83156251275144921</v>
      </c>
      <c r="P49">
        <f t="shared" si="0"/>
        <v>0.95535353493791941</v>
      </c>
      <c r="Q49">
        <f t="shared" si="0"/>
        <v>0.76806005400307242</v>
      </c>
      <c r="R49">
        <f t="shared" si="0"/>
        <v>0.64859726619737046</v>
      </c>
      <c r="S49">
        <f t="shared" si="0"/>
        <v>0.70832866010022144</v>
      </c>
      <c r="T49">
        <f t="shared" si="0"/>
        <v>0.76806005400307242</v>
      </c>
      <c r="U49">
        <f t="shared" si="0"/>
        <v>0.43742800328372411</v>
      </c>
      <c r="V49">
        <f t="shared" si="0"/>
        <v>0.74378712398490698</v>
      </c>
      <c r="X49">
        <f t="shared" si="1"/>
        <v>0.3740583494340477</v>
      </c>
      <c r="Y49">
        <f t="shared" si="1"/>
        <v>5.7858088717321898E-2</v>
      </c>
      <c r="Z49">
        <f t="shared" si="1"/>
        <v>-6.5932933469148303E-2</v>
      </c>
      <c r="AA49">
        <f t="shared" si="1"/>
        <v>0.12136054746569869</v>
      </c>
      <c r="AB49">
        <f t="shared" si="1"/>
        <v>0.24082333527140065</v>
      </c>
      <c r="AC49">
        <f t="shared" si="1"/>
        <v>0.18109194136854967</v>
      </c>
      <c r="AD49">
        <f t="shared" si="2"/>
        <v>0.12136054746569869</v>
      </c>
      <c r="AE49">
        <f t="shared" si="2"/>
        <v>0.451992598185047</v>
      </c>
      <c r="AF49">
        <f t="shared" si="2"/>
        <v>0.14563347748386413</v>
      </c>
      <c r="AH49">
        <f t="shared" si="11"/>
        <v>0.3740583494340477</v>
      </c>
      <c r="AI49">
        <f t="shared" si="3"/>
        <v>5.7858088717321898E-2</v>
      </c>
      <c r="AJ49">
        <f t="shared" si="3"/>
        <v>6.5932933469148303E-2</v>
      </c>
      <c r="AK49">
        <f t="shared" si="3"/>
        <v>0.12136054746569869</v>
      </c>
      <c r="AL49">
        <f t="shared" si="3"/>
        <v>0.24082333527140065</v>
      </c>
      <c r="AM49">
        <f t="shared" si="3"/>
        <v>0.18109194136854967</v>
      </c>
      <c r="AN49">
        <f t="shared" si="3"/>
        <v>0.12136054746569869</v>
      </c>
      <c r="AO49">
        <f t="shared" si="3"/>
        <v>0.451992598185047</v>
      </c>
      <c r="AP49">
        <f t="shared" si="3"/>
        <v>0.14563347748386413</v>
      </c>
      <c r="AR49">
        <f t="shared" si="12"/>
        <v>0.13991964878132412</v>
      </c>
      <c r="AS49">
        <f t="shared" si="4"/>
        <v>3.3475584300214915E-3</v>
      </c>
      <c r="AT49">
        <f t="shared" si="4"/>
        <v>4.3471517158471364E-3</v>
      </c>
      <c r="AU49">
        <f t="shared" si="4"/>
        <v>1.4728382481174104E-2</v>
      </c>
      <c r="AV49">
        <f t="shared" si="4"/>
        <v>5.7995878811241443E-2</v>
      </c>
      <c r="AW49">
        <f t="shared" si="4"/>
        <v>3.2794291228630229E-2</v>
      </c>
      <c r="AX49">
        <f t="shared" si="4"/>
        <v>1.4728382481174104E-2</v>
      </c>
      <c r="AY49">
        <f t="shared" si="4"/>
        <v>0.20429730881406935</v>
      </c>
      <c r="AZ49">
        <f t="shared" si="4"/>
        <v>2.1209109764043159E-2</v>
      </c>
    </row>
    <row r="50" spans="1:52" x14ac:dyDescent="0.25">
      <c r="A50" s="1" t="s">
        <v>81</v>
      </c>
      <c r="B50" s="55">
        <v>13468275.828017199</v>
      </c>
      <c r="C50" s="55">
        <v>13541004</v>
      </c>
      <c r="D50" s="55">
        <v>13593090</v>
      </c>
      <c r="E50" s="55">
        <v>13424500</v>
      </c>
      <c r="F50" s="55">
        <f t="shared" si="5"/>
        <v>13416285.010012832</v>
      </c>
      <c r="G50" s="55">
        <f t="shared" si="5"/>
        <v>13487824.672970382</v>
      </c>
      <c r="H50" s="55">
        <f t="shared" si="6"/>
        <v>13452054.841491606</v>
      </c>
      <c r="I50" s="55">
        <f t="shared" si="7"/>
        <v>13487824.672970382</v>
      </c>
      <c r="J50" s="55">
        <f t="shared" si="8"/>
        <v>13516433.81645428</v>
      </c>
      <c r="K50" s="55">
        <f t="shared" si="9"/>
        <v>13492540.736596644</v>
      </c>
      <c r="M50">
        <f t="shared" si="10"/>
        <v>0.38594828888418586</v>
      </c>
      <c r="N50">
        <f t="shared" si="10"/>
        <v>0.92802855253775185</v>
      </c>
      <c r="O50">
        <f t="shared" si="10"/>
        <v>1.3162521506688618</v>
      </c>
      <c r="P50">
        <f t="shared" si="10"/>
        <v>5.9664652897462034E-2</v>
      </c>
      <c r="Q50">
        <f t="shared" si="10"/>
        <v>-1.5658691512543399E-3</v>
      </c>
      <c r="R50">
        <f t="shared" si="10"/>
        <v>0.53165582885714713</v>
      </c>
      <c r="S50">
        <f t="shared" si="10"/>
        <v>0.26504497985293529</v>
      </c>
      <c r="T50">
        <f t="shared" si="10"/>
        <v>0.53165582885714713</v>
      </c>
      <c r="U50">
        <f t="shared" si="10"/>
        <v>0.74489440779905713</v>
      </c>
      <c r="V50">
        <f t="shared" si="10"/>
        <v>0.56680706316201146</v>
      </c>
      <c r="X50">
        <f t="shared" ref="X50:AF63" si="13">$M50-N50</f>
        <v>-0.54208026365356599</v>
      </c>
      <c r="Y50">
        <f t="shared" si="13"/>
        <v>-0.93030386178467595</v>
      </c>
      <c r="Z50">
        <f t="shared" si="13"/>
        <v>0.32628363598672383</v>
      </c>
      <c r="AA50">
        <f t="shared" si="13"/>
        <v>0.3875141580354402</v>
      </c>
      <c r="AB50">
        <f t="shared" si="13"/>
        <v>-0.14570753997296126</v>
      </c>
      <c r="AC50">
        <f t="shared" si="13"/>
        <v>0.12090330903125057</v>
      </c>
      <c r="AD50">
        <f t="shared" si="13"/>
        <v>-0.14570753997296126</v>
      </c>
      <c r="AE50">
        <f t="shared" si="13"/>
        <v>-0.35894611891487127</v>
      </c>
      <c r="AF50">
        <f t="shared" si="13"/>
        <v>-0.1808587742778256</v>
      </c>
      <c r="AH50">
        <f t="shared" si="11"/>
        <v>0.54208026365356599</v>
      </c>
      <c r="AI50">
        <f t="shared" si="11"/>
        <v>0.93030386178467595</v>
      </c>
      <c r="AJ50">
        <f t="shared" si="11"/>
        <v>0.32628363598672383</v>
      </c>
      <c r="AK50">
        <f t="shared" si="11"/>
        <v>0.3875141580354402</v>
      </c>
      <c r="AL50">
        <f t="shared" si="11"/>
        <v>0.14570753997296126</v>
      </c>
      <c r="AM50">
        <f t="shared" si="11"/>
        <v>0.12090330903125057</v>
      </c>
      <c r="AN50">
        <f t="shared" si="11"/>
        <v>0.14570753997296126</v>
      </c>
      <c r="AO50">
        <f t="shared" si="11"/>
        <v>0.35894611891487127</v>
      </c>
      <c r="AP50">
        <f t="shared" si="11"/>
        <v>0.1808587742778256</v>
      </c>
      <c r="AR50">
        <f t="shared" si="12"/>
        <v>0.29385101224271959</v>
      </c>
      <c r="AS50">
        <f t="shared" si="12"/>
        <v>0.86546527525148143</v>
      </c>
      <c r="AT50">
        <f t="shared" si="12"/>
        <v>0.1064610111127169</v>
      </c>
      <c r="AU50">
        <f t="shared" si="12"/>
        <v>0.15016722267791613</v>
      </c>
      <c r="AV50">
        <f t="shared" si="12"/>
        <v>2.1230687204972103E-2</v>
      </c>
      <c r="AW50">
        <f t="shared" si="12"/>
        <v>1.4617610134706076E-2</v>
      </c>
      <c r="AX50">
        <f t="shared" si="12"/>
        <v>2.1230687204972103E-2</v>
      </c>
      <c r="AY50">
        <f t="shared" si="12"/>
        <v>0.12884231628404891</v>
      </c>
      <c r="AZ50">
        <f t="shared" si="12"/>
        <v>3.2709896233277469E-2</v>
      </c>
    </row>
    <row r="51" spans="1:52" x14ac:dyDescent="0.25">
      <c r="A51" s="1" t="s">
        <v>82</v>
      </c>
      <c r="B51" s="55">
        <v>13360988.5831434</v>
      </c>
      <c r="C51" s="55">
        <v>13539461</v>
      </c>
      <c r="D51" s="55">
        <v>13561217</v>
      </c>
      <c r="E51" s="55">
        <v>13463192</v>
      </c>
      <c r="F51" s="55">
        <f t="shared" ref="F51:G63" si="14">$B51-F82</f>
        <v>13405319.783225166</v>
      </c>
      <c r="G51" s="55">
        <f t="shared" si="14"/>
        <v>13401792.140035158</v>
      </c>
      <c r="H51" s="55">
        <f t="shared" si="6"/>
        <v>13403555.961630162</v>
      </c>
      <c r="I51" s="55">
        <f t="shared" si="7"/>
        <v>13463192</v>
      </c>
      <c r="J51" s="55">
        <f t="shared" si="8"/>
        <v>13525992.934271283</v>
      </c>
      <c r="K51" s="55">
        <f t="shared" si="9"/>
        <v>13474196.384652063</v>
      </c>
      <c r="M51">
        <f t="shared" ref="M51:V63" si="15">((B51/$B50)-1)*100</f>
        <v>-0.79659227538699806</v>
      </c>
      <c r="N51">
        <f t="shared" si="15"/>
        <v>0.5285396058990699</v>
      </c>
      <c r="O51">
        <f t="shared" si="15"/>
        <v>0.69007475915707772</v>
      </c>
      <c r="P51">
        <f t="shared" si="15"/>
        <v>-3.7746687713535731E-2</v>
      </c>
      <c r="Q51">
        <f t="shared" si="15"/>
        <v>-0.46743952675122324</v>
      </c>
      <c r="R51">
        <f t="shared" si="15"/>
        <v>-0.49363176720615964</v>
      </c>
      <c r="S51">
        <f t="shared" si="15"/>
        <v>-0.480535646978697</v>
      </c>
      <c r="T51">
        <f t="shared" si="15"/>
        <v>-3.7746687713535731E-2</v>
      </c>
      <c r="U51">
        <f t="shared" si="15"/>
        <v>0.4285411658559779</v>
      </c>
      <c r="V51">
        <f t="shared" si="15"/>
        <v>4.3959276677041359E-2</v>
      </c>
      <c r="X51">
        <f t="shared" si="13"/>
        <v>-1.325131881286068</v>
      </c>
      <c r="Y51">
        <f t="shared" si="13"/>
        <v>-1.4866670345440758</v>
      </c>
      <c r="Z51">
        <f t="shared" si="13"/>
        <v>-0.75884558767346233</v>
      </c>
      <c r="AA51">
        <f t="shared" si="13"/>
        <v>-0.32915274863577482</v>
      </c>
      <c r="AB51">
        <f t="shared" si="13"/>
        <v>-0.30296050818083842</v>
      </c>
      <c r="AC51">
        <f t="shared" si="13"/>
        <v>-0.31605662840830107</v>
      </c>
      <c r="AD51">
        <f t="shared" si="13"/>
        <v>-0.75884558767346233</v>
      </c>
      <c r="AE51">
        <f t="shared" si="13"/>
        <v>-1.225133441242976</v>
      </c>
      <c r="AF51">
        <f t="shared" si="13"/>
        <v>-0.84055155206403942</v>
      </c>
      <c r="AH51">
        <f t="shared" si="11"/>
        <v>1.325131881286068</v>
      </c>
      <c r="AI51">
        <f t="shared" si="11"/>
        <v>1.4866670345440758</v>
      </c>
      <c r="AJ51">
        <f t="shared" si="11"/>
        <v>0.75884558767346233</v>
      </c>
      <c r="AK51">
        <f t="shared" si="11"/>
        <v>0.32915274863577482</v>
      </c>
      <c r="AL51">
        <f t="shared" si="11"/>
        <v>0.30296050818083842</v>
      </c>
      <c r="AM51">
        <f t="shared" si="11"/>
        <v>0.31605662840830107</v>
      </c>
      <c r="AN51">
        <f t="shared" si="11"/>
        <v>0.75884558767346233</v>
      </c>
      <c r="AO51">
        <f t="shared" si="11"/>
        <v>1.225133441242976</v>
      </c>
      <c r="AP51">
        <f t="shared" si="11"/>
        <v>0.84055155206403942</v>
      </c>
      <c r="AR51">
        <f t="shared" si="12"/>
        <v>1.7559745028007536</v>
      </c>
      <c r="AS51">
        <f t="shared" si="12"/>
        <v>2.2101788716000761</v>
      </c>
      <c r="AT51">
        <f t="shared" si="12"/>
        <v>0.57584662593148239</v>
      </c>
      <c r="AU51">
        <f t="shared" si="12"/>
        <v>0.10834153193448556</v>
      </c>
      <c r="AV51">
        <f t="shared" si="12"/>
        <v>9.1785069517191856E-2</v>
      </c>
      <c r="AW51">
        <f t="shared" si="12"/>
        <v>9.9891792360822906E-2</v>
      </c>
      <c r="AX51">
        <f t="shared" si="12"/>
        <v>0.57584662593148239</v>
      </c>
      <c r="AY51">
        <f t="shared" si="12"/>
        <v>1.5009519488518563</v>
      </c>
      <c r="AZ51">
        <f t="shared" si="12"/>
        <v>0.70652691167726556</v>
      </c>
    </row>
    <row r="52" spans="1:52" x14ac:dyDescent="0.25">
      <c r="A52" s="1" t="s">
        <v>83</v>
      </c>
      <c r="B52" s="55">
        <v>13508972.1147516</v>
      </c>
      <c r="C52" s="55">
        <v>13487421</v>
      </c>
      <c r="D52" s="55">
        <v>13520809</v>
      </c>
      <c r="E52" s="55">
        <v>13437780</v>
      </c>
      <c r="F52" s="55">
        <f t="shared" si="14"/>
        <v>13492838.159222106</v>
      </c>
      <c r="G52" s="55">
        <f t="shared" si="14"/>
        <v>13505231.680538792</v>
      </c>
      <c r="H52" s="55">
        <f t="shared" si="6"/>
        <v>13499034.91988045</v>
      </c>
      <c r="I52" s="55">
        <f t="shared" si="7"/>
        <v>13492838.159222106</v>
      </c>
      <c r="J52" s="55">
        <f t="shared" si="8"/>
        <v>13362035.423519561</v>
      </c>
      <c r="K52" s="55">
        <f t="shared" si="9"/>
        <v>13488815.967952181</v>
      </c>
      <c r="M52">
        <f t="shared" si="15"/>
        <v>1.1075792085841529</v>
      </c>
      <c r="N52">
        <f t="shared" si="15"/>
        <v>0.94628040485051912</v>
      </c>
      <c r="O52">
        <f t="shared" si="15"/>
        <v>1.1961720935697473</v>
      </c>
      <c r="P52">
        <f t="shared" si="15"/>
        <v>0.57474352574091725</v>
      </c>
      <c r="Q52">
        <f t="shared" si="15"/>
        <v>0.98682500369060566</v>
      </c>
      <c r="R52">
        <f t="shared" si="15"/>
        <v>1.0795840180372052</v>
      </c>
      <c r="S52">
        <f t="shared" si="15"/>
        <v>1.0332045108639054</v>
      </c>
      <c r="T52">
        <f t="shared" si="15"/>
        <v>0.98682500369060566</v>
      </c>
      <c r="U52">
        <f t="shared" si="15"/>
        <v>7.8350517976000233E-3</v>
      </c>
      <c r="V52">
        <f t="shared" si="15"/>
        <v>0.95672100917780778</v>
      </c>
      <c r="X52">
        <f t="shared" si="13"/>
        <v>0.16129880373363381</v>
      </c>
      <c r="Y52">
        <f t="shared" si="13"/>
        <v>-8.8592884985594367E-2</v>
      </c>
      <c r="Z52">
        <f t="shared" si="13"/>
        <v>0.53283568284323568</v>
      </c>
      <c r="AA52">
        <f t="shared" si="13"/>
        <v>0.12075420489354727</v>
      </c>
      <c r="AB52">
        <f t="shared" si="13"/>
        <v>2.7995190546947768E-2</v>
      </c>
      <c r="AC52">
        <f t="shared" si="13"/>
        <v>7.4374697720247518E-2</v>
      </c>
      <c r="AD52">
        <f t="shared" si="13"/>
        <v>0.12075420489354727</v>
      </c>
      <c r="AE52">
        <f t="shared" si="13"/>
        <v>1.0997441567865529</v>
      </c>
      <c r="AF52">
        <f t="shared" si="13"/>
        <v>0.15085819940634515</v>
      </c>
      <c r="AH52">
        <f t="shared" si="11"/>
        <v>0.16129880373363381</v>
      </c>
      <c r="AI52">
        <f t="shared" si="11"/>
        <v>8.8592884985594367E-2</v>
      </c>
      <c r="AJ52">
        <f t="shared" si="11"/>
        <v>0.53283568284323568</v>
      </c>
      <c r="AK52">
        <f t="shared" si="11"/>
        <v>0.12075420489354727</v>
      </c>
      <c r="AL52">
        <f t="shared" si="11"/>
        <v>2.7995190546947768E-2</v>
      </c>
      <c r="AM52">
        <f t="shared" si="11"/>
        <v>7.4374697720247518E-2</v>
      </c>
      <c r="AN52">
        <f t="shared" si="11"/>
        <v>0.12075420489354727</v>
      </c>
      <c r="AO52">
        <f t="shared" si="11"/>
        <v>1.0997441567865529</v>
      </c>
      <c r="AP52">
        <f t="shared" si="11"/>
        <v>0.15085819940634515</v>
      </c>
      <c r="AR52">
        <f t="shared" si="12"/>
        <v>2.6017304085901322E-2</v>
      </c>
      <c r="AS52">
        <f t="shared" si="12"/>
        <v>7.8486992700707511E-3</v>
      </c>
      <c r="AT52">
        <f t="shared" si="12"/>
        <v>0.28391386491101722</v>
      </c>
      <c r="AU52">
        <f t="shared" si="12"/>
        <v>1.4581577999472795E-2</v>
      </c>
      <c r="AV52">
        <f t="shared" si="12"/>
        <v>7.8373069375991362E-4</v>
      </c>
      <c r="AW52">
        <f t="shared" si="12"/>
        <v>5.5315956609781917E-3</v>
      </c>
      <c r="AX52">
        <f t="shared" si="12"/>
        <v>1.4581577999472795E-2</v>
      </c>
      <c r="AY52">
        <f t="shared" si="12"/>
        <v>1.2094372103861664</v>
      </c>
      <c r="AZ52">
        <f t="shared" si="12"/>
        <v>2.2758196328124595E-2</v>
      </c>
    </row>
    <row r="53" spans="1:52" x14ac:dyDescent="0.25">
      <c r="A53" s="1" t="s">
        <v>84</v>
      </c>
      <c r="B53" s="55">
        <v>13559798.942126701</v>
      </c>
      <c r="C53" s="55">
        <v>13604765</v>
      </c>
      <c r="D53" s="55">
        <v>13670888</v>
      </c>
      <c r="E53" s="55">
        <v>13551082</v>
      </c>
      <c r="F53" s="55">
        <f t="shared" si="14"/>
        <v>13555756.574483898</v>
      </c>
      <c r="G53" s="55">
        <f t="shared" si="14"/>
        <v>13549118.02467183</v>
      </c>
      <c r="H53" s="55">
        <f t="shared" si="6"/>
        <v>13552437.299577864</v>
      </c>
      <c r="I53" s="55">
        <f t="shared" si="7"/>
        <v>13555756.574483898</v>
      </c>
      <c r="J53" s="55">
        <f t="shared" si="8"/>
        <v>13617878.219534729</v>
      </c>
      <c r="K53" s="55">
        <f t="shared" si="9"/>
        <v>13586321.919831146</v>
      </c>
      <c r="M53">
        <f t="shared" si="15"/>
        <v>0.37624496477861591</v>
      </c>
      <c r="N53">
        <f t="shared" si="15"/>
        <v>0.70910565537252168</v>
      </c>
      <c r="O53">
        <f t="shared" si="15"/>
        <v>1.1985803499556358</v>
      </c>
      <c r="P53">
        <f t="shared" si="15"/>
        <v>0.31171790785189391</v>
      </c>
      <c r="Q53">
        <f t="shared" si="15"/>
        <v>0.34632138799968182</v>
      </c>
      <c r="R53">
        <f t="shared" si="15"/>
        <v>0.29717960463024884</v>
      </c>
      <c r="S53">
        <f t="shared" si="15"/>
        <v>0.32175049631497643</v>
      </c>
      <c r="T53">
        <f t="shared" si="15"/>
        <v>0.34632138799968182</v>
      </c>
      <c r="U53">
        <f t="shared" si="15"/>
        <v>0.80617610176427767</v>
      </c>
      <c r="V53">
        <f t="shared" si="15"/>
        <v>0.57258098116199641</v>
      </c>
      <c r="X53">
        <f t="shared" si="13"/>
        <v>-0.33286069059390577</v>
      </c>
      <c r="Y53">
        <f t="shared" si="13"/>
        <v>-0.82233538517701987</v>
      </c>
      <c r="Z53">
        <f t="shared" si="13"/>
        <v>6.4527056926722004E-2</v>
      </c>
      <c r="AA53">
        <f t="shared" si="13"/>
        <v>2.9923576778934091E-2</v>
      </c>
      <c r="AB53">
        <f t="shared" si="13"/>
        <v>7.906536014836707E-2</v>
      </c>
      <c r="AC53">
        <f t="shared" si="13"/>
        <v>5.4494468463639478E-2</v>
      </c>
      <c r="AD53">
        <f t="shared" si="13"/>
        <v>2.9923576778934091E-2</v>
      </c>
      <c r="AE53">
        <f t="shared" si="13"/>
        <v>-0.42993113698566177</v>
      </c>
      <c r="AF53">
        <f t="shared" si="13"/>
        <v>-0.1963360163833805</v>
      </c>
      <c r="AH53">
        <f t="shared" si="11"/>
        <v>0.33286069059390577</v>
      </c>
      <c r="AI53">
        <f t="shared" si="11"/>
        <v>0.82233538517701987</v>
      </c>
      <c r="AJ53">
        <f t="shared" si="11"/>
        <v>6.4527056926722004E-2</v>
      </c>
      <c r="AK53">
        <f t="shared" si="11"/>
        <v>2.9923576778934091E-2</v>
      </c>
      <c r="AL53">
        <f t="shared" si="11"/>
        <v>7.906536014836707E-2</v>
      </c>
      <c r="AM53">
        <f t="shared" si="11"/>
        <v>5.4494468463639478E-2</v>
      </c>
      <c r="AN53">
        <f t="shared" si="11"/>
        <v>2.9923576778934091E-2</v>
      </c>
      <c r="AO53">
        <f t="shared" si="11"/>
        <v>0.42993113698566177</v>
      </c>
      <c r="AP53">
        <f t="shared" si="11"/>
        <v>0.1963360163833805</v>
      </c>
      <c r="AR53">
        <f t="shared" si="12"/>
        <v>0.11079623934265187</v>
      </c>
      <c r="AS53">
        <f t="shared" si="12"/>
        <v>0.67623548571423764</v>
      </c>
      <c r="AT53">
        <f t="shared" si="12"/>
        <v>4.163741075624422E-3</v>
      </c>
      <c r="AU53">
        <f t="shared" si="12"/>
        <v>8.9542044724476354E-4</v>
      </c>
      <c r="AV53">
        <f t="shared" si="12"/>
        <v>6.2513311753909914E-3</v>
      </c>
      <c r="AW53">
        <f t="shared" si="12"/>
        <v>2.9696470931345974E-3</v>
      </c>
      <c r="AX53">
        <f t="shared" si="12"/>
        <v>8.9542044724476354E-4</v>
      </c>
      <c r="AY53">
        <f t="shared" si="12"/>
        <v>0.18484078254978387</v>
      </c>
      <c r="AZ53">
        <f t="shared" si="12"/>
        <v>3.8547831329295054E-2</v>
      </c>
    </row>
    <row r="54" spans="1:52" x14ac:dyDescent="0.25">
      <c r="A54" s="1" t="s">
        <v>85</v>
      </c>
      <c r="B54" s="55">
        <v>13625487.6208273</v>
      </c>
      <c r="C54" s="55">
        <v>13584433</v>
      </c>
      <c r="D54" s="55">
        <v>13606229</v>
      </c>
      <c r="E54" s="55">
        <v>13632967</v>
      </c>
      <c r="F54" s="55">
        <f t="shared" si="14"/>
        <v>13642555.554343782</v>
      </c>
      <c r="G54" s="55">
        <f t="shared" si="14"/>
        <v>13582422.296114255</v>
      </c>
      <c r="H54" s="55">
        <f t="shared" si="6"/>
        <v>13612488.925229019</v>
      </c>
      <c r="I54" s="55">
        <f t="shared" si="7"/>
        <v>13606229</v>
      </c>
      <c r="J54" s="55">
        <f t="shared" si="8"/>
        <v>13632342.078360707</v>
      </c>
      <c r="K54" s="55">
        <f t="shared" si="9"/>
        <v>13609721.370091608</v>
      </c>
      <c r="M54">
        <f t="shared" si="15"/>
        <v>0.48443696680873227</v>
      </c>
      <c r="N54">
        <f t="shared" si="15"/>
        <v>0.18166978712912396</v>
      </c>
      <c r="O54">
        <f t="shared" si="15"/>
        <v>0.34240963359015719</v>
      </c>
      <c r="P54">
        <f t="shared" si="15"/>
        <v>0.53959544817427929</v>
      </c>
      <c r="Q54">
        <f t="shared" si="15"/>
        <v>0.61030854933976642</v>
      </c>
      <c r="R54">
        <f t="shared" si="15"/>
        <v>0.1668413675166569</v>
      </c>
      <c r="S54">
        <f t="shared" si="15"/>
        <v>0.38857495842821166</v>
      </c>
      <c r="T54">
        <f t="shared" si="15"/>
        <v>0.34240963359015719</v>
      </c>
      <c r="U54">
        <f t="shared" si="15"/>
        <v>0.53498681317931673</v>
      </c>
      <c r="V54">
        <f t="shared" si="15"/>
        <v>0.36816495714999675</v>
      </c>
      <c r="X54">
        <f t="shared" si="13"/>
        <v>0.30276717967960831</v>
      </c>
      <c r="Y54">
        <f t="shared" si="13"/>
        <v>0.14202733321857508</v>
      </c>
      <c r="Z54">
        <f t="shared" si="13"/>
        <v>-5.5158481365547019E-2</v>
      </c>
      <c r="AA54">
        <f t="shared" si="13"/>
        <v>-0.12587158253103414</v>
      </c>
      <c r="AB54">
        <f t="shared" si="13"/>
        <v>0.31759559929207537</v>
      </c>
      <c r="AC54">
        <f t="shared" si="13"/>
        <v>9.5862008380520614E-2</v>
      </c>
      <c r="AD54">
        <f t="shared" si="13"/>
        <v>0.14202733321857508</v>
      </c>
      <c r="AE54">
        <f t="shared" si="13"/>
        <v>-5.0549846370584461E-2</v>
      </c>
      <c r="AF54">
        <f t="shared" si="13"/>
        <v>0.11627200965873552</v>
      </c>
      <c r="AH54">
        <f t="shared" si="11"/>
        <v>0.30276717967960831</v>
      </c>
      <c r="AI54">
        <f t="shared" si="11"/>
        <v>0.14202733321857508</v>
      </c>
      <c r="AJ54">
        <f t="shared" si="11"/>
        <v>5.5158481365547019E-2</v>
      </c>
      <c r="AK54">
        <f t="shared" si="11"/>
        <v>0.12587158253103414</v>
      </c>
      <c r="AL54">
        <f t="shared" si="11"/>
        <v>0.31759559929207537</v>
      </c>
      <c r="AM54">
        <f t="shared" si="11"/>
        <v>9.5862008380520614E-2</v>
      </c>
      <c r="AN54">
        <f t="shared" si="11"/>
        <v>0.14202733321857508</v>
      </c>
      <c r="AO54">
        <f t="shared" si="11"/>
        <v>5.0549846370584461E-2</v>
      </c>
      <c r="AP54">
        <f t="shared" si="11"/>
        <v>0.11627200965873552</v>
      </c>
      <c r="AR54">
        <f t="shared" si="12"/>
        <v>9.1667965091144221E-2</v>
      </c>
      <c r="AS54">
        <f t="shared" si="12"/>
        <v>2.0171763381180159E-2</v>
      </c>
      <c r="AT54">
        <f t="shared" si="12"/>
        <v>3.0424580665533978E-3</v>
      </c>
      <c r="AU54">
        <f t="shared" si="12"/>
        <v>1.5843655288866939E-2</v>
      </c>
      <c r="AV54">
        <f t="shared" si="12"/>
        <v>0.1008669646896925</v>
      </c>
      <c r="AW54">
        <f t="shared" si="12"/>
        <v>9.1895246507470042E-3</v>
      </c>
      <c r="AX54">
        <f t="shared" si="12"/>
        <v>2.0171763381180159E-2</v>
      </c>
      <c r="AY54">
        <f t="shared" si="12"/>
        <v>2.5552869680896912E-3</v>
      </c>
      <c r="AZ54">
        <f t="shared" si="12"/>
        <v>1.3519180230081087E-2</v>
      </c>
    </row>
    <row r="55" spans="1:52" x14ac:dyDescent="0.25">
      <c r="A55" s="1" t="s">
        <v>86</v>
      </c>
      <c r="B55" s="55">
        <v>13756855.9001392</v>
      </c>
      <c r="C55" s="55">
        <v>13737551</v>
      </c>
      <c r="D55" s="55">
        <v>13795701</v>
      </c>
      <c r="E55" s="55">
        <v>13772771</v>
      </c>
      <c r="F55" s="55">
        <f t="shared" si="14"/>
        <v>13751818.683960242</v>
      </c>
      <c r="G55" s="55">
        <f t="shared" si="14"/>
        <v>13753133.121335307</v>
      </c>
      <c r="H55" s="55">
        <f t="shared" si="6"/>
        <v>13752475.902647775</v>
      </c>
      <c r="I55" s="55">
        <f t="shared" si="7"/>
        <v>13753133.121335307</v>
      </c>
      <c r="J55" s="55">
        <f t="shared" si="8"/>
        <v>13721986.664452566</v>
      </c>
      <c r="K55" s="55">
        <f t="shared" si="9"/>
        <v>13762194.961059112</v>
      </c>
      <c r="M55">
        <f t="shared" si="15"/>
        <v>0.96413635216323623</v>
      </c>
      <c r="N55">
        <f t="shared" si="15"/>
        <v>0.82245408231411687</v>
      </c>
      <c r="O55">
        <f t="shared" si="15"/>
        <v>1.2492277994698542</v>
      </c>
      <c r="P55">
        <f t="shared" si="15"/>
        <v>1.0809402442784499</v>
      </c>
      <c r="Q55">
        <f t="shared" si="15"/>
        <v>0.92716728126367443</v>
      </c>
      <c r="R55">
        <f t="shared" si="15"/>
        <v>0.93681418280322504</v>
      </c>
      <c r="S55">
        <f t="shared" si="15"/>
        <v>0.93199073203344973</v>
      </c>
      <c r="T55">
        <f t="shared" si="15"/>
        <v>0.93681418280322504</v>
      </c>
      <c r="U55">
        <f t="shared" si="15"/>
        <v>0.7082245150460631</v>
      </c>
      <c r="V55">
        <f t="shared" si="15"/>
        <v>1.0033207180258685</v>
      </c>
      <c r="X55">
        <f t="shared" si="13"/>
        <v>0.14168226984911936</v>
      </c>
      <c r="Y55">
        <f t="shared" si="13"/>
        <v>-0.28509144730661795</v>
      </c>
      <c r="Z55">
        <f t="shared" si="13"/>
        <v>-0.11680389211521369</v>
      </c>
      <c r="AA55">
        <f t="shared" si="13"/>
        <v>3.6969070899561807E-2</v>
      </c>
      <c r="AB55">
        <f t="shared" si="13"/>
        <v>2.7322169360011195E-2</v>
      </c>
      <c r="AC55">
        <f t="shared" si="13"/>
        <v>3.2145620129786501E-2</v>
      </c>
      <c r="AD55">
        <f t="shared" si="13"/>
        <v>2.7322169360011195E-2</v>
      </c>
      <c r="AE55">
        <f t="shared" si="13"/>
        <v>0.25591183711717314</v>
      </c>
      <c r="AF55">
        <f t="shared" si="13"/>
        <v>-3.9184365862632298E-2</v>
      </c>
      <c r="AH55">
        <f t="shared" si="11"/>
        <v>0.14168226984911936</v>
      </c>
      <c r="AI55">
        <f t="shared" si="11"/>
        <v>0.28509144730661795</v>
      </c>
      <c r="AJ55">
        <f t="shared" si="11"/>
        <v>0.11680389211521369</v>
      </c>
      <c r="AK55">
        <f t="shared" si="11"/>
        <v>3.6969070899561807E-2</v>
      </c>
      <c r="AL55">
        <f t="shared" si="11"/>
        <v>2.7322169360011195E-2</v>
      </c>
      <c r="AM55">
        <f t="shared" si="11"/>
        <v>3.2145620129786501E-2</v>
      </c>
      <c r="AN55">
        <f t="shared" si="11"/>
        <v>2.7322169360011195E-2</v>
      </c>
      <c r="AO55">
        <f t="shared" si="11"/>
        <v>0.25591183711717314</v>
      </c>
      <c r="AP55">
        <f t="shared" si="11"/>
        <v>3.9184365862632298E-2</v>
      </c>
      <c r="AR55">
        <f t="shared" si="12"/>
        <v>2.0073865589598675E-2</v>
      </c>
      <c r="AS55">
        <f t="shared" si="12"/>
        <v>8.1277133327382123E-2</v>
      </c>
      <c r="AT55">
        <f t="shared" si="12"/>
        <v>1.3643149213262479E-2</v>
      </c>
      <c r="AU55">
        <f t="shared" si="12"/>
        <v>1.3667122031768275E-3</v>
      </c>
      <c r="AV55">
        <f t="shared" si="12"/>
        <v>7.465009385371345E-4</v>
      </c>
      <c r="AW55">
        <f t="shared" si="12"/>
        <v>1.033340893528535E-3</v>
      </c>
      <c r="AX55">
        <f t="shared" si="12"/>
        <v>7.465009385371345E-4</v>
      </c>
      <c r="AY55">
        <f t="shared" si="12"/>
        <v>6.5490868376686551E-2</v>
      </c>
      <c r="AZ55">
        <f t="shared" si="12"/>
        <v>1.5354145280566233E-3</v>
      </c>
    </row>
    <row r="56" spans="1:52" x14ac:dyDescent="0.25">
      <c r="A56" s="1" t="s">
        <v>87</v>
      </c>
      <c r="B56" s="55">
        <v>13819479.2984477</v>
      </c>
      <c r="C56" s="55">
        <v>13880162</v>
      </c>
      <c r="D56" s="55">
        <v>13930417</v>
      </c>
      <c r="E56" s="55">
        <v>13806820</v>
      </c>
      <c r="F56" s="55">
        <f t="shared" si="14"/>
        <v>13832731.511839459</v>
      </c>
      <c r="G56" s="55">
        <f t="shared" si="14"/>
        <v>13819830.413810642</v>
      </c>
      <c r="H56" s="55">
        <f t="shared" si="6"/>
        <v>13826280.962825051</v>
      </c>
      <c r="I56" s="55">
        <f t="shared" si="7"/>
        <v>13832731.511839459</v>
      </c>
      <c r="J56" s="55">
        <f t="shared" si="8"/>
        <v>13855283.422401637</v>
      </c>
      <c r="K56" s="55">
        <f t="shared" si="9"/>
        <v>13853992.185130021</v>
      </c>
      <c r="M56">
        <f t="shared" si="15"/>
        <v>0.45521592116020138</v>
      </c>
      <c r="N56">
        <f t="shared" si="15"/>
        <v>0.89632471805969338</v>
      </c>
      <c r="O56">
        <f t="shared" si="15"/>
        <v>1.2616334802129092</v>
      </c>
      <c r="P56">
        <f t="shared" si="15"/>
        <v>0.36319417913139862</v>
      </c>
      <c r="Q56">
        <f t="shared" si="15"/>
        <v>0.55154762288009973</v>
      </c>
      <c r="R56">
        <f t="shared" si="15"/>
        <v>0.45776821483465291</v>
      </c>
      <c r="S56">
        <f t="shared" si="15"/>
        <v>0.50465791885738742</v>
      </c>
      <c r="T56">
        <f t="shared" si="15"/>
        <v>0.55154762288009973</v>
      </c>
      <c r="U56">
        <f t="shared" si="15"/>
        <v>0.71547977951444963</v>
      </c>
      <c r="V56">
        <f t="shared" si="15"/>
        <v>0.70609364302376409</v>
      </c>
      <c r="X56">
        <f t="shared" si="13"/>
        <v>-0.44110879689949201</v>
      </c>
      <c r="Y56">
        <f t="shared" si="13"/>
        <v>-0.80641755905270784</v>
      </c>
      <c r="Z56">
        <f t="shared" si="13"/>
        <v>9.2021742028802755E-2</v>
      </c>
      <c r="AA56">
        <f t="shared" si="13"/>
        <v>-9.6331701719898355E-2</v>
      </c>
      <c r="AB56">
        <f t="shared" si="13"/>
        <v>-2.5522936744515334E-3</v>
      </c>
      <c r="AC56">
        <f t="shared" si="13"/>
        <v>-4.9441997697186046E-2</v>
      </c>
      <c r="AD56">
        <f t="shared" si="13"/>
        <v>-9.6331701719898355E-2</v>
      </c>
      <c r="AE56">
        <f t="shared" si="13"/>
        <v>-0.26026385835424826</v>
      </c>
      <c r="AF56">
        <f t="shared" si="13"/>
        <v>-0.25087772186356272</v>
      </c>
      <c r="AH56">
        <f t="shared" si="11"/>
        <v>0.44110879689949201</v>
      </c>
      <c r="AI56">
        <f t="shared" si="11"/>
        <v>0.80641755905270784</v>
      </c>
      <c r="AJ56">
        <f t="shared" si="11"/>
        <v>9.2021742028802755E-2</v>
      </c>
      <c r="AK56">
        <f t="shared" si="11"/>
        <v>9.6331701719898355E-2</v>
      </c>
      <c r="AL56">
        <f t="shared" si="11"/>
        <v>2.5522936744515334E-3</v>
      </c>
      <c r="AM56">
        <f t="shared" si="11"/>
        <v>4.9441997697186046E-2</v>
      </c>
      <c r="AN56">
        <f t="shared" si="11"/>
        <v>9.6331701719898355E-2</v>
      </c>
      <c r="AO56">
        <f t="shared" si="11"/>
        <v>0.26026385835424826</v>
      </c>
      <c r="AP56">
        <f t="shared" si="11"/>
        <v>0.25087772186356272</v>
      </c>
      <c r="AR56">
        <f t="shared" si="12"/>
        <v>0.1945769707021173</v>
      </c>
      <c r="AS56">
        <f t="shared" si="12"/>
        <v>0.65030927954852757</v>
      </c>
      <c r="AT56">
        <f t="shared" si="12"/>
        <v>8.4680010060155242E-3</v>
      </c>
      <c r="AU56">
        <f t="shared" si="12"/>
        <v>9.2797967562514676E-3</v>
      </c>
      <c r="AV56">
        <f t="shared" si="12"/>
        <v>6.5142030006453105E-6</v>
      </c>
      <c r="AW56">
        <f t="shared" si="12"/>
        <v>2.4445111362885502E-3</v>
      </c>
      <c r="AX56">
        <f t="shared" si="12"/>
        <v>9.2797967562514676E-3</v>
      </c>
      <c r="AY56">
        <f t="shared" si="12"/>
        <v>6.77372759654402E-2</v>
      </c>
      <c r="AZ56">
        <f t="shared" si="12"/>
        <v>6.2939631327451132E-2</v>
      </c>
    </row>
    <row r="57" spans="1:52" x14ac:dyDescent="0.25">
      <c r="A57" s="1" t="s">
        <v>88</v>
      </c>
      <c r="B57" s="55">
        <v>13908633.5967007</v>
      </c>
      <c r="C57" s="55">
        <v>13903064</v>
      </c>
      <c r="D57" s="55">
        <v>13941963</v>
      </c>
      <c r="E57" s="55">
        <v>13906351</v>
      </c>
      <c r="F57" s="55">
        <f t="shared" si="14"/>
        <v>13890389.824923933</v>
      </c>
      <c r="G57" s="55">
        <f t="shared" si="14"/>
        <v>13913338.052335726</v>
      </c>
      <c r="H57" s="55">
        <f t="shared" si="6"/>
        <v>13901863.938629828</v>
      </c>
      <c r="I57" s="55">
        <f t="shared" si="7"/>
        <v>13906351</v>
      </c>
      <c r="J57" s="55">
        <f t="shared" si="8"/>
        <v>13898371.381297637</v>
      </c>
      <c r="K57" s="55">
        <f t="shared" si="9"/>
        <v>13911021.175451931</v>
      </c>
      <c r="M57">
        <f t="shared" si="15"/>
        <v>0.64513500348029051</v>
      </c>
      <c r="N57">
        <f t="shared" si="15"/>
        <v>0.60483249583569432</v>
      </c>
      <c r="O57">
        <f t="shared" si="15"/>
        <v>0.8863119869216618</v>
      </c>
      <c r="P57">
        <f t="shared" si="15"/>
        <v>0.62861776248008816</v>
      </c>
      <c r="Q57">
        <f t="shared" si="15"/>
        <v>0.51312010347739356</v>
      </c>
      <c r="R57">
        <f t="shared" si="15"/>
        <v>0.67917720965484651</v>
      </c>
      <c r="S57">
        <f t="shared" si="15"/>
        <v>0.59614865656612004</v>
      </c>
      <c r="T57">
        <f t="shared" si="15"/>
        <v>0.62861776248008816</v>
      </c>
      <c r="U57">
        <f t="shared" si="15"/>
        <v>0.57087594363123273</v>
      </c>
      <c r="V57">
        <f t="shared" si="15"/>
        <v>0.66241191167393243</v>
      </c>
      <c r="X57">
        <f t="shared" si="13"/>
        <v>4.0302507644596197E-2</v>
      </c>
      <c r="Y57">
        <f t="shared" si="13"/>
        <v>-0.24117698344137128</v>
      </c>
      <c r="Z57">
        <f t="shared" si="13"/>
        <v>1.6517241000202354E-2</v>
      </c>
      <c r="AA57">
        <f t="shared" si="13"/>
        <v>0.13201490000289695</v>
      </c>
      <c r="AB57">
        <f t="shared" si="13"/>
        <v>-3.4042206174556E-2</v>
      </c>
      <c r="AC57">
        <f t="shared" si="13"/>
        <v>4.8986346914170475E-2</v>
      </c>
      <c r="AD57">
        <f t="shared" si="13"/>
        <v>1.6517241000202354E-2</v>
      </c>
      <c r="AE57">
        <f t="shared" si="13"/>
        <v>7.4259059849057785E-2</v>
      </c>
      <c r="AF57">
        <f t="shared" si="13"/>
        <v>-1.7276908193641916E-2</v>
      </c>
      <c r="AH57">
        <f t="shared" si="11"/>
        <v>4.0302507644596197E-2</v>
      </c>
      <c r="AI57">
        <f t="shared" si="11"/>
        <v>0.24117698344137128</v>
      </c>
      <c r="AJ57">
        <f t="shared" si="11"/>
        <v>1.6517241000202354E-2</v>
      </c>
      <c r="AK57">
        <f t="shared" si="11"/>
        <v>0.13201490000289695</v>
      </c>
      <c r="AL57">
        <f t="shared" si="11"/>
        <v>3.4042206174556E-2</v>
      </c>
      <c r="AM57">
        <f t="shared" si="11"/>
        <v>4.8986346914170475E-2</v>
      </c>
      <c r="AN57">
        <f t="shared" si="11"/>
        <v>1.6517241000202354E-2</v>
      </c>
      <c r="AO57">
        <f t="shared" si="11"/>
        <v>7.4259059849057785E-2</v>
      </c>
      <c r="AP57">
        <f t="shared" si="11"/>
        <v>1.7276908193641916E-2</v>
      </c>
      <c r="AR57">
        <f t="shared" si="12"/>
        <v>1.6242921224427348E-3</v>
      </c>
      <c r="AS57">
        <f t="shared" si="12"/>
        <v>5.8166337341879482E-2</v>
      </c>
      <c r="AT57">
        <f t="shared" si="12"/>
        <v>2.7281925025876563E-4</v>
      </c>
      <c r="AU57">
        <f t="shared" si="12"/>
        <v>1.7427933822774883E-2</v>
      </c>
      <c r="AV57">
        <f t="shared" si="12"/>
        <v>1.1588718012309786E-3</v>
      </c>
      <c r="AW57">
        <f t="shared" si="12"/>
        <v>2.3996621839954594E-3</v>
      </c>
      <c r="AX57">
        <f t="shared" si="12"/>
        <v>2.7281925025876563E-4</v>
      </c>
      <c r="AY57">
        <f t="shared" si="12"/>
        <v>5.5144079696659463E-3</v>
      </c>
      <c r="AZ57">
        <f t="shared" si="12"/>
        <v>2.9849155673153117E-4</v>
      </c>
    </row>
    <row r="58" spans="1:52" x14ac:dyDescent="0.25">
      <c r="A58" s="1" t="s">
        <v>89</v>
      </c>
      <c r="B58" s="55">
        <v>13966231.531418299</v>
      </c>
      <c r="C58" s="55">
        <v>13973558</v>
      </c>
      <c r="D58" s="55">
        <v>14016360</v>
      </c>
      <c r="E58" s="55">
        <v>13940437</v>
      </c>
      <c r="F58" s="55">
        <f t="shared" si="14"/>
        <v>13949813.540423052</v>
      </c>
      <c r="G58" s="55">
        <f t="shared" si="14"/>
        <v>14014753.330272244</v>
      </c>
      <c r="H58" s="55">
        <f t="shared" si="6"/>
        <v>13982283.435347648</v>
      </c>
      <c r="I58" s="55">
        <f t="shared" si="7"/>
        <v>13973558</v>
      </c>
      <c r="J58" s="55">
        <f t="shared" si="8"/>
        <v>13997989.973373132</v>
      </c>
      <c r="K58" s="55">
        <f t="shared" si="9"/>
        <v>13978984.374139059</v>
      </c>
      <c r="M58">
        <f t="shared" si="15"/>
        <v>0.41411641421960077</v>
      </c>
      <c r="N58">
        <f t="shared" si="15"/>
        <v>0.46679210324946929</v>
      </c>
      <c r="O58">
        <f t="shared" si="15"/>
        <v>0.77452901861512213</v>
      </c>
      <c r="P58">
        <f t="shared" si="15"/>
        <v>0.22865943716314785</v>
      </c>
      <c r="Q58">
        <f t="shared" si="15"/>
        <v>0.29607468940817672</v>
      </c>
      <c r="R58">
        <f t="shared" si="15"/>
        <v>0.76297741854898238</v>
      </c>
      <c r="S58">
        <f t="shared" si="15"/>
        <v>0.52952605397857955</v>
      </c>
      <c r="T58">
        <f t="shared" si="15"/>
        <v>0.46679210324946929</v>
      </c>
      <c r="U58">
        <f t="shared" si="15"/>
        <v>0.64245258925814674</v>
      </c>
      <c r="V58">
        <f t="shared" si="15"/>
        <v>0.50580653339697967</v>
      </c>
      <c r="X58">
        <f t="shared" si="13"/>
        <v>-5.2675689029868522E-2</v>
      </c>
      <c r="Y58">
        <f t="shared" si="13"/>
        <v>-0.36041260439552136</v>
      </c>
      <c r="Z58">
        <f t="shared" si="13"/>
        <v>0.18545697705645292</v>
      </c>
      <c r="AA58">
        <f t="shared" si="13"/>
        <v>0.11804172481142405</v>
      </c>
      <c r="AB58">
        <f t="shared" si="13"/>
        <v>-0.34886100432938161</v>
      </c>
      <c r="AC58">
        <f t="shared" si="13"/>
        <v>-0.11540963975897878</v>
      </c>
      <c r="AD58">
        <f t="shared" si="13"/>
        <v>-5.2675689029868522E-2</v>
      </c>
      <c r="AE58">
        <f t="shared" si="13"/>
        <v>-0.22833617503854597</v>
      </c>
      <c r="AF58">
        <f t="shared" si="13"/>
        <v>-9.1690119177378904E-2</v>
      </c>
      <c r="AH58">
        <f t="shared" si="11"/>
        <v>5.2675689029868522E-2</v>
      </c>
      <c r="AI58">
        <f t="shared" si="11"/>
        <v>0.36041260439552136</v>
      </c>
      <c r="AJ58">
        <f t="shared" si="11"/>
        <v>0.18545697705645292</v>
      </c>
      <c r="AK58">
        <f t="shared" si="11"/>
        <v>0.11804172481142405</v>
      </c>
      <c r="AL58">
        <f t="shared" si="11"/>
        <v>0.34886100432938161</v>
      </c>
      <c r="AM58">
        <f t="shared" si="11"/>
        <v>0.11540963975897878</v>
      </c>
      <c r="AN58">
        <f t="shared" si="11"/>
        <v>5.2675689029868522E-2</v>
      </c>
      <c r="AO58">
        <f t="shared" si="11"/>
        <v>0.22833617503854597</v>
      </c>
      <c r="AP58">
        <f t="shared" si="11"/>
        <v>9.1690119177378904E-2</v>
      </c>
      <c r="AR58">
        <f t="shared" si="12"/>
        <v>2.7747282147714109E-3</v>
      </c>
      <c r="AS58">
        <f t="shared" si="12"/>
        <v>0.12989724540716258</v>
      </c>
      <c r="AT58">
        <f t="shared" si="12"/>
        <v>3.4394290338917707E-2</v>
      </c>
      <c r="AU58">
        <f t="shared" si="12"/>
        <v>1.3933848796455966E-2</v>
      </c>
      <c r="AV58">
        <f t="shared" si="12"/>
        <v>0.12170400034170481</v>
      </c>
      <c r="AW58">
        <f t="shared" si="12"/>
        <v>1.3319384949297255E-2</v>
      </c>
      <c r="AX58">
        <f t="shared" si="12"/>
        <v>2.7747282147714109E-3</v>
      </c>
      <c r="AY58">
        <f t="shared" si="12"/>
        <v>5.2137408831233509E-2</v>
      </c>
      <c r="AZ58">
        <f t="shared" si="12"/>
        <v>8.4070779547619472E-3</v>
      </c>
    </row>
    <row r="59" spans="1:52" x14ac:dyDescent="0.25">
      <c r="A59" s="1" t="s">
        <v>90</v>
      </c>
      <c r="B59" s="55">
        <v>14082510.9207277</v>
      </c>
      <c r="C59" s="55">
        <v>14039056</v>
      </c>
      <c r="D59" s="55">
        <v>14087648</v>
      </c>
      <c r="E59" s="55">
        <v>14057190</v>
      </c>
      <c r="F59" s="55">
        <f t="shared" si="14"/>
        <v>14037089.180714751</v>
      </c>
      <c r="G59" s="55">
        <f t="shared" si="14"/>
        <v>14098488.325170048</v>
      </c>
      <c r="H59" s="55">
        <f t="shared" si="6"/>
        <v>14067788.752942398</v>
      </c>
      <c r="I59" s="55">
        <f t="shared" si="7"/>
        <v>14057190</v>
      </c>
      <c r="J59" s="55">
        <f t="shared" si="8"/>
        <v>14034214.406521769</v>
      </c>
      <c r="K59" s="55">
        <f t="shared" si="9"/>
        <v>14063894.30117696</v>
      </c>
      <c r="M59">
        <f t="shared" si="15"/>
        <v>0.83257526590347908</v>
      </c>
      <c r="N59">
        <f t="shared" si="15"/>
        <v>0.5214324881975152</v>
      </c>
      <c r="O59">
        <f t="shared" si="15"/>
        <v>0.86935740903739678</v>
      </c>
      <c r="P59">
        <f t="shared" si="15"/>
        <v>0.6512742422827511</v>
      </c>
      <c r="Q59">
        <f t="shared" si="15"/>
        <v>0.50734981112872113</v>
      </c>
      <c r="R59">
        <f t="shared" si="15"/>
        <v>0.94697552059210821</v>
      </c>
      <c r="S59">
        <f t="shared" si="15"/>
        <v>0.72716266586041467</v>
      </c>
      <c r="T59">
        <f t="shared" si="15"/>
        <v>0.6512742422827511</v>
      </c>
      <c r="U59">
        <f t="shared" si="15"/>
        <v>0.48676606105617637</v>
      </c>
      <c r="V59">
        <f t="shared" si="15"/>
        <v>0.69927789424770737</v>
      </c>
      <c r="X59">
        <f t="shared" si="13"/>
        <v>0.31114277770596388</v>
      </c>
      <c r="Y59">
        <f t="shared" si="13"/>
        <v>-3.67821431339177E-2</v>
      </c>
      <c r="Z59">
        <f t="shared" si="13"/>
        <v>0.18130102362072797</v>
      </c>
      <c r="AA59">
        <f t="shared" si="13"/>
        <v>0.32522545477475795</v>
      </c>
      <c r="AB59">
        <f t="shared" si="13"/>
        <v>-0.11440025468862913</v>
      </c>
      <c r="AC59">
        <f t="shared" si="13"/>
        <v>0.10541260004306441</v>
      </c>
      <c r="AD59">
        <f t="shared" si="13"/>
        <v>0.18130102362072797</v>
      </c>
      <c r="AE59">
        <f t="shared" si="13"/>
        <v>0.34580920484730271</v>
      </c>
      <c r="AF59">
        <f t="shared" si="13"/>
        <v>0.13329737165577171</v>
      </c>
      <c r="AH59">
        <f t="shared" si="11"/>
        <v>0.31114277770596388</v>
      </c>
      <c r="AI59">
        <f t="shared" si="11"/>
        <v>3.67821431339177E-2</v>
      </c>
      <c r="AJ59">
        <f t="shared" si="11"/>
        <v>0.18130102362072797</v>
      </c>
      <c r="AK59">
        <f t="shared" si="11"/>
        <v>0.32522545477475795</v>
      </c>
      <c r="AL59">
        <f t="shared" si="11"/>
        <v>0.11440025468862913</v>
      </c>
      <c r="AM59">
        <f t="shared" si="11"/>
        <v>0.10541260004306441</v>
      </c>
      <c r="AN59">
        <f t="shared" si="11"/>
        <v>0.18130102362072797</v>
      </c>
      <c r="AO59">
        <f t="shared" si="11"/>
        <v>0.34580920484730271</v>
      </c>
      <c r="AP59">
        <f t="shared" si="11"/>
        <v>0.13329737165577171</v>
      </c>
      <c r="AR59">
        <f t="shared" si="12"/>
        <v>9.6809828118582852E-2</v>
      </c>
      <c r="AS59">
        <f t="shared" si="12"/>
        <v>1.352926053524009E-3</v>
      </c>
      <c r="AT59">
        <f t="shared" si="12"/>
        <v>3.287006116592376E-2</v>
      </c>
      <c r="AU59">
        <f t="shared" si="12"/>
        <v>0.10577159643344813</v>
      </c>
      <c r="AV59">
        <f t="shared" si="12"/>
        <v>1.3087418272823212E-2</v>
      </c>
      <c r="AW59">
        <f t="shared" si="12"/>
        <v>1.1111816247839062E-2</v>
      </c>
      <c r="AX59">
        <f t="shared" si="12"/>
        <v>3.287006116592376E-2</v>
      </c>
      <c r="AY59">
        <f t="shared" si="12"/>
        <v>0.11958400615712377</v>
      </c>
      <c r="AZ59">
        <f t="shared" si="12"/>
        <v>1.7768189290336932E-2</v>
      </c>
    </row>
    <row r="60" spans="1:52" x14ac:dyDescent="0.25">
      <c r="A60" s="1" t="s">
        <v>91</v>
      </c>
      <c r="B60" s="55">
        <v>14180086.982208</v>
      </c>
      <c r="C60">
        <v>14141161</v>
      </c>
      <c r="D60">
        <v>14193104</v>
      </c>
      <c r="E60">
        <v>14176819</v>
      </c>
      <c r="F60" s="55">
        <f t="shared" si="14"/>
        <v>14177834.796931395</v>
      </c>
      <c r="G60" s="55">
        <f t="shared" si="14"/>
        <v>14154570.249077119</v>
      </c>
      <c r="H60" s="55">
        <f t="shared" si="6"/>
        <v>14166202.523004256</v>
      </c>
      <c r="I60" s="55">
        <f t="shared" si="7"/>
        <v>14176819</v>
      </c>
      <c r="J60" s="55">
        <f t="shared" si="8"/>
        <v>14185049.962255888</v>
      </c>
      <c r="K60" s="55">
        <f t="shared" si="9"/>
        <v>14168697.809201702</v>
      </c>
      <c r="M60">
        <f t="shared" si="15"/>
        <v>0.69288823583784076</v>
      </c>
      <c r="N60">
        <f t="shared" si="15"/>
        <v>0.41647458753946154</v>
      </c>
      <c r="O60">
        <f t="shared" si="15"/>
        <v>0.78532216232489738</v>
      </c>
      <c r="P60">
        <f t="shared" si="15"/>
        <v>0.66968227330461705</v>
      </c>
      <c r="Q60">
        <f t="shared" si="15"/>
        <v>0.67689545380285043</v>
      </c>
      <c r="R60">
        <f t="shared" si="15"/>
        <v>0.51169375088753188</v>
      </c>
      <c r="S60">
        <f t="shared" si="15"/>
        <v>0.59429460234519116</v>
      </c>
      <c r="T60">
        <f t="shared" si="15"/>
        <v>0.66968227330461705</v>
      </c>
      <c r="U60">
        <f t="shared" si="15"/>
        <v>0.72813038885886083</v>
      </c>
      <c r="V60">
        <f t="shared" si="15"/>
        <v>0.61201364557186277</v>
      </c>
      <c r="X60">
        <f t="shared" si="13"/>
        <v>0.27641364829837922</v>
      </c>
      <c r="Y60">
        <f t="shared" si="13"/>
        <v>-9.2433926487056617E-2</v>
      </c>
      <c r="Z60">
        <f t="shared" si="13"/>
        <v>2.3205962533223712E-2</v>
      </c>
      <c r="AA60">
        <f t="shared" si="13"/>
        <v>1.5992782034990327E-2</v>
      </c>
      <c r="AB60">
        <f t="shared" si="13"/>
        <v>0.18119448495030888</v>
      </c>
      <c r="AC60">
        <f t="shared" si="13"/>
        <v>9.8593633492649602E-2</v>
      </c>
      <c r="AD60">
        <f t="shared" si="13"/>
        <v>2.3205962533223712E-2</v>
      </c>
      <c r="AE60">
        <f t="shared" si="13"/>
        <v>-3.5242153021020073E-2</v>
      </c>
      <c r="AF60">
        <f t="shared" si="13"/>
        <v>8.0874590265977986E-2</v>
      </c>
      <c r="AH60">
        <f t="shared" si="11"/>
        <v>0.27641364829837922</v>
      </c>
      <c r="AI60">
        <f t="shared" si="11"/>
        <v>9.2433926487056617E-2</v>
      </c>
      <c r="AJ60">
        <f t="shared" si="11"/>
        <v>2.3205962533223712E-2</v>
      </c>
      <c r="AK60">
        <f t="shared" si="11"/>
        <v>1.5992782034990327E-2</v>
      </c>
      <c r="AL60">
        <f t="shared" si="11"/>
        <v>0.18119448495030888</v>
      </c>
      <c r="AM60">
        <f t="shared" si="11"/>
        <v>9.8593633492649602E-2</v>
      </c>
      <c r="AN60">
        <f t="shared" si="11"/>
        <v>2.3205962533223712E-2</v>
      </c>
      <c r="AO60">
        <f t="shared" si="11"/>
        <v>3.5242153021020073E-2</v>
      </c>
      <c r="AP60">
        <f t="shared" si="11"/>
        <v>8.0874590265977986E-2</v>
      </c>
      <c r="AR60">
        <f t="shared" si="12"/>
        <v>7.6404504965620082E-2</v>
      </c>
      <c r="AS60">
        <f t="shared" si="12"/>
        <v>8.5440307658145864E-3</v>
      </c>
      <c r="AT60">
        <f t="shared" si="12"/>
        <v>5.3851669709338264E-4</v>
      </c>
      <c r="AU60">
        <f t="shared" si="12"/>
        <v>2.5576907721870933E-4</v>
      </c>
      <c r="AV60">
        <f t="shared" si="12"/>
        <v>3.2831441376407706E-2</v>
      </c>
      <c r="AW60">
        <f t="shared" si="12"/>
        <v>9.7207045652829178E-3</v>
      </c>
      <c r="AX60">
        <f t="shared" si="12"/>
        <v>5.3851669709338264E-4</v>
      </c>
      <c r="AY60">
        <f t="shared" si="12"/>
        <v>1.2420093495569943E-3</v>
      </c>
      <c r="AZ60">
        <f t="shared" si="12"/>
        <v>6.5406993506898214E-3</v>
      </c>
    </row>
    <row r="61" spans="1:52" x14ac:dyDescent="0.25">
      <c r="A61" s="1" t="s">
        <v>92</v>
      </c>
      <c r="B61" s="55">
        <v>14242856.289002899</v>
      </c>
      <c r="C61">
        <v>14215639</v>
      </c>
      <c r="D61">
        <v>14261290</v>
      </c>
      <c r="E61">
        <v>14224745</v>
      </c>
      <c r="F61" s="55">
        <f t="shared" si="14"/>
        <v>14267758.509853056</v>
      </c>
      <c r="G61" s="55">
        <f t="shared" si="14"/>
        <v>14245208.656514661</v>
      </c>
      <c r="H61" s="55">
        <f t="shared" si="6"/>
        <v>14256483.583183859</v>
      </c>
      <c r="I61" s="55">
        <f t="shared" si="7"/>
        <v>14245208.656514661</v>
      </c>
      <c r="J61" s="55">
        <f t="shared" si="8"/>
        <v>14271750.421792854</v>
      </c>
      <c r="K61" s="55">
        <f t="shared" si="9"/>
        <v>14242928.233273545</v>
      </c>
      <c r="M61">
        <f t="shared" si="15"/>
        <v>0.44265812243364788</v>
      </c>
      <c r="N61">
        <f t="shared" si="15"/>
        <v>0.25071791052204695</v>
      </c>
      <c r="O61">
        <f t="shared" si="15"/>
        <v>0.57265528690964018</v>
      </c>
      <c r="P61">
        <f t="shared" si="15"/>
        <v>0.31493472394092947</v>
      </c>
      <c r="Q61">
        <f t="shared" si="15"/>
        <v>0.61827214286525045</v>
      </c>
      <c r="R61">
        <f t="shared" si="15"/>
        <v>0.45924735432421038</v>
      </c>
      <c r="S61">
        <f t="shared" si="15"/>
        <v>0.53875974859474152</v>
      </c>
      <c r="T61">
        <f t="shared" si="15"/>
        <v>0.45924735432421038</v>
      </c>
      <c r="U61">
        <f t="shared" si="15"/>
        <v>0.64642367638410025</v>
      </c>
      <c r="V61">
        <f t="shared" si="15"/>
        <v>0.44316548371241549</v>
      </c>
      <c r="X61">
        <f t="shared" si="13"/>
        <v>0.19194021191160093</v>
      </c>
      <c r="Y61">
        <f t="shared" si="13"/>
        <v>-0.1299971644759923</v>
      </c>
      <c r="Z61">
        <f t="shared" si="13"/>
        <v>0.12772339849271841</v>
      </c>
      <c r="AA61">
        <f t="shared" si="13"/>
        <v>-0.17561402043160257</v>
      </c>
      <c r="AB61">
        <f t="shared" si="13"/>
        <v>-1.6589231890562495E-2</v>
      </c>
      <c r="AC61">
        <f t="shared" si="13"/>
        <v>-9.6101626161093634E-2</v>
      </c>
      <c r="AD61">
        <f t="shared" si="13"/>
        <v>-1.6589231890562495E-2</v>
      </c>
      <c r="AE61">
        <f t="shared" si="13"/>
        <v>-0.20376555395045237</v>
      </c>
      <c r="AF61">
        <f t="shared" si="13"/>
        <v>-5.0736127876760406E-4</v>
      </c>
      <c r="AH61">
        <f t="shared" si="11"/>
        <v>0.19194021191160093</v>
      </c>
      <c r="AI61">
        <f t="shared" si="11"/>
        <v>0.1299971644759923</v>
      </c>
      <c r="AJ61">
        <f t="shared" si="11"/>
        <v>0.12772339849271841</v>
      </c>
      <c r="AK61">
        <f t="shared" si="11"/>
        <v>0.17561402043160257</v>
      </c>
      <c r="AL61">
        <f t="shared" si="11"/>
        <v>1.6589231890562495E-2</v>
      </c>
      <c r="AM61">
        <f t="shared" si="11"/>
        <v>9.6101626161093634E-2</v>
      </c>
      <c r="AN61">
        <f t="shared" si="11"/>
        <v>1.6589231890562495E-2</v>
      </c>
      <c r="AO61">
        <f t="shared" si="11"/>
        <v>0.20376555395045237</v>
      </c>
      <c r="AP61">
        <f t="shared" si="11"/>
        <v>5.0736127876760406E-4</v>
      </c>
      <c r="AR61">
        <f t="shared" si="12"/>
        <v>3.6841044948670271E-2</v>
      </c>
      <c r="AS61">
        <f t="shared" si="12"/>
        <v>1.6899262771798193E-2</v>
      </c>
      <c r="AT61">
        <f t="shared" si="12"/>
        <v>1.6313266522529742E-2</v>
      </c>
      <c r="AU61">
        <f t="shared" si="12"/>
        <v>3.0840284172151324E-2</v>
      </c>
      <c r="AV61">
        <f t="shared" si="12"/>
        <v>2.7520261471885568E-4</v>
      </c>
      <c r="AW61">
        <f t="shared" si="12"/>
        <v>9.235522550806596E-3</v>
      </c>
      <c r="AX61">
        <f t="shared" si="12"/>
        <v>2.7520261471885568E-4</v>
      </c>
      <c r="AY61">
        <f t="shared" si="12"/>
        <v>4.1520400976734713E-2</v>
      </c>
      <c r="AZ61">
        <f t="shared" si="12"/>
        <v>2.5741546719269847E-7</v>
      </c>
    </row>
    <row r="62" spans="1:52" x14ac:dyDescent="0.25">
      <c r="A62" s="1" t="s">
        <v>202</v>
      </c>
      <c r="B62" s="55">
        <v>14312808.0778386</v>
      </c>
      <c r="C62">
        <v>14274648</v>
      </c>
      <c r="D62">
        <v>14325700</v>
      </c>
      <c r="E62">
        <v>14319582</v>
      </c>
      <c r="F62" s="55">
        <f t="shared" si="14"/>
        <v>14337362.475359092</v>
      </c>
      <c r="G62" s="55">
        <f t="shared" si="14"/>
        <v>14326887.018561454</v>
      </c>
      <c r="H62" s="55">
        <f t="shared" si="6"/>
        <v>14332124.746960273</v>
      </c>
      <c r="I62" s="55">
        <f t="shared" si="7"/>
        <v>14325700</v>
      </c>
      <c r="J62" s="55">
        <f t="shared" si="8"/>
        <v>14322712.127741832</v>
      </c>
      <c r="K62" s="55">
        <f t="shared" si="9"/>
        <v>14316835.89878411</v>
      </c>
      <c r="M62">
        <f t="shared" si="15"/>
        <v>0.49113595908225616</v>
      </c>
      <c r="N62">
        <f t="shared" si="15"/>
        <v>0.22321162519660653</v>
      </c>
      <c r="O62">
        <f t="shared" si="15"/>
        <v>0.58165096463878019</v>
      </c>
      <c r="P62">
        <f t="shared" si="15"/>
        <v>0.53869609746988179</v>
      </c>
      <c r="Q62">
        <f t="shared" si="15"/>
        <v>0.66353394599061311</v>
      </c>
      <c r="R62">
        <f t="shared" si="15"/>
        <v>0.58998509746557293</v>
      </c>
      <c r="S62">
        <f t="shared" si="15"/>
        <v>0.62675952172808191</v>
      </c>
      <c r="T62">
        <f t="shared" si="15"/>
        <v>0.58165096463878019</v>
      </c>
      <c r="U62">
        <f t="shared" si="15"/>
        <v>0.56067292345420849</v>
      </c>
      <c r="V62">
        <f t="shared" si="15"/>
        <v>0.51941554615229091</v>
      </c>
      <c r="X62">
        <f t="shared" si="13"/>
        <v>0.26792433388564962</v>
      </c>
      <c r="Y62">
        <f t="shared" si="13"/>
        <v>-9.0515005556524031E-2</v>
      </c>
      <c r="Z62">
        <f t="shared" si="13"/>
        <v>-4.7560138387625628E-2</v>
      </c>
      <c r="AA62">
        <f t="shared" si="13"/>
        <v>-0.17239798690835695</v>
      </c>
      <c r="AB62">
        <f t="shared" si="13"/>
        <v>-9.884913838331677E-2</v>
      </c>
      <c r="AC62">
        <f t="shared" si="13"/>
        <v>-0.13562356264582576</v>
      </c>
      <c r="AD62">
        <f t="shared" si="13"/>
        <v>-9.0515005556524031E-2</v>
      </c>
      <c r="AE62">
        <f t="shared" si="13"/>
        <v>-6.9536964371952337E-2</v>
      </c>
      <c r="AF62">
        <f t="shared" si="13"/>
        <v>-2.8279587070034751E-2</v>
      </c>
      <c r="AH62">
        <f t="shared" si="11"/>
        <v>0.26792433388564962</v>
      </c>
      <c r="AI62">
        <f t="shared" si="11"/>
        <v>9.0515005556524031E-2</v>
      </c>
      <c r="AJ62">
        <f t="shared" si="11"/>
        <v>4.7560138387625628E-2</v>
      </c>
      <c r="AK62">
        <f t="shared" si="11"/>
        <v>0.17239798690835695</v>
      </c>
      <c r="AL62">
        <f t="shared" si="11"/>
        <v>9.884913838331677E-2</v>
      </c>
      <c r="AM62">
        <f t="shared" si="11"/>
        <v>0.13562356264582576</v>
      </c>
      <c r="AN62">
        <f t="shared" si="11"/>
        <v>9.0515005556524031E-2</v>
      </c>
      <c r="AO62">
        <f t="shared" si="11"/>
        <v>6.9536964371952337E-2</v>
      </c>
      <c r="AP62">
        <f t="shared" si="11"/>
        <v>2.8279587070034751E-2</v>
      </c>
      <c r="AR62">
        <f t="shared" si="12"/>
        <v>7.178344868806906E-2</v>
      </c>
      <c r="AS62">
        <f t="shared" si="12"/>
        <v>8.1929662308975765E-3</v>
      </c>
      <c r="AT62">
        <f t="shared" si="12"/>
        <v>2.2619667634501007E-3</v>
      </c>
      <c r="AU62">
        <f t="shared" si="12"/>
        <v>2.9721065890054015E-2</v>
      </c>
      <c r="AV62">
        <f t="shared" si="12"/>
        <v>9.7711521591241079E-3</v>
      </c>
      <c r="AW62">
        <f t="shared" si="12"/>
        <v>1.8393750744746223E-2</v>
      </c>
      <c r="AX62">
        <f t="shared" si="12"/>
        <v>8.1929662308975765E-3</v>
      </c>
      <c r="AY62">
        <f t="shared" si="12"/>
        <v>4.8353894140661683E-3</v>
      </c>
      <c r="AZ62">
        <f t="shared" si="12"/>
        <v>7.9973504485167661E-4</v>
      </c>
    </row>
    <row r="63" spans="1:52" x14ac:dyDescent="0.25">
      <c r="A63" s="1" t="s">
        <v>203</v>
      </c>
      <c r="B63" s="55">
        <v>14288699.9520107</v>
      </c>
      <c r="C63">
        <v>14346283</v>
      </c>
      <c r="D63">
        <v>14388049</v>
      </c>
      <c r="E63">
        <v>14263047</v>
      </c>
      <c r="F63" s="55">
        <f t="shared" si="14"/>
        <v>14283567.391999198</v>
      </c>
      <c r="G63" s="55">
        <f t="shared" si="14"/>
        <v>14285981.769490646</v>
      </c>
      <c r="H63" s="55">
        <f t="shared" si="6"/>
        <v>14284774.580744922</v>
      </c>
      <c r="I63" s="55">
        <f t="shared" si="7"/>
        <v>14285981.769490646</v>
      </c>
      <c r="J63" s="55">
        <f t="shared" si="8"/>
        <v>14389436.075915974</v>
      </c>
      <c r="K63" s="55">
        <f t="shared" si="9"/>
        <v>14313385.632297968</v>
      </c>
      <c r="M63">
        <f t="shared" si="15"/>
        <v>-0.16843742818872798</v>
      </c>
      <c r="N63">
        <f t="shared" si="15"/>
        <v>0.23388088472471313</v>
      </c>
      <c r="O63">
        <f t="shared" si="15"/>
        <v>0.52568945068089956</v>
      </c>
      <c r="P63">
        <f t="shared" si="15"/>
        <v>-0.34766816943243573</v>
      </c>
      <c r="Q63">
        <f t="shared" si="15"/>
        <v>-0.20429733760405355</v>
      </c>
      <c r="R63">
        <f t="shared" si="15"/>
        <v>-0.18742868766256082</v>
      </c>
      <c r="S63">
        <f t="shared" si="15"/>
        <v>-0.19586301263330164</v>
      </c>
      <c r="T63">
        <f t="shared" si="15"/>
        <v>-0.18742868766256082</v>
      </c>
      <c r="U63">
        <f t="shared" si="15"/>
        <v>0.5353806021896057</v>
      </c>
      <c r="V63">
        <f t="shared" si="15"/>
        <v>4.0352281413191804E-3</v>
      </c>
      <c r="X63">
        <f t="shared" si="13"/>
        <v>-0.40231831291344111</v>
      </c>
      <c r="Y63">
        <f t="shared" si="13"/>
        <v>-0.69412687886962754</v>
      </c>
      <c r="Z63">
        <f t="shared" si="13"/>
        <v>0.17923074124370775</v>
      </c>
      <c r="AA63">
        <f t="shared" si="13"/>
        <v>3.5859909415325575E-2</v>
      </c>
      <c r="AB63">
        <f t="shared" si="13"/>
        <v>1.8991259473832844E-2</v>
      </c>
      <c r="AC63">
        <f t="shared" si="13"/>
        <v>2.7425584444573659E-2</v>
      </c>
      <c r="AD63">
        <f t="shared" si="13"/>
        <v>1.8991259473832844E-2</v>
      </c>
      <c r="AE63">
        <f t="shared" si="13"/>
        <v>-0.70381803037833368</v>
      </c>
      <c r="AF63">
        <f t="shared" si="13"/>
        <v>-0.17247265633004716</v>
      </c>
      <c r="AH63">
        <f t="shared" si="11"/>
        <v>0.40231831291344111</v>
      </c>
      <c r="AI63">
        <f t="shared" si="11"/>
        <v>0.69412687886962754</v>
      </c>
      <c r="AJ63">
        <f t="shared" si="11"/>
        <v>0.17923074124370775</v>
      </c>
      <c r="AK63">
        <f t="shared" si="11"/>
        <v>3.5859909415325575E-2</v>
      </c>
      <c r="AL63">
        <f t="shared" si="11"/>
        <v>1.8991259473832844E-2</v>
      </c>
      <c r="AM63">
        <f t="shared" si="11"/>
        <v>2.7425584444573659E-2</v>
      </c>
      <c r="AN63">
        <f t="shared" si="11"/>
        <v>1.8991259473832844E-2</v>
      </c>
      <c r="AO63">
        <f t="shared" si="11"/>
        <v>0.70381803037833368</v>
      </c>
      <c r="AP63">
        <f t="shared" si="11"/>
        <v>0.17247265633004716</v>
      </c>
      <c r="AR63">
        <f t="shared" si="12"/>
        <v>0.16186002490551751</v>
      </c>
      <c r="AS63">
        <f t="shared" si="12"/>
        <v>0.48181212396929057</v>
      </c>
      <c r="AT63">
        <f t="shared" si="12"/>
        <v>3.2123658606768919E-2</v>
      </c>
      <c r="AU63">
        <f t="shared" si="12"/>
        <v>1.2859331032753559E-3</v>
      </c>
      <c r="AV63">
        <f t="shared" si="12"/>
        <v>3.6066793640244577E-4</v>
      </c>
      <c r="AW63">
        <f t="shared" si="12"/>
        <v>7.5216268212644063E-4</v>
      </c>
      <c r="AX63">
        <f t="shared" si="12"/>
        <v>3.6066793640244577E-4</v>
      </c>
      <c r="AY63">
        <f t="shared" si="12"/>
        <v>0.49535981988563704</v>
      </c>
      <c r="AZ63">
        <f t="shared" si="12"/>
        <v>2.9746817181542557E-2</v>
      </c>
    </row>
    <row r="65" spans="6:32" x14ac:dyDescent="0.25">
      <c r="F65">
        <v>-42858.584115231402</v>
      </c>
      <c r="G65">
        <v>-8693.0985227115398</v>
      </c>
      <c r="J65">
        <v>-417155.62448778102</v>
      </c>
      <c r="W65" s="1" t="s">
        <v>183</v>
      </c>
      <c r="X65" s="56">
        <f>SUM(X34:X63)/COUNT(X34:X63)</f>
        <v>0.29514642464159307</v>
      </c>
      <c r="Y65" s="56">
        <f t="shared" ref="Y65:AF65" si="16">SUM(Y34:Y63)/COUNT(Y34:Y63)</f>
        <v>-0.14601891995073743</v>
      </c>
      <c r="Z65" s="56">
        <f t="shared" si="16"/>
        <v>3.4971953868257279E-2</v>
      </c>
      <c r="AA65" s="56">
        <f t="shared" si="16"/>
        <v>-2.618574019694897E-3</v>
      </c>
      <c r="AB65" s="56">
        <f t="shared" si="16"/>
        <v>-6.3108208260276299E-5</v>
      </c>
      <c r="AC65" s="56">
        <f t="shared" si="16"/>
        <v>-1.3408411139774017E-3</v>
      </c>
      <c r="AD65" s="56">
        <f t="shared" si="16"/>
        <v>1.4711977993672928E-2</v>
      </c>
      <c r="AE65" s="56">
        <f t="shared" si="16"/>
        <v>6.4496296644918816E-4</v>
      </c>
      <c r="AF65" s="56">
        <f t="shared" si="16"/>
        <v>3.6283555266231428E-2</v>
      </c>
    </row>
    <row r="66" spans="6:32" x14ac:dyDescent="0.25">
      <c r="F66">
        <v>-25481.0765356179</v>
      </c>
      <c r="G66">
        <v>-4747.2247814536104</v>
      </c>
      <c r="J66">
        <v>79499.781263383105</v>
      </c>
      <c r="W66" s="1" t="s">
        <v>188</v>
      </c>
      <c r="X66" s="56">
        <f>SUM(AH34:AH63)/COUNT(AH34:AH63)</f>
        <v>0.5462883688847493</v>
      </c>
      <c r="Y66" s="56">
        <f t="shared" ref="Y66:AF66" si="17">SUM(AI34:AI63)/COUNT(AI34:AI63)</f>
        <v>0.55537481794534072</v>
      </c>
      <c r="Z66" s="56">
        <f t="shared" si="17"/>
        <v>0.24322740187896005</v>
      </c>
      <c r="AA66" s="56">
        <f t="shared" si="17"/>
        <v>0.16829728962972634</v>
      </c>
      <c r="AB66" s="56">
        <f t="shared" si="17"/>
        <v>0.17391951148498824</v>
      </c>
      <c r="AC66" s="56">
        <f t="shared" si="17"/>
        <v>0.1360036292405816</v>
      </c>
      <c r="AD66" s="56">
        <f t="shared" si="17"/>
        <v>0.16503669712040978</v>
      </c>
      <c r="AE66" s="56">
        <f t="shared" si="17"/>
        <v>0.55045023546686356</v>
      </c>
      <c r="AF66" s="56">
        <f t="shared" si="17"/>
        <v>0.24812798053140295</v>
      </c>
    </row>
    <row r="67" spans="6:32" x14ac:dyDescent="0.25">
      <c r="F67">
        <v>50118.4576273243</v>
      </c>
      <c r="G67">
        <v>2604.61944029294</v>
      </c>
      <c r="J67">
        <v>260758.38446957199</v>
      </c>
      <c r="W67" s="1" t="s">
        <v>184</v>
      </c>
      <c r="X67" s="56">
        <f>SUM(AR34:AR63)/COUNT(AR34:AR63)</f>
        <v>0.6651084704232102</v>
      </c>
      <c r="Y67" s="56">
        <f t="shared" ref="Y67:AF67" si="18">SUM(AS34:AS63)/COUNT(AS34:AS63)</f>
        <v>0.54181110468184657</v>
      </c>
      <c r="Z67" s="56">
        <f t="shared" si="18"/>
        <v>0.11955113997278019</v>
      </c>
      <c r="AA67" s="56">
        <f t="shared" si="18"/>
        <v>4.4828408836420669E-2</v>
      </c>
      <c r="AB67" s="56">
        <f t="shared" si="18"/>
        <v>5.6237812065013548E-2</v>
      </c>
      <c r="AC67" s="56">
        <f t="shared" si="18"/>
        <v>2.6148855223427848E-2</v>
      </c>
      <c r="AD67" s="56">
        <f t="shared" si="18"/>
        <v>5.8262703053468118E-2</v>
      </c>
      <c r="AE67" s="56">
        <f t="shared" si="18"/>
        <v>0.80819316581968292</v>
      </c>
      <c r="AF67" s="56">
        <f t="shared" si="18"/>
        <v>0.12437027529619007</v>
      </c>
    </row>
    <row r="68" spans="6:32" x14ac:dyDescent="0.25">
      <c r="F68">
        <v>345.72264591045598</v>
      </c>
      <c r="G68">
        <v>-39148.163366012202</v>
      </c>
      <c r="J68">
        <v>20533.016301807002</v>
      </c>
      <c r="W68" s="1" t="s">
        <v>185</v>
      </c>
      <c r="X68" s="56">
        <f>SQRT(X67)</f>
        <v>0.81554182628680072</v>
      </c>
      <c r="Y68" s="56">
        <f t="shared" ref="Y68:AF68" si="19">SQRT(Y67)</f>
        <v>0.73607819196186386</v>
      </c>
      <c r="Z68" s="56">
        <f t="shared" si="19"/>
        <v>0.34576168089130438</v>
      </c>
      <c r="AA68" s="56">
        <f t="shared" si="19"/>
        <v>0.21172720381760268</v>
      </c>
      <c r="AB68" s="56">
        <f t="shared" si="19"/>
        <v>0.23714512869762588</v>
      </c>
      <c r="AC68" s="56">
        <f t="shared" si="19"/>
        <v>0.16170607664348252</v>
      </c>
      <c r="AD68" s="56">
        <f t="shared" si="19"/>
        <v>0.24137668291172643</v>
      </c>
      <c r="AE68" s="56">
        <f t="shared" si="19"/>
        <v>0.89899564282574973</v>
      </c>
      <c r="AF68" s="56">
        <f t="shared" si="19"/>
        <v>0.3526617009205707</v>
      </c>
    </row>
    <row r="69" spans="6:32" x14ac:dyDescent="0.25">
      <c r="F69">
        <v>-35248.1068353839</v>
      </c>
      <c r="G69">
        <v>-48637.9376918282</v>
      </c>
      <c r="J69">
        <v>-28386.583014881198</v>
      </c>
    </row>
    <row r="70" spans="6:32" x14ac:dyDescent="0.25">
      <c r="F70">
        <v>-33586.4086447097</v>
      </c>
      <c r="G70">
        <v>70309.475935866998</v>
      </c>
      <c r="J70">
        <v>36768.298384545298</v>
      </c>
    </row>
    <row r="71" spans="6:32" x14ac:dyDescent="0.25">
      <c r="F71">
        <v>-21208.7267115861</v>
      </c>
      <c r="G71">
        <v>11506.924077719401</v>
      </c>
      <c r="J71">
        <v>18817.807091737101</v>
      </c>
    </row>
    <row r="72" spans="6:32" x14ac:dyDescent="0.25">
      <c r="F72">
        <v>56799.652123196</v>
      </c>
      <c r="G72">
        <v>-2362.7712938580598</v>
      </c>
      <c r="J72">
        <v>15891.711216105101</v>
      </c>
    </row>
    <row r="73" spans="6:32" x14ac:dyDescent="0.25">
      <c r="F73">
        <v>15105.9826175421</v>
      </c>
      <c r="G73">
        <v>3444.99996575154</v>
      </c>
      <c r="J73">
        <v>50249.289276890398</v>
      </c>
    </row>
    <row r="74" spans="6:32" x14ac:dyDescent="0.25">
      <c r="F74">
        <v>-8562.0315848663395</v>
      </c>
      <c r="G74">
        <v>2079.00032256543</v>
      </c>
      <c r="J74">
        <v>20282.409046102301</v>
      </c>
    </row>
    <row r="75" spans="6:32" x14ac:dyDescent="0.25">
      <c r="F75">
        <v>-7294.6840505711698</v>
      </c>
      <c r="G75">
        <v>21138.3412951026</v>
      </c>
      <c r="J75">
        <v>96951.285244653001</v>
      </c>
    </row>
    <row r="76" spans="6:32" x14ac:dyDescent="0.25">
      <c r="F76">
        <v>-9702.6733077224308</v>
      </c>
      <c r="G76">
        <v>-32499.663902025601</v>
      </c>
      <c r="J76">
        <v>-29070.5555849019</v>
      </c>
    </row>
    <row r="77" spans="6:32" x14ac:dyDescent="0.25">
      <c r="F77">
        <v>-12287.508350890101</v>
      </c>
      <c r="G77">
        <v>-54394.648775275797</v>
      </c>
      <c r="J77">
        <v>1420.2605030704201</v>
      </c>
    </row>
    <row r="78" spans="6:32" x14ac:dyDescent="0.25">
      <c r="F78">
        <v>18427.925624823201</v>
      </c>
      <c r="G78">
        <v>56948.227262709202</v>
      </c>
      <c r="J78">
        <v>128090.040341122</v>
      </c>
    </row>
    <row r="79" spans="6:32" x14ac:dyDescent="0.25">
      <c r="F79">
        <v>-6216.7664331085898</v>
      </c>
      <c r="G79">
        <v>48959.660957524502</v>
      </c>
      <c r="J79">
        <v>-100912.414013726</v>
      </c>
    </row>
    <row r="80" spans="6:32" x14ac:dyDescent="0.25">
      <c r="F80">
        <v>16138.7901730965</v>
      </c>
      <c r="G80">
        <v>32025.212129408501</v>
      </c>
      <c r="J80">
        <v>60106.961069554003</v>
      </c>
    </row>
    <row r="81" spans="6:10" x14ac:dyDescent="0.25">
      <c r="F81">
        <v>51990.8180043678</v>
      </c>
      <c r="G81">
        <v>-19548.844953183001</v>
      </c>
      <c r="J81">
        <v>-48157.988437080698</v>
      </c>
    </row>
    <row r="82" spans="6:10" x14ac:dyDescent="0.25">
      <c r="F82">
        <v>-44331.200081765601</v>
      </c>
      <c r="G82">
        <v>-40803.556891758002</v>
      </c>
      <c r="J82">
        <v>-165004.35112788301</v>
      </c>
    </row>
    <row r="83" spans="6:10" x14ac:dyDescent="0.25">
      <c r="F83">
        <v>16133.9555294942</v>
      </c>
      <c r="G83">
        <v>3740.43421280756</v>
      </c>
      <c r="J83">
        <v>146936.69123203799</v>
      </c>
    </row>
    <row r="84" spans="6:10" x14ac:dyDescent="0.25">
      <c r="F84">
        <v>4042.3676428031099</v>
      </c>
      <c r="G84">
        <v>10680.9174548704</v>
      </c>
      <c r="J84">
        <v>-58079.277408028</v>
      </c>
    </row>
    <row r="85" spans="6:10" x14ac:dyDescent="0.25">
      <c r="F85">
        <v>-17067.9335164818</v>
      </c>
      <c r="G85">
        <v>43065.324713045702</v>
      </c>
      <c r="J85">
        <v>-6854.4575334060901</v>
      </c>
    </row>
    <row r="86" spans="6:10" x14ac:dyDescent="0.25">
      <c r="F86">
        <v>5037.2161789573702</v>
      </c>
      <c r="G86">
        <v>3722.77880389243</v>
      </c>
      <c r="J86">
        <v>34869.2356866337</v>
      </c>
    </row>
    <row r="87" spans="6:10" x14ac:dyDescent="0.25">
      <c r="F87">
        <v>-13252.2133917585</v>
      </c>
      <c r="G87">
        <v>-351.11536294221798</v>
      </c>
      <c r="J87">
        <v>-35804.1239539366</v>
      </c>
    </row>
    <row r="88" spans="6:10" x14ac:dyDescent="0.25">
      <c r="F88">
        <v>18243.7717767674</v>
      </c>
      <c r="G88">
        <v>-4704.45563502609</v>
      </c>
      <c r="J88">
        <v>10262.215403063199</v>
      </c>
    </row>
    <row r="89" spans="6:10" x14ac:dyDescent="0.25">
      <c r="F89">
        <v>16417.990995246899</v>
      </c>
      <c r="G89">
        <v>-48521.7988539449</v>
      </c>
      <c r="J89">
        <v>-31758.441954832499</v>
      </c>
    </row>
    <row r="90" spans="6:10" x14ac:dyDescent="0.25">
      <c r="F90">
        <v>45421.740012949303</v>
      </c>
      <c r="G90">
        <v>-15977.404442347501</v>
      </c>
      <c r="J90">
        <v>48296.514205930704</v>
      </c>
    </row>
    <row r="91" spans="6:10" x14ac:dyDescent="0.25">
      <c r="F91">
        <v>2252.1852766051802</v>
      </c>
      <c r="G91">
        <v>25516.733130881501</v>
      </c>
      <c r="J91">
        <v>-4962.9800478871903</v>
      </c>
    </row>
    <row r="92" spans="6:10" x14ac:dyDescent="0.25">
      <c r="F92">
        <v>-24902.220850156598</v>
      </c>
      <c r="G92">
        <v>-2352.3675117623002</v>
      </c>
      <c r="J92">
        <v>-28894.132789954499</v>
      </c>
    </row>
    <row r="93" spans="6:10" x14ac:dyDescent="0.25">
      <c r="F93">
        <v>-24554.397520491799</v>
      </c>
      <c r="G93">
        <v>-14078.940722854801</v>
      </c>
      <c r="J93">
        <v>-9904.0499032326006</v>
      </c>
    </row>
    <row r="94" spans="6:10" x14ac:dyDescent="0.25">
      <c r="F94">
        <v>5132.5600115023499</v>
      </c>
      <c r="G94">
        <v>2718.1825200542798</v>
      </c>
      <c r="J94">
        <v>-100736.12390527299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12" sqref="C12"/>
    </sheetView>
  </sheetViews>
  <sheetFormatPr defaultColWidth="11.42578125" defaultRowHeight="15.75" x14ac:dyDescent="0.25"/>
  <cols>
    <col min="1" max="1" width="9.7109375" style="5" customWidth="1"/>
    <col min="2" max="10" width="8.28515625" style="5" customWidth="1"/>
    <col min="11" max="11" width="9.7109375" style="5" customWidth="1"/>
    <col min="12" max="16384" width="11.42578125" style="5"/>
  </cols>
  <sheetData>
    <row r="1" spans="1:21" ht="16.5" thickBot="1" x14ac:dyDescent="0.3">
      <c r="A1" s="166" t="s">
        <v>315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21" ht="16.5" thickTop="1" x14ac:dyDescent="0.25">
      <c r="A2" s="47" t="s">
        <v>279</v>
      </c>
      <c r="B2" s="48" t="s">
        <v>155</v>
      </c>
      <c r="C2" s="48" t="s">
        <v>153</v>
      </c>
      <c r="D2" s="48" t="s">
        <v>144</v>
      </c>
      <c r="E2" s="48" t="s">
        <v>262</v>
      </c>
      <c r="F2" s="48" t="s">
        <v>149</v>
      </c>
      <c r="G2" s="48" t="s">
        <v>147</v>
      </c>
      <c r="H2" s="48" t="s">
        <v>268</v>
      </c>
      <c r="I2" s="48" t="s">
        <v>269</v>
      </c>
      <c r="J2" s="48" t="s">
        <v>200</v>
      </c>
      <c r="K2" s="49"/>
      <c r="L2" s="49"/>
      <c r="M2" s="49"/>
      <c r="N2" s="50"/>
      <c r="O2" s="50"/>
    </row>
    <row r="3" spans="1:21" x14ac:dyDescent="0.25">
      <c r="A3" s="51" t="s">
        <v>183</v>
      </c>
      <c r="B3" s="52">
        <v>6.4496296644918816E-4</v>
      </c>
      <c r="C3" s="52">
        <v>0.29514642464159307</v>
      </c>
      <c r="D3" s="52">
        <v>-0.14601891995073743</v>
      </c>
      <c r="E3" s="52">
        <v>3.4971953868257279E-2</v>
      </c>
      <c r="F3" s="52">
        <v>-2.618574019694897E-3</v>
      </c>
      <c r="G3" s="52">
        <v>-6.3108208260276299E-5</v>
      </c>
      <c r="H3" s="52">
        <v>3.6283555266231428E-2</v>
      </c>
      <c r="I3" s="52">
        <v>1.4711977993672928E-2</v>
      </c>
      <c r="J3" s="52">
        <v>-1.3408411139774017E-3</v>
      </c>
      <c r="K3" s="50"/>
      <c r="L3" s="50"/>
      <c r="M3" s="50"/>
      <c r="N3" s="50"/>
      <c r="O3" s="50"/>
    </row>
    <row r="4" spans="1:21" x14ac:dyDescent="0.25">
      <c r="A4" s="51" t="s">
        <v>188</v>
      </c>
      <c r="B4" s="52">
        <v>0.55045023546686356</v>
      </c>
      <c r="C4" s="52">
        <v>0.5462883688847493</v>
      </c>
      <c r="D4" s="52">
        <v>0.55537481794534072</v>
      </c>
      <c r="E4" s="52">
        <v>0.24322740187896005</v>
      </c>
      <c r="F4" s="52">
        <v>0.16829728962972634</v>
      </c>
      <c r="G4" s="52">
        <v>0.17391951148498824</v>
      </c>
      <c r="H4" s="52">
        <v>0.24812798053140295</v>
      </c>
      <c r="I4" s="52">
        <v>0.16503669712040978</v>
      </c>
      <c r="J4" s="52">
        <v>0.1360036292405816</v>
      </c>
      <c r="K4" s="50"/>
      <c r="L4" s="50"/>
      <c r="M4" s="50"/>
      <c r="N4" s="50"/>
      <c r="O4" s="50"/>
    </row>
    <row r="5" spans="1:21" x14ac:dyDescent="0.25">
      <c r="A5" s="51" t="s">
        <v>184</v>
      </c>
      <c r="B5" s="52">
        <v>0.80819316581968292</v>
      </c>
      <c r="C5" s="52">
        <v>0.6651084704232102</v>
      </c>
      <c r="D5" s="52">
        <v>0.54181110468184657</v>
      </c>
      <c r="E5" s="52">
        <v>0.11955113997278019</v>
      </c>
      <c r="F5" s="52">
        <v>4.4828408836420669E-2</v>
      </c>
      <c r="G5" s="52">
        <v>5.6237812065013548E-2</v>
      </c>
      <c r="H5" s="52">
        <v>0.12437027529619007</v>
      </c>
      <c r="I5" s="52">
        <v>5.8262703053468118E-2</v>
      </c>
      <c r="J5" s="52">
        <v>2.6148855223427848E-2</v>
      </c>
      <c r="K5" s="50"/>
      <c r="L5" s="50"/>
      <c r="M5" s="50"/>
      <c r="N5" s="50"/>
      <c r="O5" s="50"/>
    </row>
    <row r="6" spans="1:21" ht="16.5" thickBot="1" x14ac:dyDescent="0.3">
      <c r="A6" s="53" t="s">
        <v>185</v>
      </c>
      <c r="B6" s="54">
        <v>0.89899564282574973</v>
      </c>
      <c r="C6" s="54">
        <v>0.81554182628680072</v>
      </c>
      <c r="D6" s="54">
        <v>0.73607819196186386</v>
      </c>
      <c r="E6" s="54">
        <v>0.34576168089130438</v>
      </c>
      <c r="F6" s="54">
        <v>0.21172720381760268</v>
      </c>
      <c r="G6" s="54">
        <v>0.23714512869762588</v>
      </c>
      <c r="H6" s="54">
        <v>0.3526617009205707</v>
      </c>
      <c r="I6" s="54">
        <v>0.24137668291172643</v>
      </c>
      <c r="J6" s="54">
        <v>0.16170607664348252</v>
      </c>
      <c r="K6" s="50"/>
      <c r="L6" s="50"/>
      <c r="M6" s="50"/>
      <c r="N6" s="50"/>
      <c r="O6" s="50"/>
    </row>
    <row r="7" spans="1:21" ht="27" customHeight="1" thickTop="1" x14ac:dyDescent="0.25">
      <c r="A7" s="167" t="s">
        <v>280</v>
      </c>
      <c r="B7" s="167"/>
      <c r="C7" s="167"/>
      <c r="D7" s="167"/>
      <c r="E7" s="167"/>
      <c r="F7" s="167"/>
      <c r="G7" s="167"/>
      <c r="H7" s="167"/>
      <c r="I7" s="167"/>
      <c r="J7" s="167"/>
      <c r="K7" s="50"/>
      <c r="L7" s="50"/>
      <c r="M7" s="50"/>
      <c r="N7" s="50"/>
      <c r="O7" s="50"/>
    </row>
    <row r="8" spans="1:21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6" t="s">
        <v>198</v>
      </c>
      <c r="N8" s="6" t="s">
        <v>153</v>
      </c>
      <c r="O8" s="6" t="s">
        <v>144</v>
      </c>
      <c r="P8" s="6" t="s">
        <v>154</v>
      </c>
      <c r="Q8" s="6" t="s">
        <v>149</v>
      </c>
      <c r="R8" s="6" t="s">
        <v>147</v>
      </c>
      <c r="S8" s="6" t="s">
        <v>199</v>
      </c>
      <c r="T8" s="6" t="s">
        <v>197</v>
      </c>
      <c r="U8" s="6" t="s">
        <v>201</v>
      </c>
    </row>
    <row r="9" spans="1:2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 t="s">
        <v>183</v>
      </c>
      <c r="M9" s="6">
        <v>6.4496296644918816E-4</v>
      </c>
      <c r="N9" s="6">
        <v>0.29514642464159307</v>
      </c>
      <c r="O9" s="6">
        <v>-0.14601891995073743</v>
      </c>
      <c r="P9" s="6">
        <v>3.4971953868257279E-2</v>
      </c>
      <c r="Q9" s="6">
        <v>-2.618574019694897E-3</v>
      </c>
      <c r="R9" s="6">
        <v>-6.3108208260276299E-5</v>
      </c>
      <c r="S9" s="6">
        <v>3.6283555266231428E-2</v>
      </c>
      <c r="T9" s="6">
        <v>1.4711977993672928E-2</v>
      </c>
      <c r="U9" s="6">
        <v>-1.3408411139774017E-3</v>
      </c>
    </row>
    <row r="10" spans="1:2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 t="s">
        <v>188</v>
      </c>
      <c r="M10" s="6">
        <v>0.55045023546686356</v>
      </c>
      <c r="N10" s="6">
        <v>0.5462883688847493</v>
      </c>
      <c r="O10" s="6">
        <v>0.55537481794534072</v>
      </c>
      <c r="P10" s="6">
        <v>0.24322740187896005</v>
      </c>
      <c r="Q10" s="6">
        <v>0.16829728962972634</v>
      </c>
      <c r="R10" s="6">
        <v>0.17391951148498824</v>
      </c>
      <c r="S10" s="6">
        <v>0.24812798053140295</v>
      </c>
      <c r="T10" s="6">
        <v>0.16503669712040978</v>
      </c>
      <c r="U10" s="6">
        <v>0.1360036292405816</v>
      </c>
    </row>
    <row r="11" spans="1:21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 t="s">
        <v>184</v>
      </c>
      <c r="M11" s="6">
        <v>0.80819316581968292</v>
      </c>
      <c r="N11" s="6">
        <v>0.6651084704232102</v>
      </c>
      <c r="O11" s="6">
        <v>0.54181110468184657</v>
      </c>
      <c r="P11" s="6">
        <v>0.11955113997278019</v>
      </c>
      <c r="Q11" s="6">
        <v>4.4828408836420669E-2</v>
      </c>
      <c r="R11" s="6">
        <v>5.6237812065013548E-2</v>
      </c>
      <c r="S11" s="6">
        <v>0.12437027529619007</v>
      </c>
      <c r="T11" s="6">
        <v>5.8262703053468118E-2</v>
      </c>
      <c r="U11" s="6">
        <v>2.6148855223427848E-2</v>
      </c>
    </row>
    <row r="12" spans="1:21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 t="s">
        <v>185</v>
      </c>
      <c r="M12" s="6">
        <v>0.89899564282574973</v>
      </c>
      <c r="N12" s="6">
        <v>0.81554182628680072</v>
      </c>
      <c r="O12" s="6">
        <v>0.73607819196186386</v>
      </c>
      <c r="P12" s="6">
        <v>0.34576168089130438</v>
      </c>
      <c r="Q12" s="6">
        <v>0.21172720381760268</v>
      </c>
      <c r="R12" s="6">
        <v>0.23714512869762588</v>
      </c>
      <c r="S12" s="6">
        <v>0.3526617009205707</v>
      </c>
      <c r="T12" s="6">
        <v>0.24137668291172643</v>
      </c>
      <c r="U12" s="6">
        <v>0.16170607664348252</v>
      </c>
    </row>
    <row r="13" spans="1:21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21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21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21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15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15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15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  <row r="22" spans="1:15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1:15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15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</sheetData>
  <mergeCells count="2">
    <mergeCell ref="A1:J1"/>
    <mergeCell ref="A7:J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J14"/>
    </sheetView>
  </sheetViews>
  <sheetFormatPr defaultColWidth="11.42578125" defaultRowHeight="15" x14ac:dyDescent="0.25"/>
  <cols>
    <col min="1" max="1" width="9.7109375" customWidth="1"/>
    <col min="2" max="5" width="8.7109375" customWidth="1"/>
    <col min="6" max="6" width="1.28515625" customWidth="1"/>
    <col min="7" max="10" width="8.7109375" customWidth="1"/>
  </cols>
  <sheetData>
    <row r="1" spans="1:11" x14ac:dyDescent="0.25">
      <c r="A1" s="171" t="s">
        <v>316</v>
      </c>
      <c r="B1" s="171"/>
      <c r="C1" s="171"/>
      <c r="D1" s="171"/>
      <c r="E1" s="171"/>
      <c r="F1" s="171"/>
      <c r="G1" s="171"/>
      <c r="H1" s="171"/>
      <c r="I1" s="171"/>
      <c r="J1" s="171"/>
      <c r="K1" s="23"/>
    </row>
    <row r="2" spans="1:11" ht="15.75" thickBot="1" x14ac:dyDescent="0.3">
      <c r="A2" s="172" t="s">
        <v>177</v>
      </c>
      <c r="B2" s="172"/>
      <c r="C2" s="172"/>
      <c r="D2" s="172"/>
      <c r="E2" s="172"/>
      <c r="F2" s="37"/>
      <c r="G2" s="172" t="s">
        <v>178</v>
      </c>
      <c r="H2" s="172"/>
      <c r="I2" s="172"/>
      <c r="J2" s="172"/>
      <c r="K2" s="23"/>
    </row>
    <row r="3" spans="1:11" ht="15.75" thickTop="1" x14ac:dyDescent="0.25">
      <c r="A3" s="173" t="s">
        <v>281</v>
      </c>
      <c r="B3" s="175" t="s">
        <v>282</v>
      </c>
      <c r="C3" s="175"/>
      <c r="D3" s="175"/>
      <c r="E3" s="175"/>
      <c r="F3" s="176"/>
      <c r="G3" s="175"/>
      <c r="H3" s="175"/>
      <c r="I3" s="175"/>
      <c r="J3" s="175"/>
      <c r="K3" s="23"/>
    </row>
    <row r="4" spans="1:11" ht="15.75" thickBot="1" x14ac:dyDescent="0.3">
      <c r="A4" s="174"/>
      <c r="B4" s="38" t="s">
        <v>179</v>
      </c>
      <c r="C4" s="38" t="s">
        <v>180</v>
      </c>
      <c r="D4" s="38" t="s">
        <v>181</v>
      </c>
      <c r="E4" s="38" t="s">
        <v>182</v>
      </c>
      <c r="F4" s="39"/>
      <c r="G4" s="38" t="s">
        <v>179</v>
      </c>
      <c r="H4" s="38" t="s">
        <v>180</v>
      </c>
      <c r="I4" s="38" t="s">
        <v>181</v>
      </c>
      <c r="J4" s="38" t="s">
        <v>182</v>
      </c>
      <c r="K4" s="23"/>
    </row>
    <row r="5" spans="1:11" ht="15.75" thickTop="1" x14ac:dyDescent="0.25">
      <c r="A5" s="40"/>
      <c r="B5" s="177" t="s">
        <v>149</v>
      </c>
      <c r="C5" s="177"/>
      <c r="D5" s="177"/>
      <c r="E5" s="177"/>
      <c r="F5" s="177"/>
      <c r="G5" s="177"/>
      <c r="H5" s="177"/>
      <c r="I5" s="177"/>
      <c r="J5" s="177"/>
      <c r="K5" s="23"/>
    </row>
    <row r="6" spans="1:11" x14ac:dyDescent="0.25">
      <c r="A6" s="41" t="s">
        <v>183</v>
      </c>
      <c r="B6" s="42">
        <v>4.0000000000000001E-3</v>
      </c>
      <c r="C6" s="42">
        <v>-5.8999999999999997E-2</v>
      </c>
      <c r="D6" s="42">
        <v>-5.2999999999999999E-2</v>
      </c>
      <c r="E6" s="42">
        <v>-2.9000000000000001E-2</v>
      </c>
      <c r="F6" s="37"/>
      <c r="G6" s="42">
        <v>1.7000000000000001E-2</v>
      </c>
      <c r="H6" s="42">
        <v>-4.2000000000000003E-2</v>
      </c>
      <c r="I6" s="42">
        <v>-0.04</v>
      </c>
      <c r="J6" s="42">
        <v>-2.1999999999999999E-2</v>
      </c>
      <c r="K6" s="23"/>
    </row>
    <row r="7" spans="1:11" x14ac:dyDescent="0.25">
      <c r="A7" s="41" t="s">
        <v>184</v>
      </c>
      <c r="B7" s="42">
        <v>0.11799999999999999</v>
      </c>
      <c r="C7" s="42">
        <v>0.13300000000000001</v>
      </c>
      <c r="D7" s="42">
        <v>0.14899999999999999</v>
      </c>
      <c r="E7" s="42">
        <v>0.159</v>
      </c>
      <c r="F7" s="37"/>
      <c r="G7" s="42">
        <v>0.11700000000000001</v>
      </c>
      <c r="H7" s="42">
        <v>0.115</v>
      </c>
      <c r="I7" s="42">
        <v>0.13800000000000001</v>
      </c>
      <c r="J7" s="42">
        <v>0.159</v>
      </c>
      <c r="K7" s="23"/>
    </row>
    <row r="8" spans="1:11" x14ac:dyDescent="0.25">
      <c r="A8" s="43" t="s">
        <v>185</v>
      </c>
      <c r="B8" s="44">
        <v>0.34399999999999997</v>
      </c>
      <c r="C8" s="44">
        <v>0.36499999999999999</v>
      </c>
      <c r="D8" s="44">
        <v>0.38600000000000001</v>
      </c>
      <c r="E8" s="44">
        <v>0.39900000000000002</v>
      </c>
      <c r="F8" s="45"/>
      <c r="G8" s="44">
        <v>0.34200000000000003</v>
      </c>
      <c r="H8" s="44">
        <v>0.33900000000000002</v>
      </c>
      <c r="I8" s="44">
        <v>0.372</v>
      </c>
      <c r="J8" s="44">
        <v>0.39900000000000002</v>
      </c>
      <c r="K8" s="23"/>
    </row>
    <row r="9" spans="1:11" x14ac:dyDescent="0.25">
      <c r="A9" s="46"/>
      <c r="B9" s="168" t="s">
        <v>147</v>
      </c>
      <c r="C9" s="168"/>
      <c r="D9" s="168"/>
      <c r="E9" s="168"/>
      <c r="F9" s="168"/>
      <c r="G9" s="168"/>
      <c r="H9" s="168"/>
      <c r="I9" s="168"/>
      <c r="J9" s="168"/>
      <c r="K9" s="23"/>
    </row>
    <row r="10" spans="1:11" x14ac:dyDescent="0.25">
      <c r="A10" s="41" t="s">
        <v>183</v>
      </c>
      <c r="B10" s="42">
        <v>2.1000000000000001E-2</v>
      </c>
      <c r="C10" s="42">
        <v>3.3000000000000002E-2</v>
      </c>
      <c r="D10" s="42">
        <v>1.2999999999999999E-2</v>
      </c>
      <c r="E10" s="42">
        <v>4.8000000000000001E-2</v>
      </c>
      <c r="F10" s="37"/>
      <c r="G10" s="42">
        <v>7.5999999999999998E-2</v>
      </c>
      <c r="H10" s="42">
        <v>7.3999999999999996E-2</v>
      </c>
      <c r="I10" s="42">
        <v>2.5999999999999999E-2</v>
      </c>
      <c r="J10" s="42">
        <v>7.6999999999999999E-2</v>
      </c>
      <c r="K10" s="23"/>
    </row>
    <row r="11" spans="1:11" x14ac:dyDescent="0.25">
      <c r="A11" s="41" t="s">
        <v>184</v>
      </c>
      <c r="B11" s="42">
        <v>0.27500000000000002</v>
      </c>
      <c r="C11" s="42">
        <v>0.22900000000000001</v>
      </c>
      <c r="D11" s="42">
        <v>0.183</v>
      </c>
      <c r="E11" s="42">
        <v>0.35299999999999998</v>
      </c>
      <c r="F11" s="37"/>
      <c r="G11" s="42">
        <v>0.22</v>
      </c>
      <c r="H11" s="42">
        <v>0.185</v>
      </c>
      <c r="I11" s="42">
        <v>0.13400000000000001</v>
      </c>
      <c r="J11" s="42">
        <v>0.22900000000000001</v>
      </c>
      <c r="K11" s="23"/>
    </row>
    <row r="12" spans="1:11" ht="15.75" thickBot="1" x14ac:dyDescent="0.3">
      <c r="A12" s="41" t="s">
        <v>185</v>
      </c>
      <c r="B12" s="42">
        <v>0.52400000000000002</v>
      </c>
      <c r="C12" s="42">
        <v>0.47899999999999998</v>
      </c>
      <c r="D12" s="42">
        <v>0.42799999999999999</v>
      </c>
      <c r="E12" s="42">
        <v>0.59399999999999997</v>
      </c>
      <c r="F12" s="37"/>
      <c r="G12" s="42">
        <v>0.46899999999999997</v>
      </c>
      <c r="H12" s="42">
        <v>0.43</v>
      </c>
      <c r="I12" s="42">
        <v>0.36599999999999999</v>
      </c>
      <c r="J12" s="42">
        <v>0.47799999999999998</v>
      </c>
      <c r="K12" s="23"/>
    </row>
    <row r="13" spans="1:11" ht="18" customHeight="1" thickTop="1" x14ac:dyDescent="0.25">
      <c r="A13" s="169" t="s">
        <v>283</v>
      </c>
      <c r="B13" s="169"/>
      <c r="C13" s="169"/>
      <c r="D13" s="169"/>
      <c r="E13" s="169"/>
      <c r="F13" s="169"/>
      <c r="G13" s="169"/>
      <c r="H13" s="169"/>
      <c r="I13" s="169"/>
      <c r="J13" s="169"/>
      <c r="K13" s="23"/>
    </row>
    <row r="14" spans="1:11" ht="18" customHeight="1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23"/>
    </row>
    <row r="15" spans="1:11" x14ac:dyDescent="0.25">
      <c r="K15" s="23"/>
    </row>
    <row r="16" spans="1:11" x14ac:dyDescent="0.25">
      <c r="K16" s="23"/>
    </row>
    <row r="17" spans="11:11" x14ac:dyDescent="0.25">
      <c r="K17" s="23"/>
    </row>
    <row r="18" spans="11:11" x14ac:dyDescent="0.25">
      <c r="K18" s="23"/>
    </row>
    <row r="19" spans="11:11" x14ac:dyDescent="0.25">
      <c r="K19" s="23"/>
    </row>
    <row r="20" spans="11:11" x14ac:dyDescent="0.25">
      <c r="K20" s="23"/>
    </row>
    <row r="21" spans="11:11" x14ac:dyDescent="0.25">
      <c r="K21" s="23"/>
    </row>
    <row r="22" spans="11:11" x14ac:dyDescent="0.25">
      <c r="K22" s="23"/>
    </row>
    <row r="23" spans="11:11" x14ac:dyDescent="0.25">
      <c r="K23" s="23"/>
    </row>
    <row r="24" spans="11:11" x14ac:dyDescent="0.25">
      <c r="K24" s="23"/>
    </row>
    <row r="25" spans="11:11" x14ac:dyDescent="0.25">
      <c r="K25" s="23"/>
    </row>
    <row r="26" spans="11:11" x14ac:dyDescent="0.25">
      <c r="K26" s="23"/>
    </row>
    <row r="27" spans="11:11" x14ac:dyDescent="0.25">
      <c r="K27" s="23"/>
    </row>
    <row r="28" spans="11:11" x14ac:dyDescent="0.25">
      <c r="K28" s="23"/>
    </row>
    <row r="29" spans="11:11" x14ac:dyDescent="0.25">
      <c r="K29" s="23"/>
    </row>
    <row r="30" spans="11:11" x14ac:dyDescent="0.25">
      <c r="K30" s="23"/>
    </row>
  </sheetData>
  <mergeCells count="8">
    <mergeCell ref="B9:J9"/>
    <mergeCell ref="A13:J14"/>
    <mergeCell ref="A1:J1"/>
    <mergeCell ref="A2:E2"/>
    <mergeCell ref="G2:J2"/>
    <mergeCell ref="A3:A4"/>
    <mergeCell ref="B3:J3"/>
    <mergeCell ref="B5:J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workbookViewId="0">
      <selection activeCell="H2" sqref="H2:L9"/>
    </sheetView>
  </sheetViews>
  <sheetFormatPr defaultColWidth="11.42578125" defaultRowHeight="15.75" x14ac:dyDescent="0.25"/>
  <cols>
    <col min="1" max="1" width="15.7109375" style="5" customWidth="1"/>
    <col min="2" max="6" width="9.85546875" style="5" customWidth="1"/>
    <col min="7" max="7" width="11.42578125" style="5"/>
    <col min="8" max="8" width="15.7109375" style="5" customWidth="1"/>
    <col min="9" max="12" width="9.85546875" style="5" customWidth="1"/>
    <col min="13" max="16384" width="11.42578125" style="5"/>
  </cols>
  <sheetData>
    <row r="2" spans="1:12" ht="16.5" thickBot="1" x14ac:dyDescent="0.3">
      <c r="A2" s="163" t="s">
        <v>317</v>
      </c>
      <c r="B2" s="163"/>
      <c r="C2" s="163"/>
      <c r="D2" s="163"/>
      <c r="E2" s="163"/>
      <c r="F2" s="93"/>
      <c r="H2" s="163" t="s">
        <v>404</v>
      </c>
      <c r="I2" s="163"/>
      <c r="J2" s="163"/>
      <c r="K2" s="163"/>
      <c r="L2" s="163"/>
    </row>
    <row r="3" spans="1:12" ht="16.5" thickTop="1" x14ac:dyDescent="0.25">
      <c r="A3" s="21" t="s">
        <v>261</v>
      </c>
      <c r="B3" s="10" t="s">
        <v>274</v>
      </c>
      <c r="C3" s="10" t="s">
        <v>160</v>
      </c>
      <c r="D3" s="10" t="s">
        <v>284</v>
      </c>
      <c r="E3" s="10" t="s">
        <v>170</v>
      </c>
      <c r="F3" s="15"/>
      <c r="H3" s="21" t="s">
        <v>261</v>
      </c>
      <c r="I3" s="10" t="s">
        <v>274</v>
      </c>
      <c r="J3" s="10" t="s">
        <v>160</v>
      </c>
      <c r="K3" s="10" t="s">
        <v>284</v>
      </c>
      <c r="L3" s="10" t="s">
        <v>170</v>
      </c>
    </row>
    <row r="4" spans="1:12" ht="30" customHeight="1" x14ac:dyDescent="0.25">
      <c r="A4" s="11" t="s">
        <v>200</v>
      </c>
      <c r="B4" s="19">
        <v>4.3309999999999998E-3</v>
      </c>
      <c r="C4" s="12"/>
      <c r="D4" s="12"/>
      <c r="E4" s="12"/>
      <c r="F4" s="12"/>
      <c r="H4" s="11" t="s">
        <v>200</v>
      </c>
      <c r="I4" s="19">
        <v>4.3309999999999998E-3</v>
      </c>
      <c r="J4" s="12"/>
      <c r="K4" s="12"/>
      <c r="L4" s="12"/>
    </row>
    <row r="5" spans="1:12" ht="30" customHeight="1" x14ac:dyDescent="0.25">
      <c r="A5" s="11" t="s">
        <v>159</v>
      </c>
      <c r="B5" s="12" t="s">
        <v>275</v>
      </c>
      <c r="C5" s="19">
        <v>1.899E-2</v>
      </c>
      <c r="D5" s="12"/>
      <c r="E5" s="12"/>
      <c r="F5" s="12"/>
      <c r="H5" s="11" t="s">
        <v>159</v>
      </c>
      <c r="I5" s="12" t="s">
        <v>277</v>
      </c>
      <c r="J5" s="19">
        <v>1.899E-2</v>
      </c>
      <c r="K5" s="12"/>
      <c r="L5" s="12"/>
    </row>
    <row r="6" spans="1:12" ht="30" customHeight="1" x14ac:dyDescent="0.25">
      <c r="A6" s="11" t="s">
        <v>286</v>
      </c>
      <c r="B6" s="12" t="s">
        <v>276</v>
      </c>
      <c r="C6" s="12" t="s">
        <v>165</v>
      </c>
      <c r="D6" s="19">
        <v>5.1180000000000003E-2</v>
      </c>
      <c r="E6" s="19"/>
      <c r="F6" s="19"/>
      <c r="H6" s="11" t="s">
        <v>286</v>
      </c>
      <c r="I6" s="12" t="s">
        <v>276</v>
      </c>
      <c r="J6" s="12" t="s">
        <v>160</v>
      </c>
      <c r="K6" s="19">
        <v>5.1180000000000003E-2</v>
      </c>
      <c r="L6" s="19"/>
    </row>
    <row r="7" spans="1:12" ht="30" customHeight="1" thickBot="1" x14ac:dyDescent="0.3">
      <c r="A7" s="13" t="s">
        <v>401</v>
      </c>
      <c r="B7" s="14" t="s">
        <v>277</v>
      </c>
      <c r="C7" s="14" t="s">
        <v>170</v>
      </c>
      <c r="D7" s="14" t="s">
        <v>402</v>
      </c>
      <c r="E7" s="20">
        <v>1.523E-2</v>
      </c>
      <c r="F7" s="139"/>
      <c r="H7" s="13" t="s">
        <v>401</v>
      </c>
      <c r="I7" s="14" t="s">
        <v>277</v>
      </c>
      <c r="J7" s="14" t="s">
        <v>170</v>
      </c>
      <c r="K7" s="14" t="s">
        <v>403</v>
      </c>
      <c r="L7" s="20">
        <v>1.523E-2</v>
      </c>
    </row>
    <row r="8" spans="1:12" ht="25.5" customHeight="1" thickTop="1" x14ac:dyDescent="0.25">
      <c r="A8" s="179" t="s">
        <v>278</v>
      </c>
      <c r="B8" s="179"/>
      <c r="C8" s="179"/>
      <c r="D8" s="179"/>
      <c r="E8" s="179"/>
      <c r="F8" s="92"/>
      <c r="H8" s="179" t="s">
        <v>278</v>
      </c>
      <c r="I8" s="179"/>
      <c r="J8" s="179"/>
      <c r="K8" s="179"/>
      <c r="L8" s="179"/>
    </row>
    <row r="9" spans="1:12" ht="35.25" customHeight="1" x14ac:dyDescent="0.25">
      <c r="A9" s="165" t="s">
        <v>285</v>
      </c>
      <c r="B9" s="165"/>
      <c r="C9" s="165"/>
      <c r="D9" s="165"/>
      <c r="E9" s="165"/>
      <c r="F9" s="90"/>
      <c r="H9" s="165" t="s">
        <v>285</v>
      </c>
      <c r="I9" s="165"/>
      <c r="J9" s="165"/>
      <c r="K9" s="165"/>
      <c r="L9" s="165"/>
    </row>
    <row r="10" spans="1:12" ht="19.5" customHeight="1" x14ac:dyDescent="0.25">
      <c r="A10" s="138"/>
      <c r="B10" s="138"/>
      <c r="C10" s="138"/>
      <c r="D10" s="138"/>
      <c r="E10" s="138"/>
      <c r="F10" s="138"/>
    </row>
    <row r="11" spans="1:12" ht="16.5" thickBot="1" x14ac:dyDescent="0.3">
      <c r="A11" s="162" t="s">
        <v>389</v>
      </c>
      <c r="B11" s="162"/>
      <c r="C11" s="162"/>
      <c r="D11" s="162"/>
      <c r="E11" s="162"/>
      <c r="F11" s="140"/>
    </row>
    <row r="12" spans="1:12" ht="16.5" thickTop="1" x14ac:dyDescent="0.25">
      <c r="A12" s="10" t="s">
        <v>261</v>
      </c>
      <c r="B12" s="10" t="s">
        <v>274</v>
      </c>
      <c r="C12" s="10" t="s">
        <v>160</v>
      </c>
      <c r="D12" s="10" t="s">
        <v>284</v>
      </c>
      <c r="E12" s="10" t="s">
        <v>170</v>
      </c>
      <c r="F12" s="15"/>
    </row>
    <row r="13" spans="1:12" x14ac:dyDescent="0.25">
      <c r="A13" s="144" t="s">
        <v>200</v>
      </c>
      <c r="B13" s="18">
        <v>0.80820000000000003</v>
      </c>
      <c r="C13" s="136"/>
      <c r="D13" s="136"/>
      <c r="E13" s="136"/>
      <c r="F13" s="136"/>
    </row>
    <row r="14" spans="1:12" x14ac:dyDescent="0.25">
      <c r="A14" s="144" t="s">
        <v>159</v>
      </c>
      <c r="B14" s="130">
        <v>-1.7749999999999999</v>
      </c>
      <c r="C14" s="19">
        <v>0.66510000000000002</v>
      </c>
      <c r="D14" s="130"/>
      <c r="E14" s="130"/>
      <c r="F14" s="130"/>
    </row>
    <row r="15" spans="1:12" x14ac:dyDescent="0.25">
      <c r="A15" s="144" t="s">
        <v>286</v>
      </c>
      <c r="B15" s="130">
        <v>-3.0920000000000001</v>
      </c>
      <c r="C15" s="130">
        <v>-1.655</v>
      </c>
      <c r="D15" s="19">
        <v>0.54179999999999995</v>
      </c>
      <c r="E15" s="130"/>
      <c r="F15" s="130"/>
    </row>
    <row r="16" spans="1:12" ht="16.5" thickBot="1" x14ac:dyDescent="0.3">
      <c r="A16" s="145" t="s">
        <v>401</v>
      </c>
      <c r="B16" s="137">
        <v>-1.8380000000000001</v>
      </c>
      <c r="C16" s="137">
        <v>1.266</v>
      </c>
      <c r="D16" s="137">
        <v>1.974</v>
      </c>
      <c r="E16" s="20">
        <v>0.1196</v>
      </c>
      <c r="F16" s="19"/>
    </row>
    <row r="17" spans="1:11" ht="16.5" thickTop="1" x14ac:dyDescent="0.25"/>
    <row r="18" spans="1:11" ht="16.5" thickBot="1" x14ac:dyDescent="0.3">
      <c r="A18" s="162" t="s">
        <v>387</v>
      </c>
      <c r="B18" s="162"/>
      <c r="C18" s="162"/>
      <c r="D18" s="162"/>
      <c r="E18" s="162"/>
      <c r="F18" s="132" t="s">
        <v>388</v>
      </c>
      <c r="G18" s="131">
        <v>13</v>
      </c>
    </row>
    <row r="19" spans="1:11" ht="16.5" thickTop="1" x14ac:dyDescent="0.25">
      <c r="A19" s="10" t="s">
        <v>261</v>
      </c>
      <c r="B19" s="10" t="s">
        <v>274</v>
      </c>
      <c r="C19" s="10" t="s">
        <v>160</v>
      </c>
      <c r="D19" s="10" t="s">
        <v>284</v>
      </c>
      <c r="E19" s="10" t="s">
        <v>170</v>
      </c>
      <c r="F19" s="15"/>
    </row>
    <row r="20" spans="1:11" x14ac:dyDescent="0.25">
      <c r="A20" s="144" t="s">
        <v>200</v>
      </c>
      <c r="B20" s="18">
        <v>0.80820000000000003</v>
      </c>
      <c r="C20" s="15"/>
      <c r="D20" s="15"/>
      <c r="E20" s="15"/>
      <c r="F20" s="15"/>
    </row>
    <row r="21" spans="1:11" x14ac:dyDescent="0.25">
      <c r="A21" s="144" t="s">
        <v>159</v>
      </c>
      <c r="B21" s="130">
        <f>SQRT(($G$18-1)/$G$18)*B14</f>
        <v>-1.7053648380241779</v>
      </c>
      <c r="C21" s="19">
        <v>0.66510000000000002</v>
      </c>
      <c r="D21" s="12"/>
      <c r="E21" s="12"/>
      <c r="F21" s="12"/>
    </row>
    <row r="22" spans="1:11" x14ac:dyDescent="0.25">
      <c r="A22" s="144" t="s">
        <v>286</v>
      </c>
      <c r="B22" s="130">
        <f t="shared" ref="B22:D23" si="0">SQRT(($G$18-1)/$G$18)*B15</f>
        <v>-2.9706975093919765</v>
      </c>
      <c r="C22" s="130">
        <f t="shared" si="0"/>
        <v>-1.5900725672845153</v>
      </c>
      <c r="D22" s="19">
        <v>0.54179999999999995</v>
      </c>
      <c r="E22" s="130"/>
      <c r="F22" s="130"/>
      <c r="G22" s="135">
        <v>0.9</v>
      </c>
      <c r="H22" s="135">
        <v>0.95</v>
      </c>
      <c r="I22" s="135">
        <v>0.99</v>
      </c>
    </row>
    <row r="23" spans="1:11" ht="16.5" thickBot="1" x14ac:dyDescent="0.3">
      <c r="A23" s="145" t="s">
        <v>401</v>
      </c>
      <c r="B23" s="137">
        <f t="shared" si="0"/>
        <v>-1.7658932801625011</v>
      </c>
      <c r="C23" s="137">
        <f t="shared" si="0"/>
        <v>1.216333456303442</v>
      </c>
      <c r="D23" s="137">
        <f t="shared" si="0"/>
        <v>1.8965578536674521</v>
      </c>
      <c r="E23" s="20">
        <v>0.1196</v>
      </c>
      <c r="F23" s="19"/>
      <c r="G23" s="131">
        <v>1.69</v>
      </c>
      <c r="H23" s="131">
        <v>2.04</v>
      </c>
      <c r="I23" s="131">
        <v>2.75</v>
      </c>
    </row>
    <row r="24" spans="1:11" ht="16.5" thickTop="1" x14ac:dyDescent="0.25"/>
    <row r="25" spans="1:11" ht="30" customHeight="1" thickBot="1" x14ac:dyDescent="0.3">
      <c r="A25" s="178" t="s">
        <v>390</v>
      </c>
      <c r="B25" s="178"/>
      <c r="C25" s="178"/>
      <c r="D25" s="178"/>
      <c r="E25" s="178"/>
      <c r="F25" s="140"/>
      <c r="G25" s="178" t="s">
        <v>394</v>
      </c>
      <c r="H25" s="178"/>
      <c r="I25" s="178"/>
      <c r="J25" s="178"/>
      <c r="K25" s="178"/>
    </row>
    <row r="26" spans="1:11" ht="16.5" thickTop="1" x14ac:dyDescent="0.25">
      <c r="A26" s="10" t="s">
        <v>261</v>
      </c>
      <c r="B26" s="10" t="s">
        <v>274</v>
      </c>
      <c r="C26" s="10" t="s">
        <v>160</v>
      </c>
      <c r="D26" s="10" t="s">
        <v>284</v>
      </c>
      <c r="E26" s="10" t="s">
        <v>170</v>
      </c>
      <c r="F26" s="15"/>
      <c r="G26" s="10" t="s">
        <v>261</v>
      </c>
      <c r="H26" s="10" t="s">
        <v>274</v>
      </c>
      <c r="I26" s="10" t="s">
        <v>160</v>
      </c>
      <c r="J26" s="10" t="s">
        <v>284</v>
      </c>
      <c r="K26" s="10" t="s">
        <v>170</v>
      </c>
    </row>
    <row r="27" spans="1:11" x14ac:dyDescent="0.25">
      <c r="A27" s="144" t="s">
        <v>200</v>
      </c>
      <c r="B27" s="18">
        <v>0.80820000000000003</v>
      </c>
      <c r="C27" s="15"/>
      <c r="D27" s="15"/>
      <c r="E27" s="15"/>
      <c r="F27" s="15"/>
      <c r="G27" s="144" t="s">
        <v>200</v>
      </c>
      <c r="H27" s="18">
        <v>0.80820000000000003</v>
      </c>
      <c r="I27" s="15"/>
      <c r="J27" s="15"/>
      <c r="K27" s="15"/>
    </row>
    <row r="28" spans="1:11" x14ac:dyDescent="0.25">
      <c r="A28" s="144" t="s">
        <v>159</v>
      </c>
      <c r="B28" s="130" t="b">
        <f>ABS(B21)&gt;$G$23</f>
        <v>1</v>
      </c>
      <c r="C28" s="19">
        <v>0.66510000000000002</v>
      </c>
      <c r="D28" s="12"/>
      <c r="E28" s="12"/>
      <c r="F28" s="141"/>
      <c r="G28" s="144" t="s">
        <v>159</v>
      </c>
      <c r="H28" s="130" t="b">
        <f>ABS(B14)&gt;$H$23</f>
        <v>0</v>
      </c>
      <c r="I28" s="19">
        <v>0.66510000000000002</v>
      </c>
      <c r="J28" s="12"/>
      <c r="K28" s="12"/>
    </row>
    <row r="29" spans="1:11" x14ac:dyDescent="0.25">
      <c r="A29" s="144" t="s">
        <v>286</v>
      </c>
      <c r="B29" s="130" t="b">
        <f t="shared" ref="B29:D30" si="1">ABS(B22)&gt;$G$23</f>
        <v>1</v>
      </c>
      <c r="C29" s="130" t="b">
        <f t="shared" si="1"/>
        <v>0</v>
      </c>
      <c r="D29" s="19">
        <v>0.54179999999999995</v>
      </c>
      <c r="E29" s="130"/>
      <c r="F29" s="142"/>
      <c r="G29" s="144" t="s">
        <v>286</v>
      </c>
      <c r="H29" s="130" t="b">
        <f t="shared" ref="H29:I30" si="2">ABS(B15)&gt;$H$23</f>
        <v>1</v>
      </c>
      <c r="I29" s="130" t="b">
        <f t="shared" si="2"/>
        <v>0</v>
      </c>
      <c r="J29" s="19">
        <v>0.54179999999999995</v>
      </c>
      <c r="K29" s="130"/>
    </row>
    <row r="30" spans="1:11" ht="16.5" thickBot="1" x14ac:dyDescent="0.3">
      <c r="A30" s="145" t="s">
        <v>401</v>
      </c>
      <c r="B30" s="137" t="b">
        <f t="shared" si="1"/>
        <v>1</v>
      </c>
      <c r="C30" s="137" t="b">
        <f t="shared" si="1"/>
        <v>0</v>
      </c>
      <c r="D30" s="137" t="b">
        <f t="shared" si="1"/>
        <v>1</v>
      </c>
      <c r="E30" s="20">
        <v>0.1196</v>
      </c>
      <c r="F30" s="139"/>
      <c r="G30" s="145" t="s">
        <v>401</v>
      </c>
      <c r="H30" s="137" t="b">
        <f t="shared" si="2"/>
        <v>0</v>
      </c>
      <c r="I30" s="137" t="b">
        <f t="shared" ref="I30" si="3">ABS(C16)&gt;$H$23</f>
        <v>0</v>
      </c>
      <c r="J30" s="137" t="b">
        <f t="shared" ref="J30" si="4">ABS(D16)&gt;$H$23</f>
        <v>0</v>
      </c>
      <c r="K30" s="20">
        <v>0.1196</v>
      </c>
    </row>
    <row r="31" spans="1:11" ht="16.5" thickTop="1" x14ac:dyDescent="0.25">
      <c r="F31" s="143"/>
    </row>
    <row r="32" spans="1:11" ht="31.5" customHeight="1" thickBot="1" x14ac:dyDescent="0.3">
      <c r="G32" s="178" t="s">
        <v>396</v>
      </c>
      <c r="H32" s="178"/>
      <c r="I32" s="178"/>
      <c r="J32" s="178"/>
      <c r="K32" s="178"/>
    </row>
    <row r="33" spans="7:11" ht="16.5" thickTop="1" x14ac:dyDescent="0.25">
      <c r="G33" s="10" t="s">
        <v>261</v>
      </c>
      <c r="H33" s="10" t="s">
        <v>274</v>
      </c>
      <c r="I33" s="10" t="s">
        <v>160</v>
      </c>
      <c r="J33" s="10" t="s">
        <v>284</v>
      </c>
      <c r="K33" s="10" t="s">
        <v>170</v>
      </c>
    </row>
    <row r="34" spans="7:11" x14ac:dyDescent="0.25">
      <c r="G34" s="144" t="s">
        <v>200</v>
      </c>
      <c r="H34" s="18">
        <v>0.80820000000000003</v>
      </c>
      <c r="I34" s="15"/>
      <c r="J34" s="15"/>
      <c r="K34" s="15"/>
    </row>
    <row r="35" spans="7:11" x14ac:dyDescent="0.25">
      <c r="G35" s="144" t="s">
        <v>159</v>
      </c>
      <c r="H35" s="130" t="b">
        <f>ABS(B14)&gt;$I$23</f>
        <v>0</v>
      </c>
      <c r="I35" s="19">
        <v>0.66510000000000002</v>
      </c>
      <c r="J35" s="12"/>
      <c r="K35" s="12"/>
    </row>
    <row r="36" spans="7:11" x14ac:dyDescent="0.25">
      <c r="G36" s="144" t="s">
        <v>286</v>
      </c>
      <c r="H36" s="130" t="b">
        <f t="shared" ref="H36:I37" si="5">ABS(B15)&gt;$I$23</f>
        <v>1</v>
      </c>
      <c r="I36" s="130" t="b">
        <f t="shared" si="5"/>
        <v>0</v>
      </c>
      <c r="J36" s="19">
        <v>0.54179999999999995</v>
      </c>
      <c r="K36" s="130"/>
    </row>
    <row r="37" spans="7:11" ht="16.5" thickBot="1" x14ac:dyDescent="0.3">
      <c r="G37" s="145" t="s">
        <v>401</v>
      </c>
      <c r="H37" s="137" t="b">
        <f t="shared" si="5"/>
        <v>0</v>
      </c>
      <c r="I37" s="137" t="b">
        <f t="shared" ref="I37" si="6">ABS(C16)&gt;$I$23</f>
        <v>0</v>
      </c>
      <c r="J37" s="137" t="b">
        <f t="shared" ref="J37" si="7">ABS(D16)&gt;$I$23</f>
        <v>0</v>
      </c>
      <c r="K37" s="20">
        <v>0.1196</v>
      </c>
    </row>
    <row r="38" spans="7:11" ht="16.5" thickTop="1" x14ac:dyDescent="0.25"/>
  </sheetData>
  <mergeCells count="11">
    <mergeCell ref="A25:E25"/>
    <mergeCell ref="G25:K25"/>
    <mergeCell ref="G32:K32"/>
    <mergeCell ref="H2:L2"/>
    <mergeCell ref="H8:L8"/>
    <mergeCell ref="H9:L9"/>
    <mergeCell ref="A11:E11"/>
    <mergeCell ref="A18:E18"/>
    <mergeCell ref="A8:E8"/>
    <mergeCell ref="A9:E9"/>
    <mergeCell ref="A2:E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E14" sqref="E14"/>
    </sheetView>
  </sheetViews>
  <sheetFormatPr defaultColWidth="11.42578125" defaultRowHeight="15.75" x14ac:dyDescent="0.25"/>
  <cols>
    <col min="1" max="1" width="9.7109375" style="5" customWidth="1"/>
    <col min="2" max="5" width="10.7109375" style="5" customWidth="1"/>
    <col min="6" max="6" width="9.7109375" style="5" customWidth="1"/>
    <col min="7" max="16384" width="11.42578125" style="5"/>
  </cols>
  <sheetData>
    <row r="1" spans="1:16" ht="30" customHeight="1" thickBot="1" x14ac:dyDescent="0.3">
      <c r="A1" s="180" t="s">
        <v>405</v>
      </c>
      <c r="B1" s="180"/>
      <c r="C1" s="180"/>
      <c r="D1" s="180"/>
      <c r="E1" s="180"/>
    </row>
    <row r="2" spans="1:16" ht="16.5" thickTop="1" x14ac:dyDescent="0.25">
      <c r="A2" s="47" t="s">
        <v>279</v>
      </c>
      <c r="B2" s="48" t="s">
        <v>200</v>
      </c>
      <c r="C2" s="48" t="s">
        <v>159</v>
      </c>
      <c r="D2" s="48" t="s">
        <v>284</v>
      </c>
      <c r="E2" s="48" t="s">
        <v>170</v>
      </c>
      <c r="F2" s="49"/>
      <c r="G2" s="49"/>
      <c r="H2" s="49"/>
      <c r="I2" s="50"/>
      <c r="J2" s="50"/>
    </row>
    <row r="3" spans="1:16" x14ac:dyDescent="0.25">
      <c r="A3" s="51" t="s">
        <v>183</v>
      </c>
      <c r="B3" s="52">
        <v>2.1987964241750424E-2</v>
      </c>
      <c r="C3" s="52">
        <v>2.2533674603819335E-2</v>
      </c>
      <c r="D3" s="52">
        <v>5.2149063895876077E-2</v>
      </c>
      <c r="E3" s="52">
        <v>7.6910797020027954E-2</v>
      </c>
      <c r="F3" s="50"/>
      <c r="G3" s="50"/>
      <c r="H3" s="50"/>
      <c r="I3" s="50"/>
      <c r="J3" s="50"/>
    </row>
    <row r="4" spans="1:16" x14ac:dyDescent="0.25">
      <c r="A4" s="51" t="s">
        <v>188</v>
      </c>
      <c r="B4" s="52">
        <v>5.0686827317960439E-2</v>
      </c>
      <c r="C4" s="52">
        <v>0.11727000113895054</v>
      </c>
      <c r="D4" s="52">
        <v>0.19671195384218867</v>
      </c>
      <c r="E4" s="52">
        <v>9.848666951284181E-2</v>
      </c>
      <c r="F4" s="50"/>
      <c r="G4" s="50"/>
      <c r="H4" s="50"/>
      <c r="I4" s="50"/>
      <c r="J4" s="50"/>
    </row>
    <row r="5" spans="1:16" x14ac:dyDescent="0.25">
      <c r="A5" s="51" t="s">
        <v>184</v>
      </c>
      <c r="B5" s="52">
        <v>4.241413287224367E-3</v>
      </c>
      <c r="C5" s="52">
        <v>1.9117089949266915E-2</v>
      </c>
      <c r="D5" s="52">
        <v>5.1328247107685174E-2</v>
      </c>
      <c r="E5" s="52">
        <v>1.5140680807978727E-2</v>
      </c>
      <c r="F5" s="50"/>
      <c r="G5" s="50"/>
      <c r="H5" s="50"/>
      <c r="I5" s="50"/>
      <c r="J5" s="50"/>
    </row>
    <row r="6" spans="1:16" ht="16.5" thickBot="1" x14ac:dyDescent="0.3">
      <c r="A6" s="53" t="s">
        <v>185</v>
      </c>
      <c r="B6" s="54">
        <v>6.5126133673237246E-2</v>
      </c>
      <c r="C6" s="54">
        <v>0.13826456505289747</v>
      </c>
      <c r="D6" s="54">
        <v>0.22655738149017607</v>
      </c>
      <c r="E6" s="54">
        <v>0.12304747379763116</v>
      </c>
      <c r="F6" s="50"/>
      <c r="G6" s="50"/>
      <c r="H6" s="50"/>
      <c r="I6" s="50"/>
      <c r="J6" s="50"/>
    </row>
    <row r="7" spans="1:16" ht="24" customHeight="1" thickTop="1" x14ac:dyDescent="0.25">
      <c r="A7" s="167" t="s">
        <v>287</v>
      </c>
      <c r="B7" s="167"/>
      <c r="C7" s="167"/>
      <c r="D7" s="167"/>
      <c r="E7" s="167"/>
      <c r="F7" s="50"/>
      <c r="G7" s="50"/>
      <c r="H7" s="50"/>
      <c r="I7" s="50"/>
      <c r="J7" s="50"/>
    </row>
    <row r="8" spans="1:16" x14ac:dyDescent="0.25">
      <c r="A8" s="50"/>
      <c r="B8" s="50"/>
      <c r="C8" s="50"/>
      <c r="D8" s="50"/>
      <c r="E8" s="50"/>
      <c r="F8" s="50"/>
      <c r="G8" s="50"/>
      <c r="H8" s="6" t="s">
        <v>186</v>
      </c>
      <c r="I8" s="6" t="s">
        <v>159</v>
      </c>
      <c r="J8" s="6" t="s">
        <v>187</v>
      </c>
      <c r="K8" s="6" t="s">
        <v>170</v>
      </c>
      <c r="L8" s="6"/>
      <c r="M8" s="6"/>
      <c r="N8" s="6"/>
      <c r="O8" s="6"/>
      <c r="P8" s="6"/>
    </row>
    <row r="9" spans="1:16" x14ac:dyDescent="0.25">
      <c r="A9" s="50"/>
      <c r="B9" s="50"/>
      <c r="C9" s="50"/>
      <c r="D9" s="50"/>
      <c r="E9" s="50"/>
      <c r="F9" s="50"/>
      <c r="G9" s="50" t="s">
        <v>183</v>
      </c>
      <c r="H9" s="6">
        <v>2.1987964241750424E-2</v>
      </c>
      <c r="I9" s="6">
        <v>2.2533674603819335E-2</v>
      </c>
      <c r="J9" s="6">
        <v>5.2149063895876077E-2</v>
      </c>
      <c r="K9" s="6">
        <v>7.6910797020027954E-2</v>
      </c>
      <c r="L9" s="6"/>
      <c r="M9" s="6"/>
      <c r="N9" s="6"/>
      <c r="O9" s="6"/>
      <c r="P9" s="6"/>
    </row>
    <row r="10" spans="1:16" x14ac:dyDescent="0.25">
      <c r="A10" s="50"/>
      <c r="B10" s="50"/>
      <c r="C10" s="50"/>
      <c r="D10" s="50"/>
      <c r="E10" s="50"/>
      <c r="F10" s="50"/>
      <c r="G10" s="50" t="s">
        <v>188</v>
      </c>
      <c r="H10" s="6">
        <v>5.0686827317960439E-2</v>
      </c>
      <c r="I10" s="6">
        <v>0.11727000113895054</v>
      </c>
      <c r="J10" s="6">
        <v>0.19671195384218867</v>
      </c>
      <c r="K10" s="6">
        <v>9.848666951284181E-2</v>
      </c>
      <c r="L10" s="6"/>
      <c r="M10" s="6"/>
      <c r="N10" s="6"/>
      <c r="O10" s="6"/>
      <c r="P10" s="6"/>
    </row>
    <row r="11" spans="1:16" x14ac:dyDescent="0.25">
      <c r="A11" s="50"/>
      <c r="B11" s="50"/>
      <c r="C11" s="50"/>
      <c r="D11" s="50"/>
      <c r="E11" s="50"/>
      <c r="F11" s="50"/>
      <c r="G11" s="50" t="s">
        <v>184</v>
      </c>
      <c r="H11" s="6">
        <v>4.241413287224367E-3</v>
      </c>
      <c r="I11" s="6">
        <v>1.9117089949266915E-2</v>
      </c>
      <c r="J11" s="6">
        <v>5.1328247107685174E-2</v>
      </c>
      <c r="K11" s="6">
        <v>1.5140680807978727E-2</v>
      </c>
      <c r="L11" s="6"/>
      <c r="M11" s="6"/>
      <c r="N11" s="6"/>
      <c r="O11" s="6"/>
      <c r="P11" s="6"/>
    </row>
    <row r="12" spans="1:16" x14ac:dyDescent="0.25">
      <c r="A12" s="50"/>
      <c r="B12" s="50"/>
      <c r="C12" s="50"/>
      <c r="D12" s="50"/>
      <c r="E12" s="50"/>
      <c r="F12" s="50"/>
      <c r="G12" s="50" t="s">
        <v>185</v>
      </c>
      <c r="H12" s="6">
        <v>6.5126133673237246E-2</v>
      </c>
      <c r="I12" s="6">
        <v>0.13826456505289747</v>
      </c>
      <c r="J12" s="6">
        <v>0.22655738149017607</v>
      </c>
      <c r="K12" s="6">
        <v>0.12304747379763116</v>
      </c>
      <c r="L12" s="6"/>
      <c r="M12" s="6"/>
      <c r="N12" s="6"/>
      <c r="O12" s="6"/>
      <c r="P12" s="6"/>
    </row>
    <row r="13" spans="1:16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</row>
    <row r="14" spans="1:16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6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</row>
    <row r="16" spans="1:16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</row>
    <row r="17" spans="1:10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</row>
    <row r="18" spans="1:10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</row>
    <row r="19" spans="1:10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</row>
    <row r="20" spans="1:10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</row>
    <row r="21" spans="1:10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</row>
    <row r="22" spans="1:10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</row>
    <row r="23" spans="1:10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</row>
    <row r="24" spans="1:10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</row>
    <row r="25" spans="1:10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</row>
    <row r="26" spans="1:10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</row>
    <row r="27" spans="1:10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</row>
  </sheetData>
  <mergeCells count="2">
    <mergeCell ref="A1:E1"/>
    <mergeCell ref="A7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topLeftCell="G28" zoomScaleNormal="100" workbookViewId="0">
      <selection activeCell="I43" sqref="I43"/>
    </sheetView>
  </sheetViews>
  <sheetFormatPr defaultColWidth="9.140625" defaultRowHeight="15" x14ac:dyDescent="0.25"/>
  <cols>
    <col min="1" max="1" width="23" style="106" customWidth="1"/>
    <col min="2" max="2" width="14.28515625" style="106" customWidth="1"/>
    <col min="3" max="3" width="1.7109375" style="106" customWidth="1"/>
    <col min="4" max="4" width="15.7109375" style="106" customWidth="1"/>
    <col min="5" max="8" width="14.28515625" style="106" customWidth="1"/>
    <col min="9" max="9" width="9.140625" style="106"/>
    <col min="10" max="17" width="12.7109375" style="106" customWidth="1"/>
    <col min="18" max="18" width="9.140625" style="106"/>
    <col min="19" max="19" width="10.7109375" style="106" customWidth="1"/>
    <col min="20" max="21" width="9.7109375" style="106" customWidth="1"/>
    <col min="22" max="16384" width="9.140625" style="106"/>
  </cols>
  <sheetData>
    <row r="1" spans="1:17" x14ac:dyDescent="0.25">
      <c r="A1" s="104" t="s">
        <v>369</v>
      </c>
      <c r="B1" s="105"/>
      <c r="C1" s="105"/>
      <c r="D1" s="105"/>
      <c r="E1" s="105"/>
      <c r="F1" s="105"/>
      <c r="G1" s="105"/>
      <c r="H1" s="105"/>
    </row>
    <row r="2" spans="1:17" ht="15.75" thickBot="1" x14ac:dyDescent="0.3">
      <c r="A2" s="107"/>
      <c r="B2" s="107"/>
      <c r="C2" s="107"/>
      <c r="D2" s="107"/>
      <c r="E2" s="107"/>
      <c r="F2" s="107"/>
      <c r="G2" s="107"/>
      <c r="H2" s="107"/>
    </row>
    <row r="3" spans="1:17" ht="15.75" thickBot="1" x14ac:dyDescent="0.3">
      <c r="A3" s="108"/>
      <c r="B3" s="109" t="s">
        <v>370</v>
      </c>
      <c r="C3" s="110"/>
      <c r="D3" s="109" t="s">
        <v>370</v>
      </c>
      <c r="E3" s="110"/>
      <c r="F3" s="110"/>
      <c r="G3" s="110"/>
      <c r="H3" s="110"/>
    </row>
    <row r="4" spans="1:17" ht="15" customHeight="1" x14ac:dyDescent="0.25">
      <c r="A4" s="111"/>
      <c r="B4" s="112"/>
      <c r="C4" s="112"/>
      <c r="D4" s="112"/>
      <c r="E4" s="112"/>
      <c r="F4" s="112"/>
      <c r="G4" s="112"/>
      <c r="H4" s="112"/>
    </row>
    <row r="5" spans="1:17" ht="15.75" thickBot="1" x14ac:dyDescent="0.3">
      <c r="A5" s="107"/>
      <c r="B5" s="113"/>
      <c r="F5" s="113"/>
      <c r="G5" s="113"/>
      <c r="H5" s="113"/>
    </row>
    <row r="6" spans="1:17" ht="24" thickBot="1" x14ac:dyDescent="0.4">
      <c r="A6" s="107"/>
      <c r="B6" s="113"/>
      <c r="E6" s="181" t="s">
        <v>370</v>
      </c>
      <c r="F6" s="182"/>
      <c r="G6" s="182"/>
      <c r="H6" s="183"/>
      <c r="J6" s="184" t="s">
        <v>371</v>
      </c>
      <c r="K6" s="184"/>
      <c r="L6" s="184"/>
      <c r="M6" s="184"/>
      <c r="N6" s="184"/>
      <c r="O6" s="184"/>
      <c r="P6" s="184"/>
      <c r="Q6" s="184"/>
    </row>
    <row r="7" spans="1:17" ht="30" customHeight="1" thickBot="1" x14ac:dyDescent="0.3">
      <c r="A7" s="107"/>
      <c r="B7" s="113"/>
      <c r="C7" s="113"/>
      <c r="D7" s="113"/>
      <c r="E7" s="114" t="s">
        <v>372</v>
      </c>
      <c r="F7" s="115">
        <v>91</v>
      </c>
      <c r="G7" s="181" t="s">
        <v>373</v>
      </c>
      <c r="H7" s="183"/>
    </row>
    <row r="8" spans="1:17" ht="63.75" customHeight="1" thickBot="1" x14ac:dyDescent="0.3">
      <c r="A8" s="113" t="s">
        <v>374</v>
      </c>
      <c r="B8" s="116" t="s">
        <v>375</v>
      </c>
      <c r="C8" s="117"/>
      <c r="D8" s="116" t="s">
        <v>376</v>
      </c>
      <c r="E8" s="109" t="s">
        <v>377</v>
      </c>
      <c r="F8" s="118" t="s">
        <v>378</v>
      </c>
      <c r="G8" s="119" t="s">
        <v>379</v>
      </c>
      <c r="H8" s="120" t="s">
        <v>380</v>
      </c>
    </row>
    <row r="9" spans="1:17" x14ac:dyDescent="0.25">
      <c r="A9" s="121">
        <v>1</v>
      </c>
      <c r="B9" s="122">
        <v>-4.9878132431570701E-2</v>
      </c>
      <c r="C9" s="123"/>
      <c r="D9" s="122">
        <f t="shared" ref="D9:D32" si="0">B9^2</f>
        <v>2.4878280948613051E-3</v>
      </c>
      <c r="E9" s="124">
        <f>1/F7</f>
        <v>1.098901098901099E-2</v>
      </c>
      <c r="F9" s="124">
        <f>SQRT(E9)</f>
        <v>0.10482848367219183</v>
      </c>
      <c r="G9" s="125">
        <f>-2*F9</f>
        <v>-0.20965696734438366</v>
      </c>
      <c r="H9" s="125">
        <f>2*F9</f>
        <v>0.20965696734438366</v>
      </c>
    </row>
    <row r="10" spans="1:17" x14ac:dyDescent="0.25">
      <c r="A10" s="121">
        <f>A9+1</f>
        <v>2</v>
      </c>
      <c r="B10" s="122">
        <v>-3.18559569266995E-2</v>
      </c>
      <c r="C10" s="123"/>
      <c r="D10" s="122">
        <f t="shared" si="0"/>
        <v>1.0148019917157339E-3</v>
      </c>
      <c r="E10" s="124">
        <f>$E$9*(1+2*(SUM(D9)))</f>
        <v>1.104368852955739E-2</v>
      </c>
      <c r="F10" s="124">
        <f t="shared" ref="F10:F32" si="1">SQRT(E10)</f>
        <v>0.10508895531670961</v>
      </c>
      <c r="G10" s="125">
        <f t="shared" ref="G10:G32" si="2">-2*F10</f>
        <v>-0.21017791063341923</v>
      </c>
      <c r="H10" s="125">
        <f t="shared" ref="H10:H32" si="3">2*F10</f>
        <v>0.21017791063341923</v>
      </c>
    </row>
    <row r="11" spans="1:17" x14ac:dyDescent="0.25">
      <c r="A11" s="121">
        <f t="shared" ref="A11:A32" si="4">A10+1</f>
        <v>3</v>
      </c>
      <c r="B11" s="122">
        <v>8.3642871469181396E-2</v>
      </c>
      <c r="C11" s="123"/>
      <c r="D11" s="122">
        <f t="shared" si="0"/>
        <v>6.9961299476099994E-3</v>
      </c>
      <c r="E11" s="124">
        <f>$E$9*(1+2*(SUM($D$9:D10)))</f>
        <v>1.1065991870034661E-2</v>
      </c>
      <c r="F11" s="124">
        <f t="shared" si="1"/>
        <v>0.10519501827574661</v>
      </c>
      <c r="G11" s="125">
        <f t="shared" si="2"/>
        <v>-0.21039003655149321</v>
      </c>
      <c r="H11" s="125">
        <f t="shared" si="3"/>
        <v>0.21039003655149321</v>
      </c>
    </row>
    <row r="12" spans="1:17" x14ac:dyDescent="0.25">
      <c r="A12" s="121">
        <f t="shared" si="4"/>
        <v>4</v>
      </c>
      <c r="B12" s="122">
        <v>-6.1743416429292299E-2</v>
      </c>
      <c r="C12" s="123"/>
      <c r="D12" s="122">
        <f t="shared" si="0"/>
        <v>3.8122494723610021E-3</v>
      </c>
      <c r="E12" s="124">
        <f>$E$9*(1+2*(SUM($D$9:D11)))</f>
        <v>1.1219752967784331E-2</v>
      </c>
      <c r="F12" s="124">
        <f t="shared" si="1"/>
        <v>0.10592333533166491</v>
      </c>
      <c r="G12" s="125">
        <f t="shared" si="2"/>
        <v>-0.21184667066332982</v>
      </c>
      <c r="H12" s="125">
        <f t="shared" si="3"/>
        <v>0.21184667066332982</v>
      </c>
    </row>
    <row r="13" spans="1:17" x14ac:dyDescent="0.25">
      <c r="A13" s="121">
        <f t="shared" si="4"/>
        <v>5</v>
      </c>
      <c r="B13" s="122">
        <v>-0.10041697285687801</v>
      </c>
      <c r="C13" s="123"/>
      <c r="D13" s="122">
        <f t="shared" si="0"/>
        <v>1.0083568437738975E-2</v>
      </c>
      <c r="E13" s="124">
        <f>$E$9*(1+2*(SUM($D$9:D12)))</f>
        <v>1.1303538670473585E-2</v>
      </c>
      <c r="F13" s="124">
        <f t="shared" si="1"/>
        <v>0.10631810133027012</v>
      </c>
      <c r="G13" s="125">
        <f t="shared" si="2"/>
        <v>-0.21263620266054023</v>
      </c>
      <c r="H13" s="125">
        <f t="shared" si="3"/>
        <v>0.21263620266054023</v>
      </c>
    </row>
    <row r="14" spans="1:17" x14ac:dyDescent="0.25">
      <c r="A14" s="121">
        <f t="shared" si="4"/>
        <v>6</v>
      </c>
      <c r="B14" s="122">
        <v>0.11410692058615</v>
      </c>
      <c r="C14" s="123"/>
      <c r="D14" s="122">
        <f t="shared" si="0"/>
        <v>1.3020389325653943E-2</v>
      </c>
      <c r="E14" s="124">
        <f>$E$9*(1+2*(SUM($D$9:D13)))</f>
        <v>1.15251555592151E-2</v>
      </c>
      <c r="F14" s="124">
        <f t="shared" si="1"/>
        <v>0.10735527727696995</v>
      </c>
      <c r="G14" s="125">
        <f t="shared" si="2"/>
        <v>-0.21471055455393989</v>
      </c>
      <c r="H14" s="125">
        <f t="shared" si="3"/>
        <v>0.21471055455393989</v>
      </c>
    </row>
    <row r="15" spans="1:17" x14ac:dyDescent="0.25">
      <c r="A15" s="121">
        <f t="shared" si="4"/>
        <v>7</v>
      </c>
      <c r="B15" s="122">
        <v>0.13531461032436601</v>
      </c>
      <c r="C15" s="123"/>
      <c r="D15" s="122">
        <f t="shared" si="0"/>
        <v>1.831004376723502E-2</v>
      </c>
      <c r="E15" s="124">
        <f>$E$9*(1+2*(SUM($D$9:D14)))</f>
        <v>1.1811317961976726E-2</v>
      </c>
      <c r="F15" s="124">
        <f t="shared" si="1"/>
        <v>0.10867988756884471</v>
      </c>
      <c r="G15" s="125">
        <f t="shared" si="2"/>
        <v>-0.21735977513768942</v>
      </c>
      <c r="H15" s="125">
        <f t="shared" si="3"/>
        <v>0.21735977513768942</v>
      </c>
    </row>
    <row r="16" spans="1:17" x14ac:dyDescent="0.25">
      <c r="A16" s="121">
        <f t="shared" si="4"/>
        <v>8</v>
      </c>
      <c r="B16" s="122">
        <v>-8.1935511091833099E-2</v>
      </c>
      <c r="C16" s="123"/>
      <c r="D16" s="122">
        <f t="shared" si="0"/>
        <v>6.7134279778799048E-3</v>
      </c>
      <c r="E16" s="124">
        <f>$E$9*(1+2*(SUM($D$9:D15)))</f>
        <v>1.2213736506311561E-2</v>
      </c>
      <c r="F16" s="124">
        <f t="shared" si="1"/>
        <v>0.11051577492064905</v>
      </c>
      <c r="G16" s="125">
        <f t="shared" si="2"/>
        <v>-0.22103154984129811</v>
      </c>
      <c r="H16" s="125">
        <f t="shared" si="3"/>
        <v>0.22103154984129811</v>
      </c>
    </row>
    <row r="17" spans="1:8" x14ac:dyDescent="0.25">
      <c r="A17" s="121">
        <f t="shared" si="4"/>
        <v>9</v>
      </c>
      <c r="B17" s="122">
        <v>-4.8234824415890699E-2</v>
      </c>
      <c r="C17" s="123"/>
      <c r="D17" s="122">
        <f t="shared" si="0"/>
        <v>2.3265982864318054E-3</v>
      </c>
      <c r="E17" s="124">
        <f>$E$9*(1+2*(SUM($D$9:D16)))</f>
        <v>1.2361284373957273E-2</v>
      </c>
      <c r="F17" s="124">
        <f t="shared" si="1"/>
        <v>0.11118131306095136</v>
      </c>
      <c r="G17" s="125">
        <f t="shared" si="2"/>
        <v>-0.22236262612190272</v>
      </c>
      <c r="H17" s="125">
        <f t="shared" si="3"/>
        <v>0.22236262612190272</v>
      </c>
    </row>
    <row r="18" spans="1:8" x14ac:dyDescent="0.25">
      <c r="A18" s="121">
        <f t="shared" si="4"/>
        <v>10</v>
      </c>
      <c r="B18" s="122">
        <v>-1.07022979565879E-2</v>
      </c>
      <c r="C18" s="123"/>
      <c r="D18" s="122">
        <f t="shared" si="0"/>
        <v>1.1453918155158554E-4</v>
      </c>
      <c r="E18" s="124">
        <f>$E$9*(1+2*(SUM($D$9:D17)))</f>
        <v>1.2412418402230499E-2</v>
      </c>
      <c r="F18" s="124">
        <f t="shared" si="1"/>
        <v>0.11141103357491348</v>
      </c>
      <c r="G18" s="125">
        <f t="shared" si="2"/>
        <v>-0.22282206714982697</v>
      </c>
      <c r="H18" s="125">
        <f t="shared" si="3"/>
        <v>0.22282206714982697</v>
      </c>
    </row>
    <row r="19" spans="1:8" x14ac:dyDescent="0.25">
      <c r="A19" s="121">
        <f t="shared" si="4"/>
        <v>11</v>
      </c>
      <c r="B19" s="122">
        <v>-8.3747820231307904E-2</v>
      </c>
      <c r="C19" s="123"/>
      <c r="D19" s="122">
        <f t="shared" si="0"/>
        <v>7.0136973934954655E-3</v>
      </c>
      <c r="E19" s="124">
        <f>$E$9*(1+2*(SUM($D$9:D18)))</f>
        <v>1.2414935746879983E-2</v>
      </c>
      <c r="F19" s="124">
        <f t="shared" si="1"/>
        <v>0.11142233055756814</v>
      </c>
      <c r="G19" s="125">
        <f t="shared" si="2"/>
        <v>-0.22284466111513629</v>
      </c>
      <c r="H19" s="125">
        <f t="shared" si="3"/>
        <v>0.22284466111513629</v>
      </c>
    </row>
    <row r="20" spans="1:8" x14ac:dyDescent="0.25">
      <c r="A20" s="121">
        <f t="shared" si="4"/>
        <v>12</v>
      </c>
      <c r="B20" s="122">
        <v>-0.14882123345481299</v>
      </c>
      <c r="C20" s="123"/>
      <c r="D20" s="122">
        <f t="shared" si="0"/>
        <v>2.2147759527011947E-2</v>
      </c>
      <c r="E20" s="124">
        <f>$E$9*(1+2*(SUM($D$9:D19)))</f>
        <v>1.2569082942341424E-2</v>
      </c>
      <c r="F20" s="124">
        <f t="shared" si="1"/>
        <v>0.11211192149963992</v>
      </c>
      <c r="G20" s="125">
        <f t="shared" si="2"/>
        <v>-0.22422384299927983</v>
      </c>
      <c r="H20" s="125">
        <f t="shared" si="3"/>
        <v>0.22422384299927983</v>
      </c>
    </row>
    <row r="21" spans="1:8" x14ac:dyDescent="0.25">
      <c r="A21" s="121">
        <f t="shared" si="4"/>
        <v>13</v>
      </c>
      <c r="B21" s="122">
        <v>-4.4980896355155398E-2</v>
      </c>
      <c r="C21" s="123"/>
      <c r="D21" s="122">
        <f t="shared" si="0"/>
        <v>2.0232810369132321E-3</v>
      </c>
      <c r="E21" s="124">
        <f>$E$9*(1+2*(SUM($D$9:D20)))</f>
        <v>1.3055846887990037E-2</v>
      </c>
      <c r="F21" s="124">
        <f t="shared" si="1"/>
        <v>0.11426218485566446</v>
      </c>
      <c r="G21" s="125">
        <f t="shared" si="2"/>
        <v>-0.22852436971132892</v>
      </c>
      <c r="H21" s="125">
        <f t="shared" si="3"/>
        <v>0.22852436971132892</v>
      </c>
    </row>
    <row r="22" spans="1:8" x14ac:dyDescent="0.25">
      <c r="A22" s="121">
        <f t="shared" si="4"/>
        <v>14</v>
      </c>
      <c r="B22" s="122">
        <v>3.4668122577457702E-2</v>
      </c>
      <c r="C22" s="123"/>
      <c r="D22" s="122">
        <f t="shared" si="0"/>
        <v>1.2018787230456325E-3</v>
      </c>
      <c r="E22" s="124">
        <f>$E$9*(1+2*(SUM($D$9:D21)))</f>
        <v>1.3100314603087032E-2</v>
      </c>
      <c r="F22" s="124">
        <f t="shared" si="1"/>
        <v>0.11445660576431153</v>
      </c>
      <c r="G22" s="125">
        <f t="shared" si="2"/>
        <v>-0.22891321152862307</v>
      </c>
      <c r="H22" s="125">
        <f t="shared" si="3"/>
        <v>0.22891321152862307</v>
      </c>
    </row>
    <row r="23" spans="1:8" x14ac:dyDescent="0.25">
      <c r="A23" s="121">
        <f t="shared" si="4"/>
        <v>15</v>
      </c>
      <c r="B23" s="122">
        <v>-0.15013673899148</v>
      </c>
      <c r="C23" s="123"/>
      <c r="D23" s="122">
        <f t="shared" si="0"/>
        <v>2.2541040394995791E-2</v>
      </c>
      <c r="E23" s="124">
        <f>$E$9*(1+2*(SUM($D$9:D22)))</f>
        <v>1.3126729520077048E-2</v>
      </c>
      <c r="F23" s="124">
        <f t="shared" si="1"/>
        <v>0.11457194036969544</v>
      </c>
      <c r="G23" s="125">
        <f t="shared" si="2"/>
        <v>-0.22914388073939088</v>
      </c>
      <c r="H23" s="125">
        <f t="shared" si="3"/>
        <v>0.22914388073939088</v>
      </c>
    </row>
    <row r="24" spans="1:8" x14ac:dyDescent="0.25">
      <c r="A24" s="121">
        <f t="shared" si="4"/>
        <v>16</v>
      </c>
      <c r="B24" s="122">
        <v>3.1564390231240497E-2</v>
      </c>
      <c r="C24" s="123"/>
      <c r="D24" s="122">
        <f t="shared" si="0"/>
        <v>9.9631073067003059E-4</v>
      </c>
      <c r="E24" s="124">
        <f>$E$9*(1+2*(SUM($D$9:D23)))</f>
        <v>1.3622137001285744E-2</v>
      </c>
      <c r="F24" s="124">
        <f t="shared" si="1"/>
        <v>0.11671391091590472</v>
      </c>
      <c r="G24" s="125">
        <f t="shared" si="2"/>
        <v>-0.23342782183180943</v>
      </c>
      <c r="H24" s="125">
        <f t="shared" si="3"/>
        <v>0.23342782183180943</v>
      </c>
    </row>
    <row r="25" spans="1:8" x14ac:dyDescent="0.25">
      <c r="A25" s="121">
        <f t="shared" si="4"/>
        <v>17</v>
      </c>
      <c r="B25" s="122">
        <v>9.9158588281247906E-2</v>
      </c>
      <c r="C25" s="123"/>
      <c r="D25" s="122">
        <f t="shared" si="0"/>
        <v>9.832425629930034E-3</v>
      </c>
      <c r="E25" s="124">
        <f>$E$9*(1+2*(SUM($D$9:D24)))</f>
        <v>1.364403394042135E-2</v>
      </c>
      <c r="F25" s="124">
        <f t="shared" si="1"/>
        <v>0.11680767928702869</v>
      </c>
      <c r="G25" s="125">
        <f t="shared" si="2"/>
        <v>-0.23361535857405738</v>
      </c>
      <c r="H25" s="125">
        <f t="shared" si="3"/>
        <v>0.23361535857405738</v>
      </c>
    </row>
    <row r="26" spans="1:8" x14ac:dyDescent="0.25">
      <c r="A26" s="121">
        <f t="shared" si="4"/>
        <v>18</v>
      </c>
      <c r="B26" s="122">
        <v>-8.1815953813773296E-2</v>
      </c>
      <c r="C26" s="123"/>
      <c r="D26" s="122">
        <f t="shared" si="0"/>
        <v>6.6938502984574847E-3</v>
      </c>
      <c r="E26" s="124">
        <f>$E$9*(1+2*(SUM($D$9:D25)))</f>
        <v>1.3860131207013219E-2</v>
      </c>
      <c r="F26" s="124">
        <f t="shared" si="1"/>
        <v>0.1177290584648209</v>
      </c>
      <c r="G26" s="125">
        <f t="shared" si="2"/>
        <v>-0.2354581169296418</v>
      </c>
      <c r="H26" s="125">
        <f t="shared" si="3"/>
        <v>0.2354581169296418</v>
      </c>
    </row>
    <row r="27" spans="1:8" x14ac:dyDescent="0.25">
      <c r="A27" s="121">
        <f t="shared" si="4"/>
        <v>19</v>
      </c>
      <c r="B27" s="122">
        <v>-1.7979983833312899E-2</v>
      </c>
      <c r="C27" s="123"/>
      <c r="D27" s="122">
        <f t="shared" si="0"/>
        <v>3.232798186461932E-4</v>
      </c>
      <c r="E27" s="124">
        <f>$E$9*(1+2*(SUM($D$9:D26)))</f>
        <v>1.4007248795990307E-2</v>
      </c>
      <c r="F27" s="124">
        <f t="shared" si="1"/>
        <v>0.11835222345182327</v>
      </c>
      <c r="G27" s="125">
        <f t="shared" si="2"/>
        <v>-0.23670444690364653</v>
      </c>
      <c r="H27" s="125">
        <f t="shared" si="3"/>
        <v>0.23670444690364653</v>
      </c>
    </row>
    <row r="28" spans="1:8" x14ac:dyDescent="0.25">
      <c r="A28" s="121">
        <f t="shared" si="4"/>
        <v>20</v>
      </c>
      <c r="B28" s="122">
        <v>-9.5340881765921901E-3</v>
      </c>
      <c r="C28" s="123"/>
      <c r="D28" s="122">
        <f t="shared" si="0"/>
        <v>9.0898837359034999E-5</v>
      </c>
      <c r="E28" s="124">
        <f>$E$9*(1+2*(SUM($D$9:D27)))</f>
        <v>1.4014353846949565E-2</v>
      </c>
      <c r="F28" s="124">
        <f t="shared" si="1"/>
        <v>0.11838223619677728</v>
      </c>
      <c r="G28" s="125">
        <f t="shared" si="2"/>
        <v>-0.23676447239355455</v>
      </c>
      <c r="H28" s="125">
        <f t="shared" si="3"/>
        <v>0.23676447239355455</v>
      </c>
    </row>
    <row r="29" spans="1:8" x14ac:dyDescent="0.25">
      <c r="A29" s="121">
        <f t="shared" si="4"/>
        <v>21</v>
      </c>
      <c r="B29" s="122">
        <v>9.2960084972739707E-2</v>
      </c>
      <c r="C29" s="123"/>
      <c r="D29" s="122">
        <f t="shared" si="0"/>
        <v>8.6415773981389863E-3</v>
      </c>
      <c r="E29" s="124">
        <f>$E$9*(1+2*(SUM($D$9:D28)))</f>
        <v>1.4016351623594814E-2</v>
      </c>
      <c r="F29" s="124">
        <f t="shared" si="1"/>
        <v>0.11839067371881458</v>
      </c>
      <c r="G29" s="125">
        <f t="shared" si="2"/>
        <v>-0.23678134743762916</v>
      </c>
      <c r="H29" s="125">
        <f t="shared" si="3"/>
        <v>0.23678134743762916</v>
      </c>
    </row>
    <row r="30" spans="1:8" x14ac:dyDescent="0.25">
      <c r="A30" s="121">
        <f t="shared" si="4"/>
        <v>22</v>
      </c>
      <c r="B30" s="122">
        <v>-8.0760884357791007E-3</v>
      </c>
      <c r="C30" s="123"/>
      <c r="D30" s="122">
        <f t="shared" si="0"/>
        <v>6.5223204422524923E-5</v>
      </c>
      <c r="E30" s="124">
        <f>$E$9*(1+2*(SUM($D$9:D29)))</f>
        <v>1.4206276401575891E-2</v>
      </c>
      <c r="F30" s="124">
        <f t="shared" si="1"/>
        <v>0.11919008516473126</v>
      </c>
      <c r="G30" s="125">
        <f t="shared" si="2"/>
        <v>-0.23838017032946252</v>
      </c>
      <c r="H30" s="125">
        <f t="shared" si="3"/>
        <v>0.23838017032946252</v>
      </c>
    </row>
    <row r="31" spans="1:8" x14ac:dyDescent="0.25">
      <c r="A31" s="121">
        <f t="shared" si="4"/>
        <v>23</v>
      </c>
      <c r="B31" s="122">
        <v>1.0966315209261999E-2</v>
      </c>
      <c r="C31" s="123"/>
      <c r="D31" s="122">
        <f t="shared" si="0"/>
        <v>1.2026006926889104E-4</v>
      </c>
      <c r="E31" s="124">
        <f>$E$9*(1+2*(SUM($D$9:D30)))</f>
        <v>1.4207709878596169E-2</v>
      </c>
      <c r="F31" s="124">
        <f t="shared" si="1"/>
        <v>0.1191960984201923</v>
      </c>
      <c r="G31" s="125">
        <f t="shared" si="2"/>
        <v>-0.2383921968403846</v>
      </c>
      <c r="H31" s="125">
        <f t="shared" si="3"/>
        <v>0.2383921968403846</v>
      </c>
    </row>
    <row r="32" spans="1:8" x14ac:dyDescent="0.25">
      <c r="A32" s="121">
        <f t="shared" si="4"/>
        <v>24</v>
      </c>
      <c r="B32" s="122">
        <v>-0.107923079217125</v>
      </c>
      <c r="C32" s="123"/>
      <c r="D32" s="122">
        <f t="shared" si="0"/>
        <v>1.1647391027705839E-2</v>
      </c>
      <c r="E32" s="124">
        <f>$E$9*(1+2*(SUM($D$9:D31)))</f>
        <v>1.4210352957041639E-2</v>
      </c>
      <c r="F32" s="124">
        <f t="shared" si="1"/>
        <v>0.11920718500594517</v>
      </c>
      <c r="G32" s="125">
        <f t="shared" si="2"/>
        <v>-0.23841437001189034</v>
      </c>
      <c r="H32" s="125">
        <f t="shared" si="3"/>
        <v>0.23841437001189034</v>
      </c>
    </row>
    <row r="33" spans="5:21" x14ac:dyDescent="0.25">
      <c r="E33" s="126"/>
      <c r="F33" s="126"/>
      <c r="G33" s="126"/>
      <c r="H33" s="126"/>
    </row>
    <row r="44" spans="5:21" ht="27.75" customHeight="1" x14ac:dyDescent="0.25">
      <c r="S44" s="185" t="s">
        <v>381</v>
      </c>
      <c r="T44" s="185"/>
      <c r="U44" s="185"/>
    </row>
    <row r="45" spans="5:21" x14ac:dyDescent="0.25">
      <c r="S45" s="127" t="s">
        <v>382</v>
      </c>
      <c r="T45" s="127" t="s">
        <v>320</v>
      </c>
      <c r="U45" s="127" t="s">
        <v>321</v>
      </c>
    </row>
    <row r="46" spans="5:21" x14ac:dyDescent="0.25">
      <c r="S46" s="128" t="s">
        <v>383</v>
      </c>
      <c r="T46" s="128">
        <v>5.2347999999999999E-2</v>
      </c>
      <c r="U46" s="128">
        <v>0.30855399999999999</v>
      </c>
    </row>
    <row r="47" spans="5:21" x14ac:dyDescent="0.25">
      <c r="S47" s="128" t="s">
        <v>384</v>
      </c>
      <c r="T47" s="128">
        <v>-0.113052</v>
      </c>
      <c r="U47" s="128">
        <v>0.23761699999999999</v>
      </c>
    </row>
    <row r="48" spans="5:21" x14ac:dyDescent="0.25">
      <c r="S48" s="128" t="s">
        <v>385</v>
      </c>
      <c r="T48" s="128">
        <v>0.14441399999999999</v>
      </c>
      <c r="U48" s="128">
        <v>0.191917</v>
      </c>
    </row>
    <row r="49" spans="19:21" x14ac:dyDescent="0.25">
      <c r="S49" s="129" t="s">
        <v>386</v>
      </c>
      <c r="T49" s="129">
        <v>-0.103643</v>
      </c>
      <c r="U49" s="129">
        <v>0.18384900000000001</v>
      </c>
    </row>
  </sheetData>
  <mergeCells count="4">
    <mergeCell ref="E6:H6"/>
    <mergeCell ref="J6:Q6"/>
    <mergeCell ref="G7:H7"/>
    <mergeCell ref="S44:U44"/>
  </mergeCells>
  <pageMargins left="0.7" right="0.7" top="0.75" bottom="0.75" header="0.3" footer="0.3"/>
  <pageSetup orientation="portrait" verticalDpi="1200" r:id="rId1"/>
  <drawing r:id="rId2"/>
  <legacyDrawing r:id="rId3"/>
  <oleObjects>
    <mc:AlternateContent xmlns:mc="http://schemas.openxmlformats.org/markup-compatibility/2006">
      <mc:Choice Requires="x14">
        <oleObject progId="EViews.Workfile.2" shapeId="19457" r:id="rId4">
          <objectPr defaultSize="0" autoPict="0" r:id="rId5">
            <anchor moveWithCells="1">
              <from>
                <xdr:col>9</xdr:col>
                <xdr:colOff>0</xdr:colOff>
                <xdr:row>26</xdr:row>
                <xdr:rowOff>190500</xdr:rowOff>
              </from>
              <to>
                <xdr:col>24</xdr:col>
                <xdr:colOff>371475</xdr:colOff>
                <xdr:row>54</xdr:row>
                <xdr:rowOff>180975</xdr:rowOff>
              </to>
            </anchor>
          </objectPr>
        </oleObject>
      </mc:Choice>
      <mc:Fallback>
        <oleObject progId="EViews.Workfile.2" shapeId="19457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9"/>
  <sheetViews>
    <sheetView topLeftCell="F31" zoomScaleNormal="100" workbookViewId="0">
      <selection activeCell="J31" sqref="J31"/>
    </sheetView>
  </sheetViews>
  <sheetFormatPr defaultColWidth="9.140625" defaultRowHeight="15" x14ac:dyDescent="0.25"/>
  <cols>
    <col min="1" max="1" width="23" style="106" customWidth="1"/>
    <col min="2" max="2" width="14.28515625" style="106" customWidth="1"/>
    <col min="3" max="3" width="1.7109375" style="106" customWidth="1"/>
    <col min="4" max="4" width="15.7109375" style="106" customWidth="1"/>
    <col min="5" max="8" width="14.28515625" style="106" customWidth="1"/>
    <col min="9" max="9" width="9.140625" style="106"/>
    <col min="10" max="17" width="12.7109375" style="106" customWidth="1"/>
    <col min="18" max="16384" width="9.140625" style="106"/>
  </cols>
  <sheetData>
    <row r="1" spans="1:17" x14ac:dyDescent="0.25">
      <c r="A1" s="104" t="s">
        <v>369</v>
      </c>
      <c r="B1" s="105"/>
      <c r="C1" s="105"/>
      <c r="D1" s="105"/>
      <c r="E1" s="105"/>
      <c r="F1" s="105"/>
      <c r="G1" s="105"/>
      <c r="H1" s="105"/>
    </row>
    <row r="2" spans="1:17" ht="15.75" thickBot="1" x14ac:dyDescent="0.3">
      <c r="A2" s="107"/>
      <c r="B2" s="107"/>
      <c r="C2" s="107"/>
      <c r="D2" s="107"/>
      <c r="E2" s="107"/>
      <c r="F2" s="107"/>
      <c r="G2" s="107"/>
      <c r="H2" s="107"/>
    </row>
    <row r="3" spans="1:17" ht="15.75" thickBot="1" x14ac:dyDescent="0.3">
      <c r="A3" s="108"/>
      <c r="B3" s="109" t="s">
        <v>370</v>
      </c>
      <c r="C3" s="110"/>
      <c r="D3" s="109" t="s">
        <v>370</v>
      </c>
      <c r="E3" s="110"/>
      <c r="F3" s="110"/>
      <c r="G3" s="110"/>
      <c r="H3" s="110"/>
    </row>
    <row r="4" spans="1:17" ht="15" customHeight="1" x14ac:dyDescent="0.25">
      <c r="A4" s="111"/>
      <c r="B4" s="112"/>
      <c r="C4" s="112"/>
      <c r="D4" s="112"/>
      <c r="E4" s="112"/>
      <c r="F4" s="112"/>
      <c r="G4" s="112"/>
      <c r="H4" s="112"/>
    </row>
    <row r="5" spans="1:17" ht="15.75" thickBot="1" x14ac:dyDescent="0.3">
      <c r="A5" s="107"/>
      <c r="B5" s="113"/>
      <c r="F5" s="113"/>
      <c r="G5" s="113"/>
      <c r="H5" s="113"/>
    </row>
    <row r="6" spans="1:17" ht="24" thickBot="1" x14ac:dyDescent="0.4">
      <c r="A6" s="107"/>
      <c r="B6" s="113"/>
      <c r="E6" s="181" t="s">
        <v>370</v>
      </c>
      <c r="F6" s="182"/>
      <c r="G6" s="182"/>
      <c r="H6" s="183"/>
      <c r="J6" s="184" t="s">
        <v>371</v>
      </c>
      <c r="K6" s="184"/>
      <c r="L6" s="184"/>
      <c r="M6" s="184"/>
      <c r="N6" s="184"/>
      <c r="O6" s="184"/>
      <c r="P6" s="184"/>
      <c r="Q6" s="184"/>
    </row>
    <row r="7" spans="1:17" ht="30" customHeight="1" thickBot="1" x14ac:dyDescent="0.3">
      <c r="A7" s="107"/>
      <c r="B7" s="113"/>
      <c r="C7" s="113"/>
      <c r="D7" s="113"/>
      <c r="E7" s="114" t="s">
        <v>372</v>
      </c>
      <c r="F7" s="115">
        <v>67</v>
      </c>
      <c r="G7" s="181" t="s">
        <v>373</v>
      </c>
      <c r="H7" s="183"/>
    </row>
    <row r="8" spans="1:17" ht="63.75" customHeight="1" thickBot="1" x14ac:dyDescent="0.3">
      <c r="A8" s="113" t="s">
        <v>374</v>
      </c>
      <c r="B8" s="116" t="s">
        <v>375</v>
      </c>
      <c r="C8" s="117"/>
      <c r="D8" s="116" t="s">
        <v>376</v>
      </c>
      <c r="E8" s="109" t="s">
        <v>377</v>
      </c>
      <c r="F8" s="118" t="s">
        <v>378</v>
      </c>
      <c r="G8" s="119" t="s">
        <v>379</v>
      </c>
      <c r="H8" s="120" t="s">
        <v>380</v>
      </c>
    </row>
    <row r="9" spans="1:17" x14ac:dyDescent="0.25">
      <c r="A9" s="121">
        <v>1</v>
      </c>
      <c r="B9" s="122">
        <v>-0.123</v>
      </c>
      <c r="C9" s="123"/>
      <c r="D9" s="122">
        <f t="shared" ref="D9:D32" si="0">B9^2</f>
        <v>1.5129E-2</v>
      </c>
      <c r="E9" s="124">
        <f>1/F7</f>
        <v>1.4925373134328358E-2</v>
      </c>
      <c r="F9" s="124">
        <f>SQRT(E9)</f>
        <v>0.12216944435630522</v>
      </c>
      <c r="G9" s="125">
        <f>-2*F9</f>
        <v>-0.24433888871261045</v>
      </c>
      <c r="H9" s="125">
        <f>2*F9</f>
        <v>0.24433888871261045</v>
      </c>
    </row>
    <row r="10" spans="1:17" x14ac:dyDescent="0.25">
      <c r="A10" s="121">
        <f>A9+1</f>
        <v>2</v>
      </c>
      <c r="B10" s="122">
        <v>-0.18099999999999999</v>
      </c>
      <c r="C10" s="123"/>
      <c r="D10" s="122">
        <f t="shared" si="0"/>
        <v>3.2760999999999998E-2</v>
      </c>
      <c r="E10" s="124">
        <f>$E$9*(1+2*(SUM(D9)))</f>
        <v>1.5376985074626863E-2</v>
      </c>
      <c r="F10" s="124">
        <f t="shared" ref="F10:F32" si="1">SQRT(E10)</f>
        <v>0.12400397201149188</v>
      </c>
      <c r="G10" s="125">
        <f t="shared" ref="G10:G32" si="2">-2*F10</f>
        <v>-0.24800794402298376</v>
      </c>
      <c r="H10" s="125">
        <f t="shared" ref="H10:H32" si="3">2*F10</f>
        <v>0.24800794402298376</v>
      </c>
    </row>
    <row r="11" spans="1:17" x14ac:dyDescent="0.25">
      <c r="A11" s="121">
        <f t="shared" ref="A11:A32" si="4">A10+1</f>
        <v>3</v>
      </c>
      <c r="B11" s="122">
        <v>0.24399999999999999</v>
      </c>
      <c r="C11" s="123"/>
      <c r="D11" s="122">
        <f t="shared" si="0"/>
        <v>5.9535999999999999E-2</v>
      </c>
      <c r="E11" s="124">
        <f>$E$9*(1+2*(SUM($D$9:D10)))</f>
        <v>1.6354925373134328E-2</v>
      </c>
      <c r="F11" s="124">
        <f t="shared" si="1"/>
        <v>0.12788637680822115</v>
      </c>
      <c r="G11" s="125">
        <f t="shared" si="2"/>
        <v>-0.25577275361644231</v>
      </c>
      <c r="H11" s="125">
        <f t="shared" si="3"/>
        <v>0.25577275361644231</v>
      </c>
    </row>
    <row r="12" spans="1:17" x14ac:dyDescent="0.25">
      <c r="A12" s="121">
        <f t="shared" si="4"/>
        <v>4</v>
      </c>
      <c r="B12" s="122">
        <v>-0.13200000000000001</v>
      </c>
      <c r="C12" s="123"/>
      <c r="D12" s="122">
        <f t="shared" si="0"/>
        <v>1.7424000000000002E-2</v>
      </c>
      <c r="E12" s="124">
        <f>$E$9*(1+2*(SUM($D$9:D11)))</f>
        <v>1.8132119402985074E-2</v>
      </c>
      <c r="F12" s="124">
        <f t="shared" si="1"/>
        <v>0.13465555838131998</v>
      </c>
      <c r="G12" s="125">
        <f t="shared" si="2"/>
        <v>-0.26931111676263997</v>
      </c>
      <c r="H12" s="125">
        <f t="shared" si="3"/>
        <v>0.26931111676263997</v>
      </c>
    </row>
    <row r="13" spans="1:17" x14ac:dyDescent="0.25">
      <c r="A13" s="121">
        <f t="shared" si="4"/>
        <v>5</v>
      </c>
      <c r="B13" s="122">
        <v>8.5999999999999993E-2</v>
      </c>
      <c r="C13" s="123"/>
      <c r="D13" s="122">
        <f t="shared" si="0"/>
        <v>7.3959999999999989E-3</v>
      </c>
      <c r="E13" s="124">
        <f>$E$9*(1+2*(SUM($D$9:D12)))</f>
        <v>1.865223880597015E-2</v>
      </c>
      <c r="F13" s="124">
        <f t="shared" si="1"/>
        <v>0.13657319944253393</v>
      </c>
      <c r="G13" s="125">
        <f t="shared" si="2"/>
        <v>-0.27314639888506786</v>
      </c>
      <c r="H13" s="125">
        <f t="shared" si="3"/>
        <v>0.27314639888506786</v>
      </c>
    </row>
    <row r="14" spans="1:17" x14ac:dyDescent="0.25">
      <c r="A14" s="121">
        <f t="shared" si="4"/>
        <v>6</v>
      </c>
      <c r="B14" s="122">
        <v>7.9000000000000001E-2</v>
      </c>
      <c r="C14" s="123"/>
      <c r="D14" s="122">
        <f t="shared" si="0"/>
        <v>6.241E-3</v>
      </c>
      <c r="E14" s="124">
        <f>$E$9*(1+2*(SUM($D$9:D13)))</f>
        <v>1.8873014925373133E-2</v>
      </c>
      <c r="F14" s="124">
        <f t="shared" si="1"/>
        <v>0.13737909202412546</v>
      </c>
      <c r="G14" s="125">
        <f t="shared" si="2"/>
        <v>-0.27475818404825092</v>
      </c>
      <c r="H14" s="125">
        <f t="shared" si="3"/>
        <v>0.27475818404825092</v>
      </c>
    </row>
    <row r="15" spans="1:17" x14ac:dyDescent="0.25">
      <c r="A15" s="121">
        <f t="shared" si="4"/>
        <v>7</v>
      </c>
      <c r="B15" s="122">
        <v>-1.7999999999999999E-2</v>
      </c>
      <c r="C15" s="123"/>
      <c r="D15" s="122">
        <f t="shared" si="0"/>
        <v>3.2399999999999996E-4</v>
      </c>
      <c r="E15" s="124">
        <f>$E$9*(1+2*(SUM($D$9:D14)))</f>
        <v>1.9059313432835821E-2</v>
      </c>
      <c r="F15" s="124">
        <f t="shared" si="1"/>
        <v>0.1380554723031138</v>
      </c>
      <c r="G15" s="125">
        <f t="shared" si="2"/>
        <v>-0.27611094460622759</v>
      </c>
      <c r="H15" s="125">
        <f t="shared" si="3"/>
        <v>0.27611094460622759</v>
      </c>
    </row>
    <row r="16" spans="1:17" x14ac:dyDescent="0.25">
      <c r="A16" s="121">
        <f t="shared" si="4"/>
        <v>8</v>
      </c>
      <c r="B16" s="122">
        <v>-3.5000000000000003E-2</v>
      </c>
      <c r="C16" s="123"/>
      <c r="D16" s="122">
        <f t="shared" si="0"/>
        <v>1.2250000000000002E-3</v>
      </c>
      <c r="E16" s="124">
        <f>$E$9*(1+2*(SUM($D$9:D15)))</f>
        <v>1.9068985074626867E-2</v>
      </c>
      <c r="F16" s="124">
        <f t="shared" si="1"/>
        <v>0.13809049596053621</v>
      </c>
      <c r="G16" s="125">
        <f t="shared" si="2"/>
        <v>-0.27618099192107243</v>
      </c>
      <c r="H16" s="125">
        <f t="shared" si="3"/>
        <v>0.27618099192107243</v>
      </c>
    </row>
    <row r="17" spans="1:10" x14ac:dyDescent="0.25">
      <c r="A17" s="121">
        <f t="shared" si="4"/>
        <v>9</v>
      </c>
      <c r="B17" s="122">
        <v>0.122</v>
      </c>
      <c r="C17" s="123"/>
      <c r="D17" s="122">
        <f t="shared" si="0"/>
        <v>1.4884E-2</v>
      </c>
      <c r="E17" s="124">
        <f>$E$9*(1+2*(SUM($D$9:D16)))</f>
        <v>1.9105552238805969E-2</v>
      </c>
      <c r="F17" s="124">
        <f t="shared" si="1"/>
        <v>0.13822283544626759</v>
      </c>
      <c r="G17" s="125">
        <f t="shared" si="2"/>
        <v>-0.27644567089253519</v>
      </c>
      <c r="H17" s="125">
        <f t="shared" si="3"/>
        <v>0.27644567089253519</v>
      </c>
    </row>
    <row r="18" spans="1:10" x14ac:dyDescent="0.25">
      <c r="A18" s="121">
        <f t="shared" si="4"/>
        <v>10</v>
      </c>
      <c r="B18" s="122">
        <v>-6.6000000000000003E-2</v>
      </c>
      <c r="C18" s="123"/>
      <c r="D18" s="122">
        <f t="shared" si="0"/>
        <v>4.3560000000000005E-3</v>
      </c>
      <c r="E18" s="124">
        <f>$E$9*(1+2*(SUM($D$9:D17)))</f>
        <v>1.9549850746268655E-2</v>
      </c>
      <c r="F18" s="124">
        <f t="shared" si="1"/>
        <v>0.13982078080982333</v>
      </c>
      <c r="G18" s="125">
        <f t="shared" si="2"/>
        <v>-0.27964156161964665</v>
      </c>
      <c r="H18" s="125">
        <f t="shared" si="3"/>
        <v>0.27964156161964665</v>
      </c>
    </row>
    <row r="19" spans="1:10" x14ac:dyDescent="0.25">
      <c r="A19" s="121">
        <f t="shared" si="4"/>
        <v>11</v>
      </c>
      <c r="B19" s="122">
        <v>5.0999999999999997E-2</v>
      </c>
      <c r="C19" s="123"/>
      <c r="D19" s="122">
        <f t="shared" si="0"/>
        <v>2.6009999999999996E-3</v>
      </c>
      <c r="E19" s="124">
        <f>$E$9*(1+2*(SUM($D$9:D18)))</f>
        <v>1.9679880597014924E-2</v>
      </c>
      <c r="F19" s="124">
        <f t="shared" si="1"/>
        <v>0.14028499776175257</v>
      </c>
      <c r="G19" s="125">
        <f t="shared" si="2"/>
        <v>-0.28056999552350514</v>
      </c>
      <c r="H19" s="125">
        <f t="shared" si="3"/>
        <v>0.28056999552350514</v>
      </c>
    </row>
    <row r="20" spans="1:10" x14ac:dyDescent="0.25">
      <c r="A20" s="121">
        <f t="shared" si="4"/>
        <v>12</v>
      </c>
      <c r="B20" s="122">
        <v>0.17100000000000001</v>
      </c>
      <c r="C20" s="123"/>
      <c r="D20" s="122">
        <f t="shared" si="0"/>
        <v>2.9241000000000003E-2</v>
      </c>
      <c r="E20" s="124">
        <f>$E$9*(1+2*(SUM($D$9:D19)))</f>
        <v>1.9757522388059699E-2</v>
      </c>
      <c r="F20" s="124">
        <f t="shared" si="1"/>
        <v>0.14056145413327117</v>
      </c>
      <c r="G20" s="125">
        <f t="shared" si="2"/>
        <v>-0.28112290826654235</v>
      </c>
      <c r="H20" s="125">
        <f t="shared" si="3"/>
        <v>0.28112290826654235</v>
      </c>
    </row>
    <row r="21" spans="1:10" x14ac:dyDescent="0.25">
      <c r="A21" s="121">
        <f t="shared" si="4"/>
        <v>13</v>
      </c>
      <c r="B21" s="122">
        <v>-0.17499999999999999</v>
      </c>
      <c r="C21" s="123"/>
      <c r="D21" s="122">
        <f t="shared" si="0"/>
        <v>3.0624999999999996E-2</v>
      </c>
      <c r="E21" s="124">
        <f>$E$9*(1+2*(SUM($D$9:D20)))</f>
        <v>2.063038805970149E-2</v>
      </c>
      <c r="F21" s="124">
        <f t="shared" si="1"/>
        <v>0.14363282375453562</v>
      </c>
      <c r="G21" s="125">
        <f t="shared" si="2"/>
        <v>-0.28726564750907124</v>
      </c>
      <c r="H21" s="125">
        <f t="shared" si="3"/>
        <v>0.28726564750907124</v>
      </c>
    </row>
    <row r="22" spans="1:10" x14ac:dyDescent="0.25">
      <c r="A22" s="121">
        <f t="shared" si="4"/>
        <v>14</v>
      </c>
      <c r="B22" s="122">
        <v>2.8000000000000001E-2</v>
      </c>
      <c r="C22" s="123"/>
      <c r="D22" s="122">
        <f t="shared" si="0"/>
        <v>7.8400000000000008E-4</v>
      </c>
      <c r="E22" s="124">
        <f>$E$9*(1+2*(SUM($D$9:D21)))</f>
        <v>2.1544567164179101E-2</v>
      </c>
      <c r="F22" s="124">
        <f t="shared" si="1"/>
        <v>0.14678067708039469</v>
      </c>
      <c r="G22" s="125">
        <f t="shared" si="2"/>
        <v>-0.29356135416078938</v>
      </c>
      <c r="H22" s="125">
        <f t="shared" si="3"/>
        <v>0.29356135416078938</v>
      </c>
    </row>
    <row r="23" spans="1:10" x14ac:dyDescent="0.25">
      <c r="A23" s="121">
        <f t="shared" si="4"/>
        <v>15</v>
      </c>
      <c r="B23" s="122">
        <v>0.11799999999999999</v>
      </c>
      <c r="C23" s="123"/>
      <c r="D23" s="122">
        <f t="shared" si="0"/>
        <v>1.3923999999999999E-2</v>
      </c>
      <c r="E23" s="124">
        <f>$E$9*(1+2*(SUM($D$9:D22)))</f>
        <v>2.156797014925373E-2</v>
      </c>
      <c r="F23" s="124">
        <f t="shared" si="1"/>
        <v>0.14686037637584118</v>
      </c>
      <c r="G23" s="125">
        <f t="shared" si="2"/>
        <v>-0.29372075275168236</v>
      </c>
      <c r="H23" s="125">
        <f t="shared" si="3"/>
        <v>0.29372075275168236</v>
      </c>
    </row>
    <row r="24" spans="1:10" x14ac:dyDescent="0.25">
      <c r="A24" s="121">
        <f t="shared" si="4"/>
        <v>16</v>
      </c>
      <c r="B24" s="122">
        <v>-6.3E-2</v>
      </c>
      <c r="C24" s="123"/>
      <c r="D24" s="122">
        <f t="shared" si="0"/>
        <v>3.9690000000000003E-3</v>
      </c>
      <c r="E24" s="124">
        <f>$E$9*(1+2*(SUM($D$9:D23)))</f>
        <v>2.1983611940298506E-2</v>
      </c>
      <c r="F24" s="124">
        <f t="shared" si="1"/>
        <v>0.1482687153120931</v>
      </c>
      <c r="G24" s="125">
        <f t="shared" si="2"/>
        <v>-0.29653743062418619</v>
      </c>
      <c r="H24" s="125">
        <f t="shared" si="3"/>
        <v>0.29653743062418619</v>
      </c>
    </row>
    <row r="25" spans="1:10" x14ac:dyDescent="0.25">
      <c r="A25" s="121">
        <f t="shared" si="4"/>
        <v>17</v>
      </c>
      <c r="B25" s="122">
        <v>4.7E-2</v>
      </c>
      <c r="C25" s="123"/>
      <c r="D25" s="122">
        <f t="shared" si="0"/>
        <v>2.209E-3</v>
      </c>
      <c r="E25" s="124">
        <f>$E$9*(1+2*(SUM($D$9:D24)))</f>
        <v>2.2102089552238805E-2</v>
      </c>
      <c r="F25" s="124">
        <f t="shared" si="1"/>
        <v>0.14866771523178396</v>
      </c>
      <c r="G25" s="125">
        <f t="shared" si="2"/>
        <v>-0.29733543046356792</v>
      </c>
      <c r="H25" s="125">
        <f t="shared" si="3"/>
        <v>0.29733543046356792</v>
      </c>
    </row>
    <row r="26" spans="1:10" x14ac:dyDescent="0.25">
      <c r="A26" s="121">
        <f t="shared" si="4"/>
        <v>18</v>
      </c>
      <c r="B26" s="122">
        <v>-4.4999999999999998E-2</v>
      </c>
      <c r="C26" s="123"/>
      <c r="D26" s="122">
        <f t="shared" si="0"/>
        <v>2.0249999999999999E-3</v>
      </c>
      <c r="E26" s="124">
        <f>$E$9*(1+2*(SUM($D$9:D25)))</f>
        <v>2.2168029850746267E-2</v>
      </c>
      <c r="F26" s="124">
        <f t="shared" si="1"/>
        <v>0.14888932080826436</v>
      </c>
      <c r="G26" s="125">
        <f t="shared" si="2"/>
        <v>-0.29777864161652873</v>
      </c>
      <c r="H26" s="125">
        <f t="shared" si="3"/>
        <v>0.29777864161652873</v>
      </c>
    </row>
    <row r="27" spans="1:10" x14ac:dyDescent="0.25">
      <c r="A27" s="121">
        <f t="shared" si="4"/>
        <v>19</v>
      </c>
      <c r="B27" s="122">
        <v>-0.13500000000000001</v>
      </c>
      <c r="C27" s="123"/>
      <c r="D27" s="122">
        <f t="shared" si="0"/>
        <v>1.8225000000000002E-2</v>
      </c>
      <c r="E27" s="124">
        <f>$E$9*(1+2*(SUM($D$9:D26)))</f>
        <v>2.2228477611940297E-2</v>
      </c>
      <c r="F27" s="124">
        <f t="shared" si="1"/>
        <v>0.14909217823863294</v>
      </c>
      <c r="G27" s="125">
        <f t="shared" si="2"/>
        <v>-0.29818435647726588</v>
      </c>
      <c r="H27" s="125">
        <f t="shared" si="3"/>
        <v>0.29818435647726588</v>
      </c>
    </row>
    <row r="28" spans="1:10" x14ac:dyDescent="0.25">
      <c r="A28" s="121">
        <f t="shared" si="4"/>
        <v>20</v>
      </c>
      <c r="B28" s="122">
        <v>4.2999999999999997E-2</v>
      </c>
      <c r="C28" s="123"/>
      <c r="D28" s="122">
        <f t="shared" si="0"/>
        <v>1.8489999999999997E-3</v>
      </c>
      <c r="E28" s="124">
        <f>$E$9*(1+2*(SUM($D$9:D27)))</f>
        <v>2.2772507462686564E-2</v>
      </c>
      <c r="F28" s="124">
        <f t="shared" si="1"/>
        <v>0.15090562435736637</v>
      </c>
      <c r="G28" s="125">
        <f t="shared" si="2"/>
        <v>-0.30181124871473275</v>
      </c>
      <c r="H28" s="125">
        <f t="shared" si="3"/>
        <v>0.30181124871473275</v>
      </c>
    </row>
    <row r="29" spans="1:10" x14ac:dyDescent="0.25">
      <c r="A29" s="121">
        <f t="shared" si="4"/>
        <v>21</v>
      </c>
      <c r="B29" s="122">
        <v>9.9000000000000005E-2</v>
      </c>
      <c r="C29" s="123"/>
      <c r="D29" s="122">
        <f t="shared" si="0"/>
        <v>9.8010000000000007E-3</v>
      </c>
      <c r="E29" s="124">
        <f>$E$9*(1+2*(SUM($D$9:D28)))</f>
        <v>2.2827701492537308E-2</v>
      </c>
      <c r="F29" s="124">
        <f t="shared" si="1"/>
        <v>0.15108838966822469</v>
      </c>
      <c r="G29" s="125">
        <f t="shared" si="2"/>
        <v>-0.30217677933644937</v>
      </c>
      <c r="H29" s="125">
        <f t="shared" si="3"/>
        <v>0.30217677933644937</v>
      </c>
    </row>
    <row r="30" spans="1:10" x14ac:dyDescent="0.25">
      <c r="A30" s="121">
        <f t="shared" si="4"/>
        <v>22</v>
      </c>
      <c r="B30" s="122">
        <v>-3.7999999999999999E-2</v>
      </c>
      <c r="C30" s="123"/>
      <c r="D30" s="122">
        <f t="shared" si="0"/>
        <v>1.444E-3</v>
      </c>
      <c r="E30" s="124">
        <f>$E$9*(1+2*(SUM($D$9:D29)))</f>
        <v>2.3120268656716413E-2</v>
      </c>
      <c r="F30" s="124">
        <f t="shared" si="1"/>
        <v>0.15205350590077302</v>
      </c>
      <c r="G30" s="125">
        <f t="shared" si="2"/>
        <v>-0.30410701180154603</v>
      </c>
      <c r="H30" s="125">
        <f t="shared" si="3"/>
        <v>0.30410701180154603</v>
      </c>
    </row>
    <row r="31" spans="1:10" x14ac:dyDescent="0.25">
      <c r="A31" s="121">
        <f t="shared" si="4"/>
        <v>23</v>
      </c>
      <c r="B31" s="122">
        <v>0.05</v>
      </c>
      <c r="C31" s="123"/>
      <c r="D31" s="122">
        <f t="shared" si="0"/>
        <v>2.5000000000000005E-3</v>
      </c>
      <c r="E31" s="124">
        <f>$E$9*(1+2*(SUM($D$9:D30)))</f>
        <v>2.3163373134328355E-2</v>
      </c>
      <c r="F31" s="124">
        <f t="shared" si="1"/>
        <v>0.15219518104831162</v>
      </c>
      <c r="G31" s="125">
        <f t="shared" si="2"/>
        <v>-0.30439036209662323</v>
      </c>
      <c r="H31" s="125">
        <f t="shared" si="3"/>
        <v>0.30439036209662323</v>
      </c>
      <c r="J31"/>
    </row>
    <row r="32" spans="1:10" x14ac:dyDescent="0.25">
      <c r="A32" s="121">
        <f t="shared" si="4"/>
        <v>24</v>
      </c>
      <c r="B32" s="122">
        <v>0.10299999999999999</v>
      </c>
      <c r="C32" s="123"/>
      <c r="D32" s="122">
        <f t="shared" si="0"/>
        <v>1.0608999999999999E-2</v>
      </c>
      <c r="E32" s="124">
        <f>$E$9*(1+2*(SUM($D$9:D31)))</f>
        <v>2.3237999999999998E-2</v>
      </c>
      <c r="F32" s="124">
        <f t="shared" si="1"/>
        <v>0.15244015219095</v>
      </c>
      <c r="G32" s="125">
        <f t="shared" si="2"/>
        <v>-0.3048803043819</v>
      </c>
      <c r="H32" s="125">
        <f t="shared" si="3"/>
        <v>0.3048803043819</v>
      </c>
    </row>
    <row r="33" spans="5:20" x14ac:dyDescent="0.25">
      <c r="E33" s="126"/>
      <c r="F33" s="126"/>
      <c r="G33" s="126"/>
      <c r="H33" s="126"/>
    </row>
    <row r="44" spans="5:20" ht="29.25" customHeight="1" x14ac:dyDescent="0.25">
      <c r="R44" s="185" t="s">
        <v>381</v>
      </c>
      <c r="S44" s="185"/>
      <c r="T44" s="185"/>
    </row>
    <row r="45" spans="5:20" x14ac:dyDescent="0.25">
      <c r="R45" s="127" t="s">
        <v>382</v>
      </c>
      <c r="S45" s="127" t="s">
        <v>320</v>
      </c>
      <c r="T45" s="127" t="s">
        <v>321</v>
      </c>
    </row>
    <row r="46" spans="5:20" x14ac:dyDescent="0.25">
      <c r="R46" s="128" t="s">
        <v>383</v>
      </c>
      <c r="S46" s="128">
        <v>0.39643</v>
      </c>
      <c r="T46" s="128">
        <v>0.81206900000000004</v>
      </c>
    </row>
    <row r="47" spans="5:20" x14ac:dyDescent="0.25">
      <c r="R47" s="128" t="s">
        <v>384</v>
      </c>
      <c r="S47" s="128">
        <v>-0.43311699999999997</v>
      </c>
      <c r="T47" s="128">
        <v>0.384212</v>
      </c>
    </row>
    <row r="48" spans="5:20" x14ac:dyDescent="0.25">
      <c r="R48" s="128" t="s">
        <v>385</v>
      </c>
      <c r="S48" s="128">
        <v>0.30629899999999999</v>
      </c>
      <c r="T48" s="128">
        <v>0.19897999999999999</v>
      </c>
    </row>
    <row r="49" spans="18:20" x14ac:dyDescent="0.25">
      <c r="R49" s="129" t="s">
        <v>386</v>
      </c>
      <c r="S49" s="129">
        <v>-0.14564199999999999</v>
      </c>
      <c r="T49" s="129">
        <v>0.16192000000000001</v>
      </c>
    </row>
  </sheetData>
  <mergeCells count="4">
    <mergeCell ref="E6:H6"/>
    <mergeCell ref="J6:Q6"/>
    <mergeCell ref="G7:H7"/>
    <mergeCell ref="R44:T44"/>
  </mergeCells>
  <pageMargins left="0.7" right="0.7" top="0.75" bottom="0.75" header="0.3" footer="0.3"/>
  <pageSetup orientation="portrait" verticalDpi="1200" r:id="rId1"/>
  <drawing r:id="rId2"/>
  <legacyDrawing r:id="rId3"/>
  <oleObjects>
    <mc:AlternateContent xmlns:mc="http://schemas.openxmlformats.org/markup-compatibility/2006">
      <mc:Choice Requires="x14">
        <oleObject progId="EViews.Workfile.2" shapeId="20482" r:id="rId4">
          <objectPr defaultSize="0" autoPict="0" altText="" r:id="rId5">
            <anchor moveWithCells="1" sizeWithCells="1">
              <from>
                <xdr:col>9</xdr:col>
                <xdr:colOff>0</xdr:colOff>
                <xdr:row>29</xdr:row>
                <xdr:rowOff>190500</xdr:rowOff>
              </from>
              <to>
                <xdr:col>25</xdr:col>
                <xdr:colOff>314325</xdr:colOff>
                <xdr:row>57</xdr:row>
                <xdr:rowOff>161925</xdr:rowOff>
              </to>
            </anchor>
          </objectPr>
        </oleObject>
      </mc:Choice>
      <mc:Fallback>
        <oleObject progId="EViews.Workfile.2" shapeId="20482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"/>
  <sheetViews>
    <sheetView topLeftCell="G38" zoomScaleNormal="100" workbookViewId="0">
      <selection activeCell="M48" sqref="M48"/>
    </sheetView>
  </sheetViews>
  <sheetFormatPr defaultColWidth="9.140625" defaultRowHeight="15" x14ac:dyDescent="0.25"/>
  <cols>
    <col min="1" max="1" width="23" style="106" customWidth="1"/>
    <col min="2" max="2" width="14.28515625" style="106" customWidth="1"/>
    <col min="3" max="3" width="1.7109375" style="106" customWidth="1"/>
    <col min="4" max="4" width="15.7109375" style="106" customWidth="1"/>
    <col min="5" max="8" width="14.28515625" style="106" customWidth="1"/>
    <col min="9" max="9" width="9.140625" style="106"/>
    <col min="10" max="17" width="12.7109375" style="106" customWidth="1"/>
    <col min="18" max="16384" width="9.140625" style="106"/>
  </cols>
  <sheetData>
    <row r="1" spans="1:17" x14ac:dyDescent="0.25">
      <c r="A1" s="104" t="s">
        <v>369</v>
      </c>
      <c r="B1" s="105"/>
      <c r="C1" s="105"/>
      <c r="D1" s="105"/>
      <c r="E1" s="105"/>
      <c r="F1" s="105"/>
      <c r="G1" s="105"/>
      <c r="H1" s="105"/>
    </row>
    <row r="2" spans="1:17" ht="15.75" thickBot="1" x14ac:dyDescent="0.3">
      <c r="A2" s="107"/>
      <c r="B2" s="107"/>
      <c r="C2" s="107"/>
      <c r="D2" s="107"/>
      <c r="E2" s="107"/>
      <c r="F2" s="107"/>
      <c r="G2" s="107"/>
      <c r="H2" s="107"/>
    </row>
    <row r="3" spans="1:17" ht="15.75" thickBot="1" x14ac:dyDescent="0.3">
      <c r="A3" s="108"/>
      <c r="B3" s="109" t="s">
        <v>370</v>
      </c>
      <c r="C3" s="110"/>
      <c r="D3" s="109" t="s">
        <v>370</v>
      </c>
      <c r="E3" s="110"/>
      <c r="F3" s="110"/>
      <c r="G3" s="110"/>
      <c r="H3" s="110"/>
    </row>
    <row r="4" spans="1:17" ht="15" customHeight="1" x14ac:dyDescent="0.25">
      <c r="A4" s="111"/>
      <c r="B4" s="112"/>
      <c r="C4" s="112"/>
      <c r="D4" s="112"/>
      <c r="E4" s="112"/>
      <c r="F4" s="112"/>
      <c r="G4" s="112"/>
      <c r="H4" s="112"/>
    </row>
    <row r="5" spans="1:17" ht="15.75" thickBot="1" x14ac:dyDescent="0.3">
      <c r="A5" s="107"/>
      <c r="B5" s="113"/>
      <c r="F5" s="113"/>
      <c r="G5" s="113"/>
      <c r="H5" s="113"/>
    </row>
    <row r="6" spans="1:17" ht="24" thickBot="1" x14ac:dyDescent="0.4">
      <c r="A6" s="107"/>
      <c r="B6" s="113"/>
      <c r="E6" s="181" t="s">
        <v>370</v>
      </c>
      <c r="F6" s="182"/>
      <c r="G6" s="182"/>
      <c r="H6" s="183"/>
      <c r="J6" s="184" t="s">
        <v>371</v>
      </c>
      <c r="K6" s="184"/>
      <c r="L6" s="184"/>
      <c r="M6" s="184"/>
      <c r="N6" s="184"/>
      <c r="O6" s="184"/>
      <c r="P6" s="184"/>
      <c r="Q6" s="184"/>
    </row>
    <row r="7" spans="1:17" ht="30" customHeight="1" thickBot="1" x14ac:dyDescent="0.3">
      <c r="A7" s="107"/>
      <c r="B7" s="113"/>
      <c r="C7" s="113"/>
      <c r="D7" s="113"/>
      <c r="E7" s="114" t="s">
        <v>372</v>
      </c>
      <c r="F7" s="115">
        <v>68</v>
      </c>
      <c r="G7" s="181" t="s">
        <v>373</v>
      </c>
      <c r="H7" s="183"/>
    </row>
    <row r="8" spans="1:17" ht="63.75" customHeight="1" thickBot="1" x14ac:dyDescent="0.3">
      <c r="A8" s="113" t="s">
        <v>374</v>
      </c>
      <c r="B8" s="116" t="s">
        <v>375</v>
      </c>
      <c r="C8" s="117"/>
      <c r="D8" s="116" t="s">
        <v>376</v>
      </c>
      <c r="E8" s="109" t="s">
        <v>377</v>
      </c>
      <c r="F8" s="118" t="s">
        <v>378</v>
      </c>
      <c r="G8" s="119" t="s">
        <v>379</v>
      </c>
      <c r="H8" s="120" t="s">
        <v>380</v>
      </c>
    </row>
    <row r="9" spans="1:17" x14ac:dyDescent="0.25">
      <c r="A9" s="121">
        <v>1</v>
      </c>
      <c r="B9" s="122">
        <v>-0.03</v>
      </c>
      <c r="C9" s="123"/>
      <c r="D9" s="122">
        <f t="shared" ref="D9:D32" si="0">B9^2</f>
        <v>8.9999999999999998E-4</v>
      </c>
      <c r="E9" s="124">
        <f>1/F7</f>
        <v>1.4705882352941176E-2</v>
      </c>
      <c r="F9" s="124">
        <f>SQRT(E9)</f>
        <v>0.12126781251816648</v>
      </c>
      <c r="G9" s="125">
        <f>-2*F9</f>
        <v>-0.24253562503633297</v>
      </c>
      <c r="H9" s="125">
        <f>2*F9</f>
        <v>0.24253562503633297</v>
      </c>
    </row>
    <row r="10" spans="1:17" x14ac:dyDescent="0.25">
      <c r="A10" s="121">
        <f>A9+1</f>
        <v>2</v>
      </c>
      <c r="B10" s="122">
        <v>8.9999999999999993E-3</v>
      </c>
      <c r="C10" s="123"/>
      <c r="D10" s="122">
        <f t="shared" si="0"/>
        <v>8.099999999999999E-5</v>
      </c>
      <c r="E10" s="124">
        <f>$E$9*(1+2*(SUM(D9)))</f>
        <v>1.4732352941176471E-2</v>
      </c>
      <c r="F10" s="124">
        <f t="shared" ref="F10:F32" si="1">SQRT(E10)</f>
        <v>0.12137690448012121</v>
      </c>
      <c r="G10" s="125">
        <f t="shared" ref="G10:G32" si="2">-2*F10</f>
        <v>-0.24275380896024243</v>
      </c>
      <c r="H10" s="125">
        <f t="shared" ref="H10:H32" si="3">2*F10</f>
        <v>0.24275380896024243</v>
      </c>
    </row>
    <row r="11" spans="1:17" x14ac:dyDescent="0.25">
      <c r="A11" s="121">
        <f t="shared" ref="A11:A32" si="4">A10+1</f>
        <v>3</v>
      </c>
      <c r="B11" s="122">
        <v>0.13800000000000001</v>
      </c>
      <c r="C11" s="123"/>
      <c r="D11" s="122">
        <f t="shared" si="0"/>
        <v>1.9044000000000002E-2</v>
      </c>
      <c r="E11" s="124">
        <f>$E$9*(1+2*(SUM($D$9:D10)))</f>
        <v>1.4734735294117647E-2</v>
      </c>
      <c r="F11" s="124">
        <f t="shared" si="1"/>
        <v>0.12138671794771308</v>
      </c>
      <c r="G11" s="125">
        <f t="shared" si="2"/>
        <v>-0.24277343589542616</v>
      </c>
      <c r="H11" s="125">
        <f t="shared" si="3"/>
        <v>0.24277343589542616</v>
      </c>
    </row>
    <row r="12" spans="1:17" x14ac:dyDescent="0.25">
      <c r="A12" s="121">
        <f t="shared" si="4"/>
        <v>4</v>
      </c>
      <c r="B12" s="122">
        <v>-9.5000000000000001E-2</v>
      </c>
      <c r="C12" s="123"/>
      <c r="D12" s="122">
        <f t="shared" si="0"/>
        <v>9.025E-3</v>
      </c>
      <c r="E12" s="124">
        <f>$E$9*(1+2*(SUM($D$9:D11)))</f>
        <v>1.5294852941176469E-2</v>
      </c>
      <c r="F12" s="124">
        <f t="shared" si="1"/>
        <v>0.12367236126627675</v>
      </c>
      <c r="G12" s="125">
        <f t="shared" si="2"/>
        <v>-0.24734472253255349</v>
      </c>
      <c r="H12" s="125">
        <f t="shared" si="3"/>
        <v>0.24734472253255349</v>
      </c>
    </row>
    <row r="13" spans="1:17" x14ac:dyDescent="0.25">
      <c r="A13" s="121">
        <f t="shared" si="4"/>
        <v>5</v>
      </c>
      <c r="B13" s="122">
        <v>3.6999999999999998E-2</v>
      </c>
      <c r="C13" s="123"/>
      <c r="D13" s="122">
        <f t="shared" si="0"/>
        <v>1.3689999999999998E-3</v>
      </c>
      <c r="E13" s="124">
        <f>$E$9*(1+2*(SUM($D$9:D12)))</f>
        <v>1.5560294117647059E-2</v>
      </c>
      <c r="F13" s="124">
        <f t="shared" si="1"/>
        <v>0.12474090795583885</v>
      </c>
      <c r="G13" s="125">
        <f t="shared" si="2"/>
        <v>-0.2494818159116777</v>
      </c>
      <c r="H13" s="125">
        <f t="shared" si="3"/>
        <v>0.2494818159116777</v>
      </c>
    </row>
    <row r="14" spans="1:17" x14ac:dyDescent="0.25">
      <c r="A14" s="121">
        <f t="shared" si="4"/>
        <v>6</v>
      </c>
      <c r="B14" s="122">
        <v>0.01</v>
      </c>
      <c r="C14" s="123"/>
      <c r="D14" s="122">
        <f t="shared" si="0"/>
        <v>1E-4</v>
      </c>
      <c r="E14" s="124">
        <f>$E$9*(1+2*(SUM($D$9:D13)))</f>
        <v>1.560055882352941E-2</v>
      </c>
      <c r="F14" s="124">
        <f t="shared" si="1"/>
        <v>0.12490219703243578</v>
      </c>
      <c r="G14" s="125">
        <f t="shared" si="2"/>
        <v>-0.24980439406487157</v>
      </c>
      <c r="H14" s="125">
        <f t="shared" si="3"/>
        <v>0.24980439406487157</v>
      </c>
    </row>
    <row r="15" spans="1:17" x14ac:dyDescent="0.25">
      <c r="A15" s="121">
        <f t="shared" si="4"/>
        <v>7</v>
      </c>
      <c r="B15" s="122">
        <v>-8.3000000000000004E-2</v>
      </c>
      <c r="C15" s="123"/>
      <c r="D15" s="122">
        <f t="shared" si="0"/>
        <v>6.889000000000001E-3</v>
      </c>
      <c r="E15" s="124">
        <f>$E$9*(1+2*(SUM($D$9:D14)))</f>
        <v>1.5603499999999999E-2</v>
      </c>
      <c r="F15" s="124">
        <f t="shared" si="1"/>
        <v>0.12491397039562868</v>
      </c>
      <c r="G15" s="125">
        <f t="shared" si="2"/>
        <v>-0.24982794079125736</v>
      </c>
      <c r="H15" s="125">
        <f t="shared" si="3"/>
        <v>0.24982794079125736</v>
      </c>
    </row>
    <row r="16" spans="1:17" x14ac:dyDescent="0.25">
      <c r="A16" s="121">
        <f t="shared" si="4"/>
        <v>8</v>
      </c>
      <c r="B16" s="122">
        <v>-0.16</v>
      </c>
      <c r="C16" s="123"/>
      <c r="D16" s="122">
        <f t="shared" si="0"/>
        <v>2.5600000000000001E-2</v>
      </c>
      <c r="E16" s="124">
        <f>$E$9*(1+2*(SUM($D$9:D15)))</f>
        <v>1.5806117647058825E-2</v>
      </c>
      <c r="F16" s="124">
        <f t="shared" si="1"/>
        <v>0.12572238323806476</v>
      </c>
      <c r="G16" s="125">
        <f t="shared" si="2"/>
        <v>-0.25144476647612951</v>
      </c>
      <c r="H16" s="125">
        <f t="shared" si="3"/>
        <v>0.25144476647612951</v>
      </c>
    </row>
    <row r="17" spans="1:8" x14ac:dyDescent="0.25">
      <c r="A17" s="121">
        <f t="shared" si="4"/>
        <v>9</v>
      </c>
      <c r="B17" s="122">
        <v>0.14599999999999999</v>
      </c>
      <c r="C17" s="123"/>
      <c r="D17" s="122">
        <f t="shared" si="0"/>
        <v>2.1315999999999998E-2</v>
      </c>
      <c r="E17" s="124">
        <f>$E$9*(1+2*(SUM($D$9:D16)))</f>
        <v>1.6559058823529409E-2</v>
      </c>
      <c r="F17" s="124">
        <f t="shared" si="1"/>
        <v>0.12868200660360177</v>
      </c>
      <c r="G17" s="125">
        <f t="shared" si="2"/>
        <v>-0.25736401320720353</v>
      </c>
      <c r="H17" s="125">
        <f t="shared" si="3"/>
        <v>0.25736401320720353</v>
      </c>
    </row>
    <row r="18" spans="1:8" x14ac:dyDescent="0.25">
      <c r="A18" s="121">
        <f t="shared" si="4"/>
        <v>10</v>
      </c>
      <c r="B18" s="122">
        <v>-0.23100000000000001</v>
      </c>
      <c r="C18" s="123"/>
      <c r="D18" s="122">
        <f t="shared" si="0"/>
        <v>5.3361000000000006E-2</v>
      </c>
      <c r="E18" s="124">
        <f>$E$9*(1+2*(SUM($D$9:D17)))</f>
        <v>1.7186E-2</v>
      </c>
      <c r="F18" s="124">
        <f t="shared" si="1"/>
        <v>0.1310953851209111</v>
      </c>
      <c r="G18" s="125">
        <f t="shared" si="2"/>
        <v>-0.26219077024182219</v>
      </c>
      <c r="H18" s="125">
        <f t="shared" si="3"/>
        <v>0.26219077024182219</v>
      </c>
    </row>
    <row r="19" spans="1:8" x14ac:dyDescent="0.25">
      <c r="A19" s="121">
        <f t="shared" si="4"/>
        <v>11</v>
      </c>
      <c r="B19" s="122">
        <v>0.13100000000000001</v>
      </c>
      <c r="C19" s="123"/>
      <c r="D19" s="122">
        <f t="shared" si="0"/>
        <v>1.7161000000000003E-2</v>
      </c>
      <c r="E19" s="124">
        <f>$E$9*(1+2*(SUM($D$9:D18)))</f>
        <v>1.8755441176470589E-2</v>
      </c>
      <c r="F19" s="124">
        <f t="shared" si="1"/>
        <v>0.13695050630235212</v>
      </c>
      <c r="G19" s="125">
        <f t="shared" si="2"/>
        <v>-0.27390101260470423</v>
      </c>
      <c r="H19" s="125">
        <f t="shared" si="3"/>
        <v>0.27390101260470423</v>
      </c>
    </row>
    <row r="20" spans="1:8" x14ac:dyDescent="0.25">
      <c r="A20" s="121">
        <f t="shared" si="4"/>
        <v>12</v>
      </c>
      <c r="B20" s="122">
        <v>0.153</v>
      </c>
      <c r="C20" s="123"/>
      <c r="D20" s="122">
        <f t="shared" si="0"/>
        <v>2.3408999999999999E-2</v>
      </c>
      <c r="E20" s="124">
        <f>$E$9*(1+2*(SUM($D$9:D19)))</f>
        <v>1.9260176470588235E-2</v>
      </c>
      <c r="F20" s="124">
        <f t="shared" si="1"/>
        <v>0.13878103786392518</v>
      </c>
      <c r="G20" s="125">
        <f t="shared" si="2"/>
        <v>-0.27756207572785035</v>
      </c>
      <c r="H20" s="125">
        <f t="shared" si="3"/>
        <v>0.27756207572785035</v>
      </c>
    </row>
    <row r="21" spans="1:8" x14ac:dyDescent="0.25">
      <c r="A21" s="121">
        <f t="shared" si="4"/>
        <v>13</v>
      </c>
      <c r="B21" s="122">
        <v>-0.12</v>
      </c>
      <c r="C21" s="123"/>
      <c r="D21" s="122">
        <f t="shared" si="0"/>
        <v>1.44E-2</v>
      </c>
      <c r="E21" s="124">
        <f>$E$9*(1+2*(SUM($D$9:D20)))</f>
        <v>1.9948676470588237E-2</v>
      </c>
      <c r="F21" s="124">
        <f t="shared" si="1"/>
        <v>0.1412397835972154</v>
      </c>
      <c r="G21" s="125">
        <f t="shared" si="2"/>
        <v>-0.28247956719443079</v>
      </c>
      <c r="H21" s="125">
        <f t="shared" si="3"/>
        <v>0.28247956719443079</v>
      </c>
    </row>
    <row r="22" spans="1:8" x14ac:dyDescent="0.25">
      <c r="A22" s="121">
        <f t="shared" si="4"/>
        <v>14</v>
      </c>
      <c r="B22" s="122">
        <v>-3.1E-2</v>
      </c>
      <c r="C22" s="123"/>
      <c r="D22" s="122">
        <f t="shared" si="0"/>
        <v>9.6099999999999994E-4</v>
      </c>
      <c r="E22" s="124">
        <f>$E$9*(1+2*(SUM($D$9:D21)))</f>
        <v>2.0372205882352942E-2</v>
      </c>
      <c r="F22" s="124">
        <f t="shared" si="1"/>
        <v>0.14273123653339848</v>
      </c>
      <c r="G22" s="125">
        <f t="shared" si="2"/>
        <v>-0.28546247306679695</v>
      </c>
      <c r="H22" s="125">
        <f t="shared" si="3"/>
        <v>0.28546247306679695</v>
      </c>
    </row>
    <row r="23" spans="1:8" x14ac:dyDescent="0.25">
      <c r="A23" s="121">
        <f t="shared" si="4"/>
        <v>15</v>
      </c>
      <c r="B23" s="122">
        <v>8.6999999999999994E-2</v>
      </c>
      <c r="C23" s="123"/>
      <c r="D23" s="122">
        <f t="shared" si="0"/>
        <v>7.5689999999999993E-3</v>
      </c>
      <c r="E23" s="124">
        <f>$E$9*(1+2*(SUM($D$9:D22)))</f>
        <v>2.0400470588235294E-2</v>
      </c>
      <c r="F23" s="124">
        <f t="shared" si="1"/>
        <v>0.14283021594969075</v>
      </c>
      <c r="G23" s="125">
        <f t="shared" si="2"/>
        <v>-0.28566043189938151</v>
      </c>
      <c r="H23" s="125">
        <f t="shared" si="3"/>
        <v>0.28566043189938151</v>
      </c>
    </row>
    <row r="24" spans="1:8" x14ac:dyDescent="0.25">
      <c r="A24" s="121">
        <f t="shared" si="4"/>
        <v>16</v>
      </c>
      <c r="B24" s="122">
        <v>-3.4000000000000002E-2</v>
      </c>
      <c r="C24" s="123"/>
      <c r="D24" s="122">
        <f t="shared" si="0"/>
        <v>1.1560000000000001E-3</v>
      </c>
      <c r="E24" s="124">
        <f>$E$9*(1+2*(SUM($D$9:D23)))</f>
        <v>2.0623088235294115E-2</v>
      </c>
      <c r="F24" s="124">
        <f t="shared" si="1"/>
        <v>0.14360741009883199</v>
      </c>
      <c r="G24" s="125">
        <f t="shared" si="2"/>
        <v>-0.28721482019766398</v>
      </c>
      <c r="H24" s="125">
        <f t="shared" si="3"/>
        <v>0.28721482019766398</v>
      </c>
    </row>
    <row r="25" spans="1:8" x14ac:dyDescent="0.25">
      <c r="A25" s="121">
        <f t="shared" si="4"/>
        <v>17</v>
      </c>
      <c r="B25" s="122">
        <v>-0.23799999999999999</v>
      </c>
      <c r="C25" s="123"/>
      <c r="D25" s="122">
        <f t="shared" si="0"/>
        <v>5.6643999999999993E-2</v>
      </c>
      <c r="E25" s="124">
        <f>$E$9*(1+2*(SUM($D$9:D24)))</f>
        <v>2.0657088235294118E-2</v>
      </c>
      <c r="F25" s="124">
        <f t="shared" si="1"/>
        <v>0.14372573964079682</v>
      </c>
      <c r="G25" s="125">
        <f t="shared" si="2"/>
        <v>-0.28745147928159365</v>
      </c>
      <c r="H25" s="125">
        <f t="shared" si="3"/>
        <v>0.28745147928159365</v>
      </c>
    </row>
    <row r="26" spans="1:8" x14ac:dyDescent="0.25">
      <c r="A26" s="121">
        <f t="shared" si="4"/>
        <v>18</v>
      </c>
      <c r="B26" s="122">
        <v>-2.5999999999999999E-2</v>
      </c>
      <c r="C26" s="123"/>
      <c r="D26" s="122">
        <f t="shared" si="0"/>
        <v>6.7599999999999995E-4</v>
      </c>
      <c r="E26" s="124">
        <f>$E$9*(1+2*(SUM($D$9:D25)))</f>
        <v>2.2323088235294119E-2</v>
      </c>
      <c r="F26" s="124">
        <f t="shared" si="1"/>
        <v>0.14940913036121359</v>
      </c>
      <c r="G26" s="125">
        <f t="shared" si="2"/>
        <v>-0.29881826072242718</v>
      </c>
      <c r="H26" s="125">
        <f t="shared" si="3"/>
        <v>0.29881826072242718</v>
      </c>
    </row>
    <row r="27" spans="1:8" x14ac:dyDescent="0.25">
      <c r="A27" s="121">
        <f t="shared" si="4"/>
        <v>19</v>
      </c>
      <c r="B27" s="122">
        <v>-0.23</v>
      </c>
      <c r="C27" s="123"/>
      <c r="D27" s="122">
        <f t="shared" si="0"/>
        <v>5.2900000000000003E-2</v>
      </c>
      <c r="E27" s="124">
        <f>$E$9*(1+2*(SUM($D$9:D26)))</f>
        <v>2.2342970588235291E-2</v>
      </c>
      <c r="F27" s="124">
        <f t="shared" si="1"/>
        <v>0.14947565215858832</v>
      </c>
      <c r="G27" s="125">
        <f t="shared" si="2"/>
        <v>-0.29895130431717665</v>
      </c>
      <c r="H27" s="125">
        <f t="shared" si="3"/>
        <v>0.29895130431717665</v>
      </c>
    </row>
    <row r="28" spans="1:8" x14ac:dyDescent="0.25">
      <c r="A28" s="121">
        <f t="shared" si="4"/>
        <v>20</v>
      </c>
      <c r="B28" s="122">
        <v>-5.1999999999999998E-2</v>
      </c>
      <c r="C28" s="123"/>
      <c r="D28" s="122">
        <f t="shared" si="0"/>
        <v>2.7039999999999998E-3</v>
      </c>
      <c r="E28" s="124">
        <f>$E$9*(1+2*(SUM($D$9:D27)))</f>
        <v>2.3898852941176468E-2</v>
      </c>
      <c r="F28" s="124">
        <f t="shared" si="1"/>
        <v>0.15459253843952647</v>
      </c>
      <c r="G28" s="125">
        <f t="shared" si="2"/>
        <v>-0.30918507687905294</v>
      </c>
      <c r="H28" s="125">
        <f t="shared" si="3"/>
        <v>0.30918507687905294</v>
      </c>
    </row>
    <row r="29" spans="1:8" x14ac:dyDescent="0.25">
      <c r="A29" s="121">
        <f t="shared" si="4"/>
        <v>21</v>
      </c>
      <c r="B29" s="122">
        <v>5.3999999999999999E-2</v>
      </c>
      <c r="C29" s="123"/>
      <c r="D29" s="122">
        <f t="shared" si="0"/>
        <v>2.9159999999999998E-3</v>
      </c>
      <c r="E29" s="124">
        <f>$E$9*(1+2*(SUM($D$9:D28)))</f>
        <v>2.3978382352941172E-2</v>
      </c>
      <c r="F29" s="124">
        <f t="shared" si="1"/>
        <v>0.1548495474741246</v>
      </c>
      <c r="G29" s="125">
        <f t="shared" si="2"/>
        <v>-0.30969909494824921</v>
      </c>
      <c r="H29" s="125">
        <f t="shared" si="3"/>
        <v>0.30969909494824921</v>
      </c>
    </row>
    <row r="30" spans="1:8" x14ac:dyDescent="0.25">
      <c r="A30" s="121">
        <f t="shared" si="4"/>
        <v>22</v>
      </c>
      <c r="B30" s="122">
        <v>-0.153</v>
      </c>
      <c r="C30" s="123"/>
      <c r="D30" s="122">
        <f t="shared" si="0"/>
        <v>2.3408999999999999E-2</v>
      </c>
      <c r="E30" s="124">
        <f>$E$9*(1+2*(SUM($D$9:D29)))</f>
        <v>2.4064147058823527E-2</v>
      </c>
      <c r="F30" s="124">
        <f t="shared" si="1"/>
        <v>0.15512622943533286</v>
      </c>
      <c r="G30" s="125">
        <f t="shared" si="2"/>
        <v>-0.31025245887066571</v>
      </c>
      <c r="H30" s="125">
        <f t="shared" si="3"/>
        <v>0.31025245887066571</v>
      </c>
    </row>
    <row r="31" spans="1:8" x14ac:dyDescent="0.25">
      <c r="A31" s="121">
        <f t="shared" si="4"/>
        <v>23</v>
      </c>
      <c r="B31" s="122">
        <v>7.6999999999999999E-2</v>
      </c>
      <c r="C31" s="123"/>
      <c r="D31" s="122">
        <f t="shared" si="0"/>
        <v>5.9290000000000002E-3</v>
      </c>
      <c r="E31" s="124">
        <f>$E$9*(1+2*(SUM($D$9:D30)))</f>
        <v>2.4752647058823529E-2</v>
      </c>
      <c r="F31" s="124">
        <f t="shared" si="1"/>
        <v>0.15732973990578999</v>
      </c>
      <c r="G31" s="125">
        <f t="shared" si="2"/>
        <v>-0.31465947981157999</v>
      </c>
      <c r="H31" s="125">
        <f t="shared" si="3"/>
        <v>0.31465947981157999</v>
      </c>
    </row>
    <row r="32" spans="1:8" x14ac:dyDescent="0.25">
      <c r="A32" s="121">
        <f t="shared" si="4"/>
        <v>24</v>
      </c>
      <c r="B32" s="122">
        <v>0.10100000000000001</v>
      </c>
      <c r="C32" s="123"/>
      <c r="D32" s="122">
        <f t="shared" si="0"/>
        <v>1.0201000000000002E-2</v>
      </c>
      <c r="E32" s="124">
        <f>$E$9*(1+2*(SUM($D$9:D31)))</f>
        <v>2.4927029411764702E-2</v>
      </c>
      <c r="F32" s="124">
        <f t="shared" si="1"/>
        <v>0.15788296111919328</v>
      </c>
      <c r="G32" s="125">
        <f t="shared" si="2"/>
        <v>-0.31576592223838656</v>
      </c>
      <c r="H32" s="125">
        <f t="shared" si="3"/>
        <v>0.31576592223838656</v>
      </c>
    </row>
    <row r="33" spans="5:20" x14ac:dyDescent="0.25">
      <c r="E33" s="126"/>
      <c r="F33" s="126"/>
      <c r="G33" s="126"/>
      <c r="H33" s="126"/>
    </row>
    <row r="43" spans="5:20" ht="30" customHeight="1" x14ac:dyDescent="0.25">
      <c r="R43" s="185" t="s">
        <v>381</v>
      </c>
      <c r="S43" s="185"/>
      <c r="T43" s="185"/>
    </row>
    <row r="44" spans="5:20" x14ac:dyDescent="0.25">
      <c r="R44" s="127" t="s">
        <v>382</v>
      </c>
      <c r="S44" s="127" t="s">
        <v>320</v>
      </c>
      <c r="T44" s="127" t="s">
        <v>321</v>
      </c>
    </row>
    <row r="45" spans="5:20" x14ac:dyDescent="0.25">
      <c r="R45" s="128" t="s">
        <v>383</v>
      </c>
      <c r="S45" s="128">
        <v>0.13637299999999999</v>
      </c>
      <c r="T45" s="128">
        <v>0.564998</v>
      </c>
    </row>
    <row r="46" spans="5:20" x14ac:dyDescent="0.25">
      <c r="R46" s="128" t="s">
        <v>384</v>
      </c>
      <c r="S46" s="128">
        <v>0.112786</v>
      </c>
      <c r="T46" s="128">
        <v>0.36920999999999998</v>
      </c>
    </row>
    <row r="47" spans="5:20" x14ac:dyDescent="0.25">
      <c r="R47" s="128" t="s">
        <v>385</v>
      </c>
      <c r="S47" s="128">
        <v>0.198994</v>
      </c>
      <c r="T47" s="128">
        <v>0.24984400000000001</v>
      </c>
    </row>
    <row r="48" spans="5:20" x14ac:dyDescent="0.25">
      <c r="M48"/>
      <c r="R48" s="129" t="s">
        <v>386</v>
      </c>
      <c r="S48" s="129">
        <v>-5.9292999999999998E-2</v>
      </c>
      <c r="T48" s="129">
        <v>0.18184500000000001</v>
      </c>
    </row>
  </sheetData>
  <mergeCells count="4">
    <mergeCell ref="E6:H6"/>
    <mergeCell ref="J6:Q6"/>
    <mergeCell ref="G7:H7"/>
    <mergeCell ref="R43:T43"/>
  </mergeCells>
  <pageMargins left="0.7" right="0.7" top="0.75" bottom="0.75" header="0.3" footer="0.3"/>
  <pageSetup orientation="portrait" verticalDpi="1200" r:id="rId1"/>
  <drawing r:id="rId2"/>
  <legacyDrawing r:id="rId3"/>
  <oleObjects>
    <mc:AlternateContent xmlns:mc="http://schemas.openxmlformats.org/markup-compatibility/2006">
      <mc:Choice Requires="x14">
        <oleObject progId="EViews.Workfile.2" shapeId="21506" r:id="rId4">
          <objectPr defaultSize="0" autoPict="0" altText="" r:id="rId5">
            <anchor moveWithCells="1" sizeWithCells="1">
              <from>
                <xdr:col>8</xdr:col>
                <xdr:colOff>457200</xdr:colOff>
                <xdr:row>37</xdr:row>
                <xdr:rowOff>142875</xdr:rowOff>
              </from>
              <to>
                <xdr:col>25</xdr:col>
                <xdr:colOff>161925</xdr:colOff>
                <xdr:row>65</xdr:row>
                <xdr:rowOff>104775</xdr:rowOff>
              </to>
            </anchor>
          </objectPr>
        </oleObject>
      </mc:Choice>
      <mc:Fallback>
        <oleObject progId="EViews.Workfile.2" shapeId="21506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"/>
  <sheetViews>
    <sheetView topLeftCell="F25" zoomScaleNormal="100" workbookViewId="0">
      <selection activeCell="J32" sqref="J32"/>
    </sheetView>
  </sheetViews>
  <sheetFormatPr defaultColWidth="9.140625" defaultRowHeight="15" x14ac:dyDescent="0.25"/>
  <cols>
    <col min="1" max="1" width="23" style="106" customWidth="1"/>
    <col min="2" max="2" width="14.28515625" style="106" customWidth="1"/>
    <col min="3" max="3" width="1.7109375" style="106" customWidth="1"/>
    <col min="4" max="4" width="15.7109375" style="106" customWidth="1"/>
    <col min="5" max="8" width="14.28515625" style="106" customWidth="1"/>
    <col min="9" max="9" width="9.140625" style="106"/>
    <col min="10" max="17" width="12.7109375" style="106" customWidth="1"/>
    <col min="18" max="16384" width="9.140625" style="106"/>
  </cols>
  <sheetData>
    <row r="1" spans="1:17" x14ac:dyDescent="0.25">
      <c r="A1" s="104" t="s">
        <v>369</v>
      </c>
      <c r="B1" s="105"/>
      <c r="C1" s="105"/>
      <c r="D1" s="105"/>
      <c r="E1" s="105"/>
      <c r="F1" s="105"/>
      <c r="G1" s="105"/>
      <c r="H1" s="105"/>
    </row>
    <row r="2" spans="1:17" ht="15.75" thickBot="1" x14ac:dyDescent="0.3">
      <c r="A2" s="107"/>
      <c r="B2" s="107"/>
      <c r="C2" s="107"/>
      <c r="D2" s="107"/>
      <c r="E2" s="107"/>
      <c r="F2" s="107"/>
      <c r="G2" s="107"/>
      <c r="H2" s="107"/>
    </row>
    <row r="3" spans="1:17" ht="15.75" thickBot="1" x14ac:dyDescent="0.3">
      <c r="A3" s="108"/>
      <c r="B3" s="109" t="s">
        <v>370</v>
      </c>
      <c r="C3" s="110"/>
      <c r="D3" s="109" t="s">
        <v>370</v>
      </c>
      <c r="E3" s="110"/>
      <c r="F3" s="110"/>
      <c r="G3" s="110"/>
      <c r="H3" s="110"/>
    </row>
    <row r="4" spans="1:17" ht="15" customHeight="1" x14ac:dyDescent="0.25">
      <c r="A4" s="111"/>
      <c r="B4" s="112"/>
      <c r="C4" s="112"/>
      <c r="D4" s="112"/>
      <c r="E4" s="112"/>
      <c r="F4" s="112"/>
      <c r="G4" s="112"/>
      <c r="H4" s="112"/>
    </row>
    <row r="5" spans="1:17" ht="15.75" thickBot="1" x14ac:dyDescent="0.3">
      <c r="A5" s="107"/>
      <c r="B5" s="113"/>
      <c r="F5" s="113"/>
      <c r="G5" s="113"/>
      <c r="H5" s="113"/>
    </row>
    <row r="6" spans="1:17" ht="24" thickBot="1" x14ac:dyDescent="0.4">
      <c r="A6" s="107"/>
      <c r="B6" s="113"/>
      <c r="E6" s="181" t="s">
        <v>370</v>
      </c>
      <c r="F6" s="182"/>
      <c r="G6" s="182"/>
      <c r="H6" s="183"/>
      <c r="J6" s="184" t="s">
        <v>371</v>
      </c>
      <c r="K6" s="184"/>
      <c r="L6" s="184"/>
      <c r="M6" s="184"/>
      <c r="N6" s="184"/>
      <c r="O6" s="184"/>
      <c r="P6" s="184"/>
      <c r="Q6" s="184"/>
    </row>
    <row r="7" spans="1:17" ht="30" customHeight="1" thickBot="1" x14ac:dyDescent="0.3">
      <c r="A7" s="107"/>
      <c r="B7" s="113"/>
      <c r="C7" s="113"/>
      <c r="D7" s="113"/>
      <c r="E7" s="114" t="s">
        <v>372</v>
      </c>
      <c r="F7" s="115">
        <v>96</v>
      </c>
      <c r="G7" s="181" t="s">
        <v>373</v>
      </c>
      <c r="H7" s="183"/>
    </row>
    <row r="8" spans="1:17" ht="63.75" customHeight="1" thickBot="1" x14ac:dyDescent="0.3">
      <c r="A8" s="113" t="s">
        <v>374</v>
      </c>
      <c r="B8" s="116" t="s">
        <v>375</v>
      </c>
      <c r="C8" s="117"/>
      <c r="D8" s="116" t="s">
        <v>376</v>
      </c>
      <c r="E8" s="109" t="s">
        <v>377</v>
      </c>
      <c r="F8" s="118" t="s">
        <v>378</v>
      </c>
      <c r="G8" s="119" t="s">
        <v>379</v>
      </c>
      <c r="H8" s="120" t="s">
        <v>380</v>
      </c>
    </row>
    <row r="9" spans="1:17" x14ac:dyDescent="0.25">
      <c r="A9" s="121">
        <v>1</v>
      </c>
      <c r="B9" s="122">
        <v>-6.0000000000000001E-3</v>
      </c>
      <c r="C9" s="123"/>
      <c r="D9" s="122">
        <f t="shared" ref="D9:D32" si="0">B9^2</f>
        <v>3.6000000000000001E-5</v>
      </c>
      <c r="E9" s="124">
        <f>1/F7</f>
        <v>1.0416666666666666E-2</v>
      </c>
      <c r="F9" s="124">
        <f>SQRT(E9)</f>
        <v>0.10206207261596575</v>
      </c>
      <c r="G9" s="125">
        <f>-2*F9</f>
        <v>-0.20412414523193151</v>
      </c>
      <c r="H9" s="125">
        <f>2*F9</f>
        <v>0.20412414523193151</v>
      </c>
    </row>
    <row r="10" spans="1:17" x14ac:dyDescent="0.25">
      <c r="A10" s="121">
        <f>A9+1</f>
        <v>2</v>
      </c>
      <c r="B10" s="122">
        <v>2.5000000000000001E-2</v>
      </c>
      <c r="C10" s="123"/>
      <c r="D10" s="122">
        <f t="shared" si="0"/>
        <v>6.2500000000000012E-4</v>
      </c>
      <c r="E10" s="124">
        <f>$E$9*(1+2*(SUM(D9)))</f>
        <v>1.0417416666666667E-2</v>
      </c>
      <c r="F10" s="124">
        <f t="shared" ref="F10:F32" si="1">SQRT(E10)</f>
        <v>0.10206574678444609</v>
      </c>
      <c r="G10" s="125">
        <f t="shared" ref="G10:G32" si="2">-2*F10</f>
        <v>-0.20413149356889218</v>
      </c>
      <c r="H10" s="125">
        <f t="shared" ref="H10:H32" si="3">2*F10</f>
        <v>0.20413149356889218</v>
      </c>
    </row>
    <row r="11" spans="1:17" x14ac:dyDescent="0.25">
      <c r="A11" s="121">
        <f t="shared" ref="A11:A32" si="4">A10+1</f>
        <v>3</v>
      </c>
      <c r="B11" s="122">
        <v>0.01</v>
      </c>
      <c r="C11" s="123"/>
      <c r="D11" s="122">
        <f t="shared" si="0"/>
        <v>1E-4</v>
      </c>
      <c r="E11" s="124">
        <f>$E$9*(1+2*(SUM($D$9:D10)))</f>
        <v>1.04304375E-2</v>
      </c>
      <c r="F11" s="124">
        <f t="shared" si="1"/>
        <v>0.10212951336415933</v>
      </c>
      <c r="G11" s="125">
        <f t="shared" si="2"/>
        <v>-0.20425902672831867</v>
      </c>
      <c r="H11" s="125">
        <f t="shared" si="3"/>
        <v>0.20425902672831867</v>
      </c>
    </row>
    <row r="12" spans="1:17" x14ac:dyDescent="0.25">
      <c r="A12" s="121">
        <f t="shared" si="4"/>
        <v>4</v>
      </c>
      <c r="B12" s="122">
        <v>-3.5000000000000003E-2</v>
      </c>
      <c r="C12" s="123"/>
      <c r="D12" s="122">
        <f t="shared" si="0"/>
        <v>1.2250000000000002E-3</v>
      </c>
      <c r="E12" s="124">
        <f>$E$9*(1+2*(SUM($D$9:D11)))</f>
        <v>1.0432520833333334E-2</v>
      </c>
      <c r="F12" s="124">
        <f t="shared" si="1"/>
        <v>0.1021397123225503</v>
      </c>
      <c r="G12" s="125">
        <f t="shared" si="2"/>
        <v>-0.2042794246451006</v>
      </c>
      <c r="H12" s="125">
        <f t="shared" si="3"/>
        <v>0.2042794246451006</v>
      </c>
    </row>
    <row r="13" spans="1:17" x14ac:dyDescent="0.25">
      <c r="A13" s="121">
        <f t="shared" si="4"/>
        <v>5</v>
      </c>
      <c r="B13" s="122">
        <v>0.192</v>
      </c>
      <c r="C13" s="123"/>
      <c r="D13" s="122">
        <f t="shared" si="0"/>
        <v>3.6864000000000001E-2</v>
      </c>
      <c r="E13" s="124">
        <f>$E$9*(1+2*(SUM($D$9:D12)))</f>
        <v>1.0458041666666668E-2</v>
      </c>
      <c r="F13" s="124">
        <f t="shared" si="1"/>
        <v>0.10226456701451714</v>
      </c>
      <c r="G13" s="125">
        <f t="shared" si="2"/>
        <v>-0.20452913402903428</v>
      </c>
      <c r="H13" s="125">
        <f t="shared" si="3"/>
        <v>0.20452913402903428</v>
      </c>
    </row>
    <row r="14" spans="1:17" x14ac:dyDescent="0.25">
      <c r="A14" s="121">
        <f t="shared" si="4"/>
        <v>6</v>
      </c>
      <c r="B14" s="122">
        <v>7.0999999999999994E-2</v>
      </c>
      <c r="C14" s="123"/>
      <c r="D14" s="122">
        <f t="shared" si="0"/>
        <v>5.0409999999999995E-3</v>
      </c>
      <c r="E14" s="124">
        <f>$E$9*(1+2*(SUM($D$9:D13)))</f>
        <v>1.1226041666666667E-2</v>
      </c>
      <c r="F14" s="124">
        <f t="shared" si="1"/>
        <v>0.10595301631698206</v>
      </c>
      <c r="G14" s="125">
        <f t="shared" si="2"/>
        <v>-0.21190603263396413</v>
      </c>
      <c r="H14" s="125">
        <f t="shared" si="3"/>
        <v>0.21190603263396413</v>
      </c>
    </row>
    <row r="15" spans="1:17" x14ac:dyDescent="0.25">
      <c r="A15" s="121">
        <f t="shared" si="4"/>
        <v>7</v>
      </c>
      <c r="B15" s="122">
        <v>7.2999999999999995E-2</v>
      </c>
      <c r="C15" s="123"/>
      <c r="D15" s="122">
        <f t="shared" si="0"/>
        <v>5.3289999999999995E-3</v>
      </c>
      <c r="E15" s="124">
        <f>$E$9*(1+2*(SUM($D$9:D14)))</f>
        <v>1.1331062499999999E-2</v>
      </c>
      <c r="F15" s="124">
        <f t="shared" si="1"/>
        <v>0.10644746356771494</v>
      </c>
      <c r="G15" s="125">
        <f t="shared" si="2"/>
        <v>-0.21289492713542987</v>
      </c>
      <c r="H15" s="125">
        <f t="shared" si="3"/>
        <v>0.21289492713542987</v>
      </c>
    </row>
    <row r="16" spans="1:17" x14ac:dyDescent="0.25">
      <c r="A16" s="121">
        <f t="shared" si="4"/>
        <v>8</v>
      </c>
      <c r="B16" s="122">
        <v>-0.20300000000000001</v>
      </c>
      <c r="C16" s="123"/>
      <c r="D16" s="122">
        <f t="shared" si="0"/>
        <v>4.1209000000000003E-2</v>
      </c>
      <c r="E16" s="124">
        <f>$E$9*(1+2*(SUM($D$9:D15)))</f>
        <v>1.1442083333333334E-2</v>
      </c>
      <c r="F16" s="124">
        <f t="shared" si="1"/>
        <v>0.10696767424476113</v>
      </c>
      <c r="G16" s="125">
        <f t="shared" si="2"/>
        <v>-0.21393534848952225</v>
      </c>
      <c r="H16" s="125">
        <f t="shared" si="3"/>
        <v>0.21393534848952225</v>
      </c>
    </row>
    <row r="17" spans="1:10" x14ac:dyDescent="0.25">
      <c r="A17" s="121">
        <f t="shared" si="4"/>
        <v>9</v>
      </c>
      <c r="B17" s="122">
        <v>0.10199999999999999</v>
      </c>
      <c r="C17" s="123"/>
      <c r="D17" s="122">
        <f t="shared" si="0"/>
        <v>1.0403999999999998E-2</v>
      </c>
      <c r="E17" s="124">
        <f>$E$9*(1+2*(SUM($D$9:D16)))</f>
        <v>1.2300604166666666E-2</v>
      </c>
      <c r="F17" s="124">
        <f t="shared" si="1"/>
        <v>0.11090808882433538</v>
      </c>
      <c r="G17" s="125">
        <f t="shared" si="2"/>
        <v>-0.22181617764867076</v>
      </c>
      <c r="H17" s="125">
        <f t="shared" si="3"/>
        <v>0.22181617764867076</v>
      </c>
    </row>
    <row r="18" spans="1:10" x14ac:dyDescent="0.25">
      <c r="A18" s="121">
        <f t="shared" si="4"/>
        <v>10</v>
      </c>
      <c r="B18" s="122">
        <v>8.5999999999999993E-2</v>
      </c>
      <c r="C18" s="123"/>
      <c r="D18" s="122">
        <f t="shared" si="0"/>
        <v>7.3959999999999989E-3</v>
      </c>
      <c r="E18" s="124">
        <f>$E$9*(1+2*(SUM($D$9:D17)))</f>
        <v>1.2517354166666664E-2</v>
      </c>
      <c r="F18" s="124">
        <f t="shared" si="1"/>
        <v>0.11188098214918685</v>
      </c>
      <c r="G18" s="125">
        <f t="shared" si="2"/>
        <v>-0.22376196429837369</v>
      </c>
      <c r="H18" s="125">
        <f t="shared" si="3"/>
        <v>0.22376196429837369</v>
      </c>
    </row>
    <row r="19" spans="1:10" x14ac:dyDescent="0.25">
      <c r="A19" s="121">
        <f t="shared" si="4"/>
        <v>11</v>
      </c>
      <c r="B19" s="122">
        <v>1.6E-2</v>
      </c>
      <c r="C19" s="123"/>
      <c r="D19" s="122">
        <f t="shared" si="0"/>
        <v>2.5599999999999999E-4</v>
      </c>
      <c r="E19" s="124">
        <f>$E$9*(1+2*(SUM($D$9:D18)))</f>
        <v>1.26714375E-2</v>
      </c>
      <c r="F19" s="124">
        <f t="shared" si="1"/>
        <v>0.11256747976214089</v>
      </c>
      <c r="G19" s="125">
        <f t="shared" si="2"/>
        <v>-0.22513495952428178</v>
      </c>
      <c r="H19" s="125">
        <f t="shared" si="3"/>
        <v>0.22513495952428178</v>
      </c>
    </row>
    <row r="20" spans="1:10" x14ac:dyDescent="0.25">
      <c r="A20" s="121">
        <f t="shared" si="4"/>
        <v>12</v>
      </c>
      <c r="B20" s="122">
        <v>6.0999999999999999E-2</v>
      </c>
      <c r="C20" s="123"/>
      <c r="D20" s="122">
        <f t="shared" si="0"/>
        <v>3.7209999999999999E-3</v>
      </c>
      <c r="E20" s="124">
        <f>$E$9*(1+2*(SUM($D$9:D19)))</f>
        <v>1.2676770833333333E-2</v>
      </c>
      <c r="F20" s="124">
        <f t="shared" si="1"/>
        <v>0.11259116676424191</v>
      </c>
      <c r="G20" s="125">
        <f t="shared" si="2"/>
        <v>-0.22518233352848382</v>
      </c>
      <c r="H20" s="125">
        <f t="shared" si="3"/>
        <v>0.22518233352848382</v>
      </c>
    </row>
    <row r="21" spans="1:10" x14ac:dyDescent="0.25">
      <c r="A21" s="121">
        <f t="shared" si="4"/>
        <v>13</v>
      </c>
      <c r="B21" s="122">
        <v>-8.5000000000000006E-2</v>
      </c>
      <c r="C21" s="123"/>
      <c r="D21" s="122">
        <f t="shared" si="0"/>
        <v>7.2250000000000014E-3</v>
      </c>
      <c r="E21" s="124">
        <f>$E$9*(1+2*(SUM($D$9:D20)))</f>
        <v>1.2754291666666667E-2</v>
      </c>
      <c r="F21" s="124">
        <f t="shared" si="1"/>
        <v>0.1129349001268725</v>
      </c>
      <c r="G21" s="125">
        <f t="shared" si="2"/>
        <v>-0.22586980025374501</v>
      </c>
      <c r="H21" s="125">
        <f t="shared" si="3"/>
        <v>0.22586980025374501</v>
      </c>
    </row>
    <row r="22" spans="1:10" x14ac:dyDescent="0.25">
      <c r="A22" s="121">
        <f t="shared" si="4"/>
        <v>14</v>
      </c>
      <c r="B22" s="122">
        <v>3.6999999999999998E-2</v>
      </c>
      <c r="C22" s="123"/>
      <c r="D22" s="122">
        <f t="shared" si="0"/>
        <v>1.3689999999999998E-3</v>
      </c>
      <c r="E22" s="124">
        <f>$E$9*(1+2*(SUM($D$9:D21)))</f>
        <v>1.2904812500000001E-2</v>
      </c>
      <c r="F22" s="124">
        <f t="shared" si="1"/>
        <v>0.11359935079039846</v>
      </c>
      <c r="G22" s="125">
        <f t="shared" si="2"/>
        <v>-0.22719870158079691</v>
      </c>
      <c r="H22" s="125">
        <f t="shared" si="3"/>
        <v>0.22719870158079691</v>
      </c>
    </row>
    <row r="23" spans="1:10" x14ac:dyDescent="0.25">
      <c r="A23" s="121">
        <f t="shared" si="4"/>
        <v>15</v>
      </c>
      <c r="B23" s="122">
        <v>-0.11600000000000001</v>
      </c>
      <c r="C23" s="123"/>
      <c r="D23" s="122">
        <f t="shared" si="0"/>
        <v>1.3456000000000001E-2</v>
      </c>
      <c r="E23" s="124">
        <f>$E$9*(1+2*(SUM($D$9:D22)))</f>
        <v>1.2933333333333333E-2</v>
      </c>
      <c r="F23" s="124">
        <f t="shared" si="1"/>
        <v>0.11372481406154654</v>
      </c>
      <c r="G23" s="125">
        <f t="shared" si="2"/>
        <v>-0.22744962812309308</v>
      </c>
      <c r="H23" s="125">
        <f t="shared" si="3"/>
        <v>0.22744962812309308</v>
      </c>
    </row>
    <row r="24" spans="1:10" x14ac:dyDescent="0.25">
      <c r="A24" s="121">
        <f t="shared" si="4"/>
        <v>16</v>
      </c>
      <c r="B24" s="122">
        <v>0.01</v>
      </c>
      <c r="C24" s="123"/>
      <c r="D24" s="122">
        <f t="shared" si="0"/>
        <v>1E-4</v>
      </c>
      <c r="E24" s="124">
        <f>$E$9*(1+2*(SUM($D$9:D23)))</f>
        <v>1.3213666666666667E-2</v>
      </c>
      <c r="F24" s="124">
        <f t="shared" si="1"/>
        <v>0.11495071407636695</v>
      </c>
      <c r="G24" s="125">
        <f t="shared" si="2"/>
        <v>-0.2299014281527339</v>
      </c>
      <c r="H24" s="125">
        <f t="shared" si="3"/>
        <v>0.2299014281527339</v>
      </c>
    </row>
    <row r="25" spans="1:10" x14ac:dyDescent="0.25">
      <c r="A25" s="121">
        <f t="shared" si="4"/>
        <v>17</v>
      </c>
      <c r="B25" s="122">
        <v>-0.14399999999999999</v>
      </c>
      <c r="C25" s="123"/>
      <c r="D25" s="122">
        <f t="shared" si="0"/>
        <v>2.0735999999999997E-2</v>
      </c>
      <c r="E25" s="124">
        <f>$E$9*(1+2*(SUM($D$9:D24)))</f>
        <v>1.321575E-2</v>
      </c>
      <c r="F25" s="124">
        <f t="shared" si="1"/>
        <v>0.11495977557389367</v>
      </c>
      <c r="G25" s="125">
        <f t="shared" si="2"/>
        <v>-0.22991955114778734</v>
      </c>
      <c r="H25" s="125">
        <f t="shared" si="3"/>
        <v>0.22991955114778734</v>
      </c>
    </row>
    <row r="26" spans="1:10" x14ac:dyDescent="0.25">
      <c r="A26" s="121">
        <f t="shared" si="4"/>
        <v>18</v>
      </c>
      <c r="B26" s="122">
        <v>-0.187</v>
      </c>
      <c r="C26" s="123"/>
      <c r="D26" s="122">
        <f t="shared" si="0"/>
        <v>3.4969E-2</v>
      </c>
      <c r="E26" s="124">
        <f>$E$9*(1+2*(SUM($D$9:D25)))</f>
        <v>1.364775E-2</v>
      </c>
      <c r="F26" s="124">
        <f t="shared" si="1"/>
        <v>0.116823584947561</v>
      </c>
      <c r="G26" s="125">
        <f t="shared" si="2"/>
        <v>-0.23364716989512199</v>
      </c>
      <c r="H26" s="125">
        <f t="shared" si="3"/>
        <v>0.23364716989512199</v>
      </c>
    </row>
    <row r="27" spans="1:10" x14ac:dyDescent="0.25">
      <c r="A27" s="121">
        <f t="shared" si="4"/>
        <v>19</v>
      </c>
      <c r="B27" s="122">
        <v>5.3999999999999999E-2</v>
      </c>
      <c r="C27" s="123"/>
      <c r="D27" s="122">
        <f t="shared" si="0"/>
        <v>2.9159999999999998E-3</v>
      </c>
      <c r="E27" s="124">
        <f>$E$9*(1+2*(SUM($D$9:D26)))</f>
        <v>1.4376270833333333E-2</v>
      </c>
      <c r="F27" s="124">
        <f t="shared" si="1"/>
        <v>0.11990108770704848</v>
      </c>
      <c r="G27" s="125">
        <f t="shared" si="2"/>
        <v>-0.23980217541409696</v>
      </c>
      <c r="H27" s="125">
        <f t="shared" si="3"/>
        <v>0.23980217541409696</v>
      </c>
    </row>
    <row r="28" spans="1:10" x14ac:dyDescent="0.25">
      <c r="A28" s="121">
        <f t="shared" si="4"/>
        <v>20</v>
      </c>
      <c r="B28" s="122">
        <v>-0.15</v>
      </c>
      <c r="C28" s="123"/>
      <c r="D28" s="122">
        <f t="shared" si="0"/>
        <v>2.2499999999999999E-2</v>
      </c>
      <c r="E28" s="124">
        <f>$E$9*(1+2*(SUM($D$9:D27)))</f>
        <v>1.4437020833333331E-2</v>
      </c>
      <c r="F28" s="124">
        <f t="shared" si="1"/>
        <v>0.12015415445723603</v>
      </c>
      <c r="G28" s="125">
        <f t="shared" si="2"/>
        <v>-0.24030830891447205</v>
      </c>
      <c r="H28" s="125">
        <f t="shared" si="3"/>
        <v>0.24030830891447205</v>
      </c>
    </row>
    <row r="29" spans="1:10" x14ac:dyDescent="0.25">
      <c r="A29" s="121">
        <f t="shared" si="4"/>
        <v>21</v>
      </c>
      <c r="B29" s="122">
        <v>-2.8000000000000001E-2</v>
      </c>
      <c r="C29" s="123"/>
      <c r="D29" s="122">
        <f t="shared" si="0"/>
        <v>7.8400000000000008E-4</v>
      </c>
      <c r="E29" s="124">
        <f>$E$9*(1+2*(SUM($D$9:D28)))</f>
        <v>1.4905770833333333E-2</v>
      </c>
      <c r="F29" s="124">
        <f t="shared" si="1"/>
        <v>0.12208919212335437</v>
      </c>
      <c r="G29" s="125">
        <f t="shared" si="2"/>
        <v>-0.24417838424670874</v>
      </c>
      <c r="H29" s="125">
        <f t="shared" si="3"/>
        <v>0.24417838424670874</v>
      </c>
    </row>
    <row r="30" spans="1:10" x14ac:dyDescent="0.25">
      <c r="A30" s="121">
        <f t="shared" si="4"/>
        <v>22</v>
      </c>
      <c r="B30" s="122">
        <v>-0.13200000000000001</v>
      </c>
      <c r="C30" s="123"/>
      <c r="D30" s="122">
        <f t="shared" si="0"/>
        <v>1.7424000000000002E-2</v>
      </c>
      <c r="E30" s="124">
        <f>$E$9*(1+2*(SUM($D$9:D29)))</f>
        <v>1.4922104166666667E-2</v>
      </c>
      <c r="F30" s="124">
        <f t="shared" si="1"/>
        <v>0.12215606479690914</v>
      </c>
      <c r="G30" s="125">
        <f t="shared" si="2"/>
        <v>-0.24431212959381829</v>
      </c>
      <c r="H30" s="125">
        <f t="shared" si="3"/>
        <v>0.24431212959381829</v>
      </c>
    </row>
    <row r="31" spans="1:10" x14ac:dyDescent="0.25">
      <c r="A31" s="121">
        <f t="shared" si="4"/>
        <v>23</v>
      </c>
      <c r="B31" s="122">
        <v>-2.9000000000000001E-2</v>
      </c>
      <c r="C31" s="123"/>
      <c r="D31" s="122">
        <f t="shared" si="0"/>
        <v>8.4100000000000006E-4</v>
      </c>
      <c r="E31" s="124">
        <f>$E$9*(1+2*(SUM($D$9:D30)))</f>
        <v>1.5285104166666667E-2</v>
      </c>
      <c r="F31" s="124">
        <f t="shared" si="1"/>
        <v>0.1236329412683637</v>
      </c>
      <c r="G31" s="125">
        <f t="shared" si="2"/>
        <v>-0.2472658825367274</v>
      </c>
      <c r="H31" s="125">
        <f t="shared" si="3"/>
        <v>0.2472658825367274</v>
      </c>
    </row>
    <row r="32" spans="1:10" x14ac:dyDescent="0.25">
      <c r="A32" s="121">
        <f t="shared" si="4"/>
        <v>24</v>
      </c>
      <c r="B32" s="122">
        <v>-4.5999999999999999E-2</v>
      </c>
      <c r="C32" s="123"/>
      <c r="D32" s="122">
        <f t="shared" si="0"/>
        <v>2.1159999999999998E-3</v>
      </c>
      <c r="E32" s="124">
        <f>$E$9*(1+2*(SUM($D$9:D31)))</f>
        <v>1.5302625E-2</v>
      </c>
      <c r="F32" s="124">
        <f t="shared" si="1"/>
        <v>0.12370377924703836</v>
      </c>
      <c r="G32" s="125">
        <f t="shared" si="2"/>
        <v>-0.24740755849407672</v>
      </c>
      <c r="H32" s="125">
        <f t="shared" si="3"/>
        <v>0.24740755849407672</v>
      </c>
      <c r="J32"/>
    </row>
    <row r="33" spans="5:20" x14ac:dyDescent="0.25">
      <c r="E33" s="126"/>
      <c r="F33" s="126"/>
      <c r="G33" s="126"/>
      <c r="H33" s="126"/>
    </row>
    <row r="43" spans="5:20" ht="30" customHeight="1" x14ac:dyDescent="0.25">
      <c r="R43" s="185" t="s">
        <v>381</v>
      </c>
      <c r="S43" s="185"/>
      <c r="T43" s="185"/>
    </row>
    <row r="44" spans="5:20" x14ac:dyDescent="0.25">
      <c r="R44" s="127" t="s">
        <v>382</v>
      </c>
      <c r="S44" s="127" t="s">
        <v>320</v>
      </c>
      <c r="T44" s="127" t="s">
        <v>321</v>
      </c>
    </row>
    <row r="45" spans="5:20" x14ac:dyDescent="0.25">
      <c r="R45" s="128" t="s">
        <v>383</v>
      </c>
      <c r="S45" s="128">
        <v>-4.81E-3</v>
      </c>
      <c r="T45" s="128">
        <v>0.113677</v>
      </c>
    </row>
    <row r="46" spans="5:20" x14ac:dyDescent="0.25">
      <c r="R46" s="128" t="s">
        <v>384</v>
      </c>
      <c r="S46" s="128">
        <v>2.5463E-2</v>
      </c>
      <c r="T46" s="128">
        <v>0.112374</v>
      </c>
    </row>
    <row r="47" spans="5:20" x14ac:dyDescent="0.25">
      <c r="R47" s="128" t="s">
        <v>385</v>
      </c>
      <c r="S47" s="128">
        <v>1.043E-2</v>
      </c>
      <c r="T47" s="128">
        <v>0.11422599999999999</v>
      </c>
    </row>
    <row r="48" spans="5:20" x14ac:dyDescent="0.25">
      <c r="R48" s="129" t="s">
        <v>386</v>
      </c>
      <c r="S48" s="129">
        <v>-3.7384000000000001E-2</v>
      </c>
      <c r="T48" s="129">
        <v>0.114873</v>
      </c>
    </row>
  </sheetData>
  <mergeCells count="4">
    <mergeCell ref="E6:H6"/>
    <mergeCell ref="J6:Q6"/>
    <mergeCell ref="G7:H7"/>
    <mergeCell ref="R43:T43"/>
  </mergeCells>
  <pageMargins left="0.7" right="0.7" top="0.75" bottom="0.75" header="0.3" footer="0.3"/>
  <pageSetup orientation="portrait" verticalDpi="1200" r:id="rId1"/>
  <drawing r:id="rId2"/>
  <legacyDrawing r:id="rId3"/>
  <oleObjects>
    <mc:AlternateContent xmlns:mc="http://schemas.openxmlformats.org/markup-compatibility/2006">
      <mc:Choice Requires="x14">
        <oleObject progId="EViews.Workfile.2" shapeId="22531" r:id="rId4">
          <objectPr defaultSize="0" autoPict="0" altText="" r:id="rId5">
            <anchor moveWithCells="1" sizeWithCells="1">
              <from>
                <xdr:col>9</xdr:col>
                <xdr:colOff>0</xdr:colOff>
                <xdr:row>30</xdr:row>
                <xdr:rowOff>190500</xdr:rowOff>
              </from>
              <to>
                <xdr:col>25</xdr:col>
                <xdr:colOff>314325</xdr:colOff>
                <xdr:row>58</xdr:row>
                <xdr:rowOff>152400</xdr:rowOff>
              </to>
            </anchor>
          </objectPr>
        </oleObject>
      </mc:Choice>
      <mc:Fallback>
        <oleObject progId="EViews.Workfile.2" shapeId="22531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"/>
  <sheetViews>
    <sheetView tabSelected="1" topLeftCell="F38" zoomScaleNormal="100" workbookViewId="0">
      <selection activeCell="J34" sqref="J34"/>
    </sheetView>
  </sheetViews>
  <sheetFormatPr defaultColWidth="9.140625" defaultRowHeight="15" x14ac:dyDescent="0.25"/>
  <cols>
    <col min="1" max="1" width="23" style="106" customWidth="1"/>
    <col min="2" max="2" width="14.28515625" style="106" customWidth="1"/>
    <col min="3" max="3" width="1.7109375" style="106" customWidth="1"/>
    <col min="4" max="4" width="15.7109375" style="106" customWidth="1"/>
    <col min="5" max="8" width="14.28515625" style="106" customWidth="1"/>
    <col min="9" max="9" width="9.140625" style="106"/>
    <col min="10" max="17" width="12.7109375" style="106" customWidth="1"/>
    <col min="18" max="16384" width="9.140625" style="106"/>
  </cols>
  <sheetData>
    <row r="1" spans="1:17" x14ac:dyDescent="0.25">
      <c r="A1" s="104" t="s">
        <v>369</v>
      </c>
      <c r="B1" s="105"/>
      <c r="C1" s="105"/>
      <c r="D1" s="105"/>
      <c r="E1" s="105"/>
      <c r="F1" s="105"/>
      <c r="G1" s="105"/>
      <c r="H1" s="105"/>
    </row>
    <row r="2" spans="1:17" ht="15.75" thickBot="1" x14ac:dyDescent="0.3">
      <c r="A2" s="107"/>
      <c r="B2" s="107"/>
      <c r="C2" s="107"/>
      <c r="D2" s="107"/>
      <c r="E2" s="107"/>
      <c r="F2" s="107"/>
      <c r="G2" s="107"/>
      <c r="H2" s="107"/>
    </row>
    <row r="3" spans="1:17" ht="15.75" thickBot="1" x14ac:dyDescent="0.3">
      <c r="A3" s="108"/>
      <c r="B3" s="109" t="s">
        <v>370</v>
      </c>
      <c r="C3" s="110"/>
      <c r="D3" s="109" t="s">
        <v>370</v>
      </c>
      <c r="E3" s="110"/>
      <c r="F3" s="110"/>
      <c r="G3" s="110"/>
      <c r="H3" s="110"/>
    </row>
    <row r="4" spans="1:17" ht="15" customHeight="1" x14ac:dyDescent="0.25">
      <c r="A4" s="111"/>
      <c r="B4" s="112"/>
      <c r="C4" s="112"/>
      <c r="D4" s="112"/>
      <c r="E4" s="112"/>
      <c r="F4" s="112"/>
      <c r="G4" s="112"/>
      <c r="H4" s="112"/>
    </row>
    <row r="5" spans="1:17" ht="15.75" thickBot="1" x14ac:dyDescent="0.3">
      <c r="A5" s="107"/>
      <c r="B5" s="113"/>
      <c r="F5" s="113"/>
      <c r="G5" s="113"/>
      <c r="H5" s="113"/>
    </row>
    <row r="6" spans="1:17" ht="24" thickBot="1" x14ac:dyDescent="0.4">
      <c r="A6" s="107"/>
      <c r="B6" s="113"/>
      <c r="E6" s="181" t="s">
        <v>370</v>
      </c>
      <c r="F6" s="182"/>
      <c r="G6" s="182"/>
      <c r="H6" s="183"/>
      <c r="J6" s="184" t="s">
        <v>371</v>
      </c>
      <c r="K6" s="184"/>
      <c r="L6" s="184"/>
      <c r="M6" s="184"/>
      <c r="N6" s="184"/>
      <c r="O6" s="184"/>
      <c r="P6" s="184"/>
      <c r="Q6" s="184"/>
    </row>
    <row r="7" spans="1:17" ht="30" customHeight="1" thickBot="1" x14ac:dyDescent="0.3">
      <c r="A7" s="107"/>
      <c r="B7" s="113"/>
      <c r="C7" s="113"/>
      <c r="D7" s="113"/>
      <c r="E7" s="114" t="s">
        <v>372</v>
      </c>
      <c r="F7" s="115">
        <v>67</v>
      </c>
      <c r="G7" s="181" t="s">
        <v>373</v>
      </c>
      <c r="H7" s="183"/>
    </row>
    <row r="8" spans="1:17" ht="63.75" customHeight="1" thickBot="1" x14ac:dyDescent="0.3">
      <c r="A8" s="113" t="s">
        <v>374</v>
      </c>
      <c r="B8" s="116" t="s">
        <v>375</v>
      </c>
      <c r="C8" s="117"/>
      <c r="D8" s="116" t="s">
        <v>376</v>
      </c>
      <c r="E8" s="109" t="s">
        <v>377</v>
      </c>
      <c r="F8" s="118" t="s">
        <v>378</v>
      </c>
      <c r="G8" s="119" t="s">
        <v>379</v>
      </c>
      <c r="H8" s="120" t="s">
        <v>380</v>
      </c>
    </row>
    <row r="9" spans="1:17" x14ac:dyDescent="0.25">
      <c r="A9" s="121">
        <v>1</v>
      </c>
      <c r="B9" s="122">
        <v>-0.11600000000000001</v>
      </c>
      <c r="C9" s="123"/>
      <c r="D9" s="122">
        <f t="shared" ref="D9:D32" si="0">B9^2</f>
        <v>1.3456000000000001E-2</v>
      </c>
      <c r="E9" s="124">
        <f>1/F7</f>
        <v>1.4925373134328358E-2</v>
      </c>
      <c r="F9" s="124">
        <f>SQRT(E9)</f>
        <v>0.12216944435630522</v>
      </c>
      <c r="G9" s="125">
        <f>-2*F9</f>
        <v>-0.24433888871261045</v>
      </c>
      <c r="H9" s="125">
        <f>2*F9</f>
        <v>0.24433888871261045</v>
      </c>
    </row>
    <row r="10" spans="1:17" x14ac:dyDescent="0.25">
      <c r="A10" s="121">
        <f>A9+1</f>
        <v>2</v>
      </c>
      <c r="B10" s="122">
        <v>-0.111</v>
      </c>
      <c r="C10" s="123"/>
      <c r="D10" s="122">
        <f t="shared" si="0"/>
        <v>1.2321E-2</v>
      </c>
      <c r="E10" s="124">
        <f>$E$9*(1+2*(SUM(D9)))</f>
        <v>1.5327044776119403E-2</v>
      </c>
      <c r="F10" s="124">
        <f t="shared" ref="F10:F32" si="1">SQRT(E10)</f>
        <v>0.12380244252889118</v>
      </c>
      <c r="G10" s="125">
        <f t="shared" ref="G10:G32" si="2">-2*F10</f>
        <v>-0.24760488505778236</v>
      </c>
      <c r="H10" s="125">
        <f t="shared" ref="H10:H32" si="3">2*F10</f>
        <v>0.24760488505778236</v>
      </c>
    </row>
    <row r="11" spans="1:17" x14ac:dyDescent="0.25">
      <c r="A11" s="121">
        <f t="shared" ref="A11:A32" si="4">A10+1</f>
        <v>3</v>
      </c>
      <c r="B11" s="122">
        <v>6.0000000000000001E-3</v>
      </c>
      <c r="C11" s="123"/>
      <c r="D11" s="122">
        <f t="shared" si="0"/>
        <v>3.6000000000000001E-5</v>
      </c>
      <c r="E11" s="124">
        <f>$E$9*(1+2*(SUM($D$9:D10)))</f>
        <v>1.5694835820895522E-2</v>
      </c>
      <c r="F11" s="124">
        <f t="shared" si="1"/>
        <v>0.12527903184849221</v>
      </c>
      <c r="G11" s="125">
        <f t="shared" si="2"/>
        <v>-0.25055806369698441</v>
      </c>
      <c r="H11" s="125">
        <f t="shared" si="3"/>
        <v>0.25055806369698441</v>
      </c>
    </row>
    <row r="12" spans="1:17" x14ac:dyDescent="0.25">
      <c r="A12" s="121">
        <f t="shared" si="4"/>
        <v>4</v>
      </c>
      <c r="B12" s="122">
        <v>-0.109</v>
      </c>
      <c r="C12" s="123"/>
      <c r="D12" s="122">
        <f t="shared" si="0"/>
        <v>1.1880999999999999E-2</v>
      </c>
      <c r="E12" s="124">
        <f>$E$9*(1+2*(SUM($D$9:D11)))</f>
        <v>1.5695910447761193E-2</v>
      </c>
      <c r="F12" s="124">
        <f t="shared" si="1"/>
        <v>0.1252833207085492</v>
      </c>
      <c r="G12" s="125">
        <f t="shared" si="2"/>
        <v>-0.25056664141709839</v>
      </c>
      <c r="H12" s="125">
        <f t="shared" si="3"/>
        <v>0.25056664141709839</v>
      </c>
    </row>
    <row r="13" spans="1:17" x14ac:dyDescent="0.25">
      <c r="A13" s="121">
        <f t="shared" si="4"/>
        <v>5</v>
      </c>
      <c r="B13" s="122">
        <v>0.21299999999999999</v>
      </c>
      <c r="C13" s="123"/>
      <c r="D13" s="122">
        <f t="shared" si="0"/>
        <v>4.5369E-2</v>
      </c>
      <c r="E13" s="124">
        <f>$E$9*(1+2*(SUM($D$9:D12)))</f>
        <v>1.6050567164179106E-2</v>
      </c>
      <c r="F13" s="124">
        <f t="shared" si="1"/>
        <v>0.12669083299189057</v>
      </c>
      <c r="G13" s="125">
        <f t="shared" si="2"/>
        <v>-0.25338166598378115</v>
      </c>
      <c r="H13" s="125">
        <f t="shared" si="3"/>
        <v>0.25338166598378115</v>
      </c>
    </row>
    <row r="14" spans="1:17" x14ac:dyDescent="0.25">
      <c r="A14" s="121">
        <f t="shared" si="4"/>
        <v>6</v>
      </c>
      <c r="B14" s="122">
        <v>0.16700000000000001</v>
      </c>
      <c r="C14" s="123"/>
      <c r="D14" s="122">
        <f t="shared" si="0"/>
        <v>2.7889000000000004E-2</v>
      </c>
      <c r="E14" s="124">
        <f>$E$9*(1+2*(SUM($D$9:D13)))</f>
        <v>1.7404865671641789E-2</v>
      </c>
      <c r="F14" s="124">
        <f t="shared" si="1"/>
        <v>0.13192750157431843</v>
      </c>
      <c r="G14" s="125">
        <f t="shared" si="2"/>
        <v>-0.26385500314863686</v>
      </c>
      <c r="H14" s="125">
        <f t="shared" si="3"/>
        <v>0.26385500314863686</v>
      </c>
    </row>
    <row r="15" spans="1:17" x14ac:dyDescent="0.25">
      <c r="A15" s="121">
        <f t="shared" si="4"/>
        <v>7</v>
      </c>
      <c r="B15" s="122">
        <v>-0.14699999999999999</v>
      </c>
      <c r="C15" s="123"/>
      <c r="D15" s="122">
        <f t="shared" si="0"/>
        <v>2.1608999999999996E-2</v>
      </c>
      <c r="E15" s="124">
        <f>$E$9*(1+2*(SUM($D$9:D14)))</f>
        <v>1.8237373134328355E-2</v>
      </c>
      <c r="F15" s="124">
        <f t="shared" si="1"/>
        <v>0.1350458186480735</v>
      </c>
      <c r="G15" s="125">
        <f t="shared" si="2"/>
        <v>-0.27009163729614699</v>
      </c>
      <c r="H15" s="125">
        <f t="shared" si="3"/>
        <v>0.27009163729614699</v>
      </c>
    </row>
    <row r="16" spans="1:17" x14ac:dyDescent="0.25">
      <c r="A16" s="121">
        <f t="shared" si="4"/>
        <v>8</v>
      </c>
      <c r="B16" s="122">
        <v>-7.5999999999999998E-2</v>
      </c>
      <c r="C16" s="123"/>
      <c r="D16" s="122">
        <f t="shared" si="0"/>
        <v>5.7759999999999999E-3</v>
      </c>
      <c r="E16" s="124">
        <f>$E$9*(1+2*(SUM($D$9:D15)))</f>
        <v>1.8882417910447757E-2</v>
      </c>
      <c r="F16" s="124">
        <f t="shared" si="1"/>
        <v>0.13741331052866662</v>
      </c>
      <c r="G16" s="125">
        <f t="shared" si="2"/>
        <v>-0.27482662105733324</v>
      </c>
      <c r="H16" s="125">
        <f t="shared" si="3"/>
        <v>0.27482662105733324</v>
      </c>
    </row>
    <row r="17" spans="1:8" x14ac:dyDescent="0.25">
      <c r="A17" s="121">
        <f t="shared" si="4"/>
        <v>9</v>
      </c>
      <c r="B17" s="122">
        <v>8.4000000000000005E-2</v>
      </c>
      <c r="C17" s="123"/>
      <c r="D17" s="122">
        <f t="shared" si="0"/>
        <v>7.0560000000000006E-3</v>
      </c>
      <c r="E17" s="124">
        <f>$E$9*(1+2*(SUM($D$9:D16)))</f>
        <v>1.9054835820895521E-2</v>
      </c>
      <c r="F17" s="124">
        <f t="shared" si="1"/>
        <v>0.13803925463756866</v>
      </c>
      <c r="G17" s="125">
        <f t="shared" si="2"/>
        <v>-0.27607850927513733</v>
      </c>
      <c r="H17" s="125">
        <f t="shared" si="3"/>
        <v>0.27607850927513733</v>
      </c>
    </row>
    <row r="18" spans="1:8" x14ac:dyDescent="0.25">
      <c r="A18" s="121">
        <f t="shared" si="4"/>
        <v>10</v>
      </c>
      <c r="B18" s="122">
        <v>-3.0000000000000001E-3</v>
      </c>
      <c r="C18" s="123"/>
      <c r="D18" s="122">
        <f t="shared" si="0"/>
        <v>9.0000000000000002E-6</v>
      </c>
      <c r="E18" s="124">
        <f>$E$9*(1+2*(SUM($D$9:D17)))</f>
        <v>1.9265462686567165E-2</v>
      </c>
      <c r="F18" s="124">
        <f t="shared" si="1"/>
        <v>0.13880008172392105</v>
      </c>
      <c r="G18" s="125">
        <f t="shared" si="2"/>
        <v>-0.27760016344784211</v>
      </c>
      <c r="H18" s="125">
        <f t="shared" si="3"/>
        <v>0.27760016344784211</v>
      </c>
    </row>
    <row r="19" spans="1:8" x14ac:dyDescent="0.25">
      <c r="A19" s="121">
        <f t="shared" si="4"/>
        <v>11</v>
      </c>
      <c r="B19" s="122">
        <v>-9.9000000000000005E-2</v>
      </c>
      <c r="C19" s="123"/>
      <c r="D19" s="122">
        <f t="shared" si="0"/>
        <v>9.8010000000000007E-3</v>
      </c>
      <c r="E19" s="124">
        <f>$E$9*(1+2*(SUM($D$9:D18)))</f>
        <v>1.9265731343283583E-2</v>
      </c>
      <c r="F19" s="124">
        <f t="shared" si="1"/>
        <v>0.13880104950353792</v>
      </c>
      <c r="G19" s="125">
        <f t="shared" si="2"/>
        <v>-0.27760209900707583</v>
      </c>
      <c r="H19" s="125">
        <f t="shared" si="3"/>
        <v>0.27760209900707583</v>
      </c>
    </row>
    <row r="20" spans="1:8" x14ac:dyDescent="0.25">
      <c r="A20" s="121">
        <f t="shared" si="4"/>
        <v>12</v>
      </c>
      <c r="B20" s="122">
        <v>0.13300000000000001</v>
      </c>
      <c r="C20" s="123"/>
      <c r="D20" s="122">
        <f t="shared" si="0"/>
        <v>1.7689000000000003E-2</v>
      </c>
      <c r="E20" s="124">
        <f>$E$9*(1+2*(SUM($D$9:D19)))</f>
        <v>1.9558298507462685E-2</v>
      </c>
      <c r="F20" s="124">
        <f t="shared" si="1"/>
        <v>0.13985098679474051</v>
      </c>
      <c r="G20" s="125">
        <f t="shared" si="2"/>
        <v>-0.27970197358948101</v>
      </c>
      <c r="H20" s="125">
        <f t="shared" si="3"/>
        <v>0.27970197358948101</v>
      </c>
    </row>
    <row r="21" spans="1:8" x14ac:dyDescent="0.25">
      <c r="A21" s="121">
        <f t="shared" si="4"/>
        <v>13</v>
      </c>
      <c r="B21" s="122">
        <v>-0.10199999999999999</v>
      </c>
      <c r="C21" s="123"/>
      <c r="D21" s="122">
        <f t="shared" si="0"/>
        <v>1.0403999999999998E-2</v>
      </c>
      <c r="E21" s="124">
        <f>$E$9*(1+2*(SUM($D$9:D20)))</f>
        <v>2.0086328358208956E-2</v>
      </c>
      <c r="F21" s="124">
        <f t="shared" si="1"/>
        <v>0.14172624442286247</v>
      </c>
      <c r="G21" s="125">
        <f t="shared" si="2"/>
        <v>-0.28345248884572494</v>
      </c>
      <c r="H21" s="125">
        <f t="shared" si="3"/>
        <v>0.28345248884572494</v>
      </c>
    </row>
    <row r="22" spans="1:8" x14ac:dyDescent="0.25">
      <c r="A22" s="121">
        <f t="shared" si="4"/>
        <v>14</v>
      </c>
      <c r="B22" s="122">
        <v>-7.6999999999999999E-2</v>
      </c>
      <c r="C22" s="123"/>
      <c r="D22" s="122">
        <f t="shared" si="0"/>
        <v>5.9290000000000002E-3</v>
      </c>
      <c r="E22" s="124">
        <f>$E$9*(1+2*(SUM($D$9:D21)))</f>
        <v>2.0396895522388058E-2</v>
      </c>
      <c r="F22" s="124">
        <f t="shared" si="1"/>
        <v>0.14281770031192934</v>
      </c>
      <c r="G22" s="125">
        <f t="shared" si="2"/>
        <v>-0.28563540062385867</v>
      </c>
      <c r="H22" s="125">
        <f t="shared" si="3"/>
        <v>0.28563540062385867</v>
      </c>
    </row>
    <row r="23" spans="1:8" x14ac:dyDescent="0.25">
      <c r="A23" s="121">
        <f t="shared" si="4"/>
        <v>15</v>
      </c>
      <c r="B23" s="122">
        <v>-7.0999999999999994E-2</v>
      </c>
      <c r="C23" s="123"/>
      <c r="D23" s="122">
        <f t="shared" si="0"/>
        <v>5.0409999999999995E-3</v>
      </c>
      <c r="E23" s="124">
        <f>$E$9*(1+2*(SUM($D$9:D22)))</f>
        <v>2.0573880597014923E-2</v>
      </c>
      <c r="F23" s="124">
        <f t="shared" si="1"/>
        <v>0.14343598083122283</v>
      </c>
      <c r="G23" s="125">
        <f t="shared" si="2"/>
        <v>-0.28687196166244566</v>
      </c>
      <c r="H23" s="125">
        <f t="shared" si="3"/>
        <v>0.28687196166244566</v>
      </c>
    </row>
    <row r="24" spans="1:8" x14ac:dyDescent="0.25">
      <c r="A24" s="121">
        <f t="shared" si="4"/>
        <v>16</v>
      </c>
      <c r="B24" s="122">
        <v>-0.14299999999999999</v>
      </c>
      <c r="C24" s="123"/>
      <c r="D24" s="122">
        <f t="shared" si="0"/>
        <v>2.0448999999999995E-2</v>
      </c>
      <c r="E24" s="124">
        <f>$E$9*(1+2*(SUM($D$9:D23)))</f>
        <v>2.0724358208955226E-2</v>
      </c>
      <c r="F24" s="124">
        <f t="shared" si="1"/>
        <v>0.14395957143918992</v>
      </c>
      <c r="G24" s="125">
        <f t="shared" si="2"/>
        <v>-0.28791914287837983</v>
      </c>
      <c r="H24" s="125">
        <f t="shared" si="3"/>
        <v>0.28791914287837983</v>
      </c>
    </row>
    <row r="25" spans="1:8" x14ac:dyDescent="0.25">
      <c r="A25" s="121">
        <f t="shared" si="4"/>
        <v>17</v>
      </c>
      <c r="B25" s="122">
        <v>0.13800000000000001</v>
      </c>
      <c r="C25" s="123"/>
      <c r="D25" s="122">
        <f t="shared" si="0"/>
        <v>1.9044000000000002E-2</v>
      </c>
      <c r="E25" s="124">
        <f>$E$9*(1+2*(SUM($D$9:D24)))</f>
        <v>2.1334776119402984E-2</v>
      </c>
      <c r="F25" s="124">
        <f t="shared" si="1"/>
        <v>0.14606428762501455</v>
      </c>
      <c r="G25" s="125">
        <f t="shared" si="2"/>
        <v>-0.29212857525002911</v>
      </c>
      <c r="H25" s="125">
        <f t="shared" si="3"/>
        <v>0.29212857525002911</v>
      </c>
    </row>
    <row r="26" spans="1:8" x14ac:dyDescent="0.25">
      <c r="A26" s="121">
        <f t="shared" si="4"/>
        <v>18</v>
      </c>
      <c r="B26" s="122">
        <v>0.20399999999999999</v>
      </c>
      <c r="C26" s="123"/>
      <c r="D26" s="122">
        <f t="shared" si="0"/>
        <v>4.1615999999999993E-2</v>
      </c>
      <c r="E26" s="124">
        <f>$E$9*(1+2*(SUM($D$9:D25)))</f>
        <v>2.1903253731343286E-2</v>
      </c>
      <c r="F26" s="124">
        <f t="shared" si="1"/>
        <v>0.14799747880063122</v>
      </c>
      <c r="G26" s="125">
        <f t="shared" si="2"/>
        <v>-0.29599495760126243</v>
      </c>
      <c r="H26" s="125">
        <f t="shared" si="3"/>
        <v>0.29599495760126243</v>
      </c>
    </row>
    <row r="27" spans="1:8" x14ac:dyDescent="0.25">
      <c r="A27" s="121">
        <f t="shared" si="4"/>
        <v>19</v>
      </c>
      <c r="B27" s="122">
        <v>-0.16600000000000001</v>
      </c>
      <c r="C27" s="123"/>
      <c r="D27" s="122">
        <f t="shared" si="0"/>
        <v>2.7556000000000004E-2</v>
      </c>
      <c r="E27" s="124">
        <f>$E$9*(1+2*(SUM($D$9:D26)))</f>
        <v>2.3145522388059697E-2</v>
      </c>
      <c r="F27" s="124">
        <f t="shared" si="1"/>
        <v>0.15213652548963941</v>
      </c>
      <c r="G27" s="125">
        <f t="shared" si="2"/>
        <v>-0.30427305097927881</v>
      </c>
      <c r="H27" s="125">
        <f t="shared" si="3"/>
        <v>0.30427305097927881</v>
      </c>
    </row>
    <row r="28" spans="1:8" x14ac:dyDescent="0.25">
      <c r="A28" s="121">
        <f t="shared" si="4"/>
        <v>20</v>
      </c>
      <c r="B28" s="122">
        <v>-7.0999999999999994E-2</v>
      </c>
      <c r="C28" s="123"/>
      <c r="D28" s="122">
        <f t="shared" si="0"/>
        <v>5.0409999999999995E-3</v>
      </c>
      <c r="E28" s="124">
        <f>$E$9*(1+2*(SUM($D$9:D27)))</f>
        <v>2.3968089552238808E-2</v>
      </c>
      <c r="F28" s="124">
        <f t="shared" si="1"/>
        <v>0.15481630906412544</v>
      </c>
      <c r="G28" s="125">
        <f t="shared" si="2"/>
        <v>-0.30963261812825088</v>
      </c>
      <c r="H28" s="125">
        <f t="shared" si="3"/>
        <v>0.30963261812825088</v>
      </c>
    </row>
    <row r="29" spans="1:8" x14ac:dyDescent="0.25">
      <c r="A29" s="121">
        <f t="shared" si="4"/>
        <v>21</v>
      </c>
      <c r="B29" s="122">
        <v>-8.8999999999999996E-2</v>
      </c>
      <c r="C29" s="123"/>
      <c r="D29" s="122">
        <f t="shared" si="0"/>
        <v>7.9209999999999992E-3</v>
      </c>
      <c r="E29" s="124">
        <f>$E$9*(1+2*(SUM($D$9:D28)))</f>
        <v>2.4118567164179105E-2</v>
      </c>
      <c r="F29" s="124">
        <f t="shared" si="1"/>
        <v>0.15530153625827114</v>
      </c>
      <c r="G29" s="125">
        <f t="shared" si="2"/>
        <v>-0.31060307251654229</v>
      </c>
      <c r="H29" s="125">
        <f t="shared" si="3"/>
        <v>0.31060307251654229</v>
      </c>
    </row>
    <row r="30" spans="1:8" x14ac:dyDescent="0.25">
      <c r="A30" s="121">
        <f t="shared" si="4"/>
        <v>22</v>
      </c>
      <c r="B30" s="122">
        <v>4.3999999999999997E-2</v>
      </c>
      <c r="C30" s="123"/>
      <c r="D30" s="122">
        <f t="shared" si="0"/>
        <v>1.9359999999999998E-3</v>
      </c>
      <c r="E30" s="124">
        <f>$E$9*(1+2*(SUM($D$9:D29)))</f>
        <v>2.4355014925373134E-2</v>
      </c>
      <c r="F30" s="124">
        <f t="shared" si="1"/>
        <v>0.15606093337338828</v>
      </c>
      <c r="G30" s="125">
        <f t="shared" si="2"/>
        <v>-0.31212186674677656</v>
      </c>
      <c r="H30" s="125">
        <f t="shared" si="3"/>
        <v>0.31212186674677656</v>
      </c>
    </row>
    <row r="31" spans="1:8" x14ac:dyDescent="0.25">
      <c r="A31" s="121">
        <f t="shared" si="4"/>
        <v>23</v>
      </c>
      <c r="B31" s="122">
        <v>0.185</v>
      </c>
      <c r="C31" s="123"/>
      <c r="D31" s="122">
        <f t="shared" si="0"/>
        <v>3.4224999999999998E-2</v>
      </c>
      <c r="E31" s="124">
        <f>$E$9*(1+2*(SUM($D$9:D30)))</f>
        <v>2.4412805970149255E-2</v>
      </c>
      <c r="F31" s="124">
        <f t="shared" si="1"/>
        <v>0.15624597905273996</v>
      </c>
      <c r="G31" s="125">
        <f t="shared" si="2"/>
        <v>-0.31249195810547992</v>
      </c>
      <c r="H31" s="125">
        <f t="shared" si="3"/>
        <v>0.31249195810547992</v>
      </c>
    </row>
    <row r="32" spans="1:8" x14ac:dyDescent="0.25">
      <c r="A32" s="121">
        <f t="shared" si="4"/>
        <v>24</v>
      </c>
      <c r="B32" s="122">
        <v>-5.3999999999999999E-2</v>
      </c>
      <c r="C32" s="123"/>
      <c r="D32" s="122">
        <f t="shared" si="0"/>
        <v>2.9159999999999998E-3</v>
      </c>
      <c r="E32" s="124">
        <f>$E$9*(1+2*(SUM($D$9:D31)))</f>
        <v>2.543444776119403E-2</v>
      </c>
      <c r="F32" s="124">
        <f t="shared" si="1"/>
        <v>0.15948181012640292</v>
      </c>
      <c r="G32" s="125">
        <f t="shared" si="2"/>
        <v>-0.31896362025280584</v>
      </c>
      <c r="H32" s="125">
        <f t="shared" si="3"/>
        <v>0.31896362025280584</v>
      </c>
    </row>
    <row r="33" spans="5:20" x14ac:dyDescent="0.25">
      <c r="E33" s="126"/>
      <c r="F33" s="126"/>
      <c r="G33" s="126"/>
      <c r="H33" s="126"/>
    </row>
    <row r="34" spans="5:20" x14ac:dyDescent="0.25">
      <c r="J34"/>
    </row>
    <row r="43" spans="5:20" ht="30" customHeight="1" x14ac:dyDescent="0.25">
      <c r="R43" s="185" t="s">
        <v>381</v>
      </c>
      <c r="S43" s="185"/>
      <c r="T43" s="185"/>
    </row>
    <row r="44" spans="5:20" x14ac:dyDescent="0.25">
      <c r="R44" s="127" t="s">
        <v>382</v>
      </c>
      <c r="S44" s="127" t="s">
        <v>320</v>
      </c>
      <c r="T44" s="127" t="s">
        <v>321</v>
      </c>
    </row>
    <row r="45" spans="5:20" x14ac:dyDescent="0.25">
      <c r="R45" s="128" t="s">
        <v>383</v>
      </c>
      <c r="S45" s="128">
        <v>-0.134885</v>
      </c>
      <c r="T45" s="128">
        <v>0.13495699999999999</v>
      </c>
    </row>
    <row r="46" spans="5:20" x14ac:dyDescent="0.25">
      <c r="R46" s="128" t="s">
        <v>384</v>
      </c>
      <c r="S46" s="128">
        <v>-0.150861</v>
      </c>
      <c r="T46" s="128">
        <v>0.138076</v>
      </c>
    </row>
    <row r="47" spans="5:20" x14ac:dyDescent="0.25">
      <c r="R47" s="128" t="s">
        <v>385</v>
      </c>
      <c r="S47" s="128">
        <v>1.567E-3</v>
      </c>
      <c r="T47" s="128">
        <v>0.45079999999999998</v>
      </c>
    </row>
    <row r="48" spans="5:20" x14ac:dyDescent="0.25">
      <c r="R48" s="129" t="s">
        <v>386</v>
      </c>
      <c r="S48" s="129">
        <v>-0.13395799999999999</v>
      </c>
      <c r="T48" s="129">
        <v>0.137656</v>
      </c>
    </row>
  </sheetData>
  <mergeCells count="4">
    <mergeCell ref="E6:H6"/>
    <mergeCell ref="J6:Q6"/>
    <mergeCell ref="G7:H7"/>
    <mergeCell ref="R43:T43"/>
  </mergeCells>
  <pageMargins left="0.7" right="0.7" top="0.75" bottom="0.75" header="0.3" footer="0.3"/>
  <pageSetup orientation="portrait" verticalDpi="1200" r:id="rId1"/>
  <drawing r:id="rId2"/>
  <legacyDrawing r:id="rId3"/>
  <oleObjects>
    <mc:AlternateContent xmlns:mc="http://schemas.openxmlformats.org/markup-compatibility/2006">
      <mc:Choice Requires="x14">
        <oleObject progId="EViews.Workfile.2" shapeId="23554" r:id="rId4">
          <objectPr defaultSize="0" autoPict="0" altText="" r:id="rId5">
            <anchor moveWithCells="1" sizeWithCells="1">
              <from>
                <xdr:col>9</xdr:col>
                <xdr:colOff>0</xdr:colOff>
                <xdr:row>32</xdr:row>
                <xdr:rowOff>190500</xdr:rowOff>
              </from>
              <to>
                <xdr:col>25</xdr:col>
                <xdr:colOff>276225</xdr:colOff>
                <xdr:row>60</xdr:row>
                <xdr:rowOff>152400</xdr:rowOff>
              </to>
            </anchor>
          </objectPr>
        </oleObject>
      </mc:Choice>
      <mc:Fallback>
        <oleObject progId="EViews.Workfile.2" shapeId="23554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7"/>
  <sheetViews>
    <sheetView workbookViewId="0">
      <selection activeCell="F8" sqref="F8"/>
    </sheetView>
  </sheetViews>
  <sheetFormatPr defaultColWidth="11.42578125" defaultRowHeight="15" x14ac:dyDescent="0.25"/>
  <cols>
    <col min="1" max="1" width="4.7109375" customWidth="1"/>
    <col min="2" max="2" width="27.7109375" customWidth="1"/>
    <col min="3" max="3" width="14.7109375" customWidth="1"/>
    <col min="4" max="4" width="18.7109375" customWidth="1"/>
    <col min="5" max="7" width="7.7109375" customWidth="1"/>
  </cols>
  <sheetData>
    <row r="2" spans="2:27" x14ac:dyDescent="0.25">
      <c r="B2" s="153" t="s">
        <v>288</v>
      </c>
      <c r="C2" s="153"/>
      <c r="D2" s="153"/>
      <c r="E2" s="153"/>
      <c r="F2" s="153"/>
      <c r="G2" s="153"/>
    </row>
    <row r="3" spans="2:27" ht="32.25" thickBot="1" x14ac:dyDescent="0.3">
      <c r="B3" s="34" t="s">
        <v>289</v>
      </c>
      <c r="C3" s="88" t="s">
        <v>290</v>
      </c>
      <c r="D3" s="35" t="s">
        <v>292</v>
      </c>
      <c r="E3" s="7" t="s">
        <v>167</v>
      </c>
      <c r="F3" s="7" t="s">
        <v>168</v>
      </c>
      <c r="G3" s="7" t="s">
        <v>169</v>
      </c>
    </row>
    <row r="4" spans="2:27" ht="15.75" thickTop="1" x14ac:dyDescent="0.25">
      <c r="B4" s="31" t="s">
        <v>93</v>
      </c>
      <c r="C4" s="32" t="s">
        <v>170</v>
      </c>
      <c r="D4" s="24">
        <v>0.95768540650971201</v>
      </c>
      <c r="E4" s="25" t="s">
        <v>127</v>
      </c>
      <c r="F4" s="25" t="s">
        <v>127</v>
      </c>
      <c r="G4" s="25" t="s">
        <v>127</v>
      </c>
      <c r="AA4">
        <v>0.338857913061758</v>
      </c>
    </row>
    <row r="5" spans="2:27" x14ac:dyDescent="0.25">
      <c r="B5" s="31" t="s">
        <v>101</v>
      </c>
      <c r="C5" s="32" t="s">
        <v>170</v>
      </c>
      <c r="D5" s="24">
        <v>0.85037570924706396</v>
      </c>
      <c r="E5" s="25" t="s">
        <v>127</v>
      </c>
      <c r="F5" s="25"/>
      <c r="G5" s="25" t="s">
        <v>127</v>
      </c>
      <c r="AA5">
        <v>0.81189314501003096</v>
      </c>
    </row>
    <row r="6" spans="2:27" x14ac:dyDescent="0.25">
      <c r="B6" s="31" t="s">
        <v>102</v>
      </c>
      <c r="C6" s="32" t="s">
        <v>170</v>
      </c>
      <c r="D6" s="24">
        <v>0.84875531368636403</v>
      </c>
      <c r="E6" s="25" t="s">
        <v>127</v>
      </c>
      <c r="F6" s="25" t="s">
        <v>127</v>
      </c>
      <c r="G6" s="25" t="s">
        <v>127</v>
      </c>
      <c r="AA6">
        <v>0.62777367141065099</v>
      </c>
    </row>
    <row r="7" spans="2:27" x14ac:dyDescent="0.25">
      <c r="B7" s="31" t="s">
        <v>103</v>
      </c>
      <c r="C7" s="32" t="s">
        <v>170</v>
      </c>
      <c r="D7" s="24">
        <v>0.810599597018268</v>
      </c>
      <c r="E7" s="25" t="s">
        <v>127</v>
      </c>
      <c r="F7" s="25"/>
      <c r="G7" s="25"/>
      <c r="AA7">
        <v>0.122158467377569</v>
      </c>
    </row>
    <row r="8" spans="2:27" x14ac:dyDescent="0.25">
      <c r="B8" s="31" t="s">
        <v>125</v>
      </c>
      <c r="C8" s="32" t="s">
        <v>171</v>
      </c>
      <c r="D8" s="24">
        <v>0.80175081109011104</v>
      </c>
      <c r="E8" s="25" t="s">
        <v>127</v>
      </c>
      <c r="F8" s="25"/>
      <c r="G8" s="25" t="s">
        <v>127</v>
      </c>
      <c r="AA8">
        <v>0.44146680868157501</v>
      </c>
    </row>
    <row r="9" spans="2:27" x14ac:dyDescent="0.25">
      <c r="B9" s="31" t="s">
        <v>161</v>
      </c>
      <c r="C9" s="31" t="s">
        <v>172</v>
      </c>
      <c r="D9" s="24">
        <v>0.745543789839199</v>
      </c>
      <c r="E9" s="25"/>
      <c r="F9" s="25" t="s">
        <v>127</v>
      </c>
      <c r="G9" s="25"/>
    </row>
    <row r="10" spans="2:27" x14ac:dyDescent="0.25">
      <c r="B10" s="31" t="s">
        <v>104</v>
      </c>
      <c r="C10" s="32" t="s">
        <v>170</v>
      </c>
      <c r="D10" s="24">
        <v>0.69884389440956796</v>
      </c>
      <c r="E10" s="25" t="s">
        <v>127</v>
      </c>
      <c r="F10" s="25"/>
      <c r="G10" s="25"/>
      <c r="AA10">
        <v>0.28718847277436799</v>
      </c>
    </row>
    <row r="11" spans="2:27" x14ac:dyDescent="0.25">
      <c r="B11" s="31" t="s">
        <v>124</v>
      </c>
      <c r="C11" s="32" t="s">
        <v>94</v>
      </c>
      <c r="D11" s="24">
        <v>0.62615966646275201</v>
      </c>
      <c r="E11" s="25" t="s">
        <v>127</v>
      </c>
      <c r="F11" s="25" t="s">
        <v>127</v>
      </c>
      <c r="G11" s="25" t="s">
        <v>127</v>
      </c>
      <c r="AA11">
        <v>0.37806134433960298</v>
      </c>
    </row>
    <row r="12" spans="2:27" x14ac:dyDescent="0.25">
      <c r="B12" s="31" t="s">
        <v>131</v>
      </c>
      <c r="C12" s="32" t="s">
        <v>171</v>
      </c>
      <c r="D12" s="24">
        <v>0.61681909609976304</v>
      </c>
      <c r="E12" s="25" t="s">
        <v>127</v>
      </c>
      <c r="F12" s="25" t="s">
        <v>127</v>
      </c>
      <c r="G12" s="25"/>
    </row>
    <row r="13" spans="2:27" x14ac:dyDescent="0.25">
      <c r="B13" s="31" t="s">
        <v>105</v>
      </c>
      <c r="C13" s="32" t="s">
        <v>170</v>
      </c>
      <c r="D13" s="24">
        <v>0.559148250032792</v>
      </c>
      <c r="E13" s="25" t="s">
        <v>127</v>
      </c>
      <c r="F13" s="25"/>
      <c r="G13" s="25"/>
    </row>
    <row r="14" spans="2:27" x14ac:dyDescent="0.25">
      <c r="B14" s="31" t="s">
        <v>108</v>
      </c>
      <c r="C14" s="32" t="s">
        <v>170</v>
      </c>
      <c r="D14" s="24">
        <v>0.53304578931095803</v>
      </c>
      <c r="E14" s="25" t="s">
        <v>127</v>
      </c>
      <c r="F14" s="25"/>
      <c r="G14" s="25"/>
    </row>
    <row r="15" spans="2:27" x14ac:dyDescent="0.25">
      <c r="B15" s="31" t="s">
        <v>123</v>
      </c>
      <c r="C15" s="32" t="s">
        <v>171</v>
      </c>
      <c r="D15" s="24">
        <v>0.47842087992819299</v>
      </c>
      <c r="E15" s="25" t="s">
        <v>127</v>
      </c>
      <c r="F15" s="25" t="s">
        <v>127</v>
      </c>
      <c r="G15" s="25" t="s">
        <v>127</v>
      </c>
    </row>
    <row r="16" spans="2:27" x14ac:dyDescent="0.25">
      <c r="B16" s="31" t="s">
        <v>130</v>
      </c>
      <c r="C16" s="32" t="s">
        <v>173</v>
      </c>
      <c r="D16" s="24">
        <v>0.470234123889959</v>
      </c>
      <c r="E16" s="25" t="s">
        <v>127</v>
      </c>
      <c r="F16" s="25" t="s">
        <v>127</v>
      </c>
      <c r="G16" s="25"/>
    </row>
    <row r="17" spans="2:7" x14ac:dyDescent="0.25">
      <c r="B17" s="31" t="s">
        <v>118</v>
      </c>
      <c r="C17" s="32" t="s">
        <v>171</v>
      </c>
      <c r="D17" s="24">
        <v>0.442916895339446</v>
      </c>
      <c r="E17" s="25" t="s">
        <v>127</v>
      </c>
      <c r="F17" s="25"/>
      <c r="G17" s="25" t="s">
        <v>127</v>
      </c>
    </row>
    <row r="18" spans="2:7" x14ac:dyDescent="0.25">
      <c r="B18" s="31" t="s">
        <v>162</v>
      </c>
      <c r="C18" s="32" t="s">
        <v>170</v>
      </c>
      <c r="D18" s="24">
        <v>0.43917735227139998</v>
      </c>
      <c r="E18" s="25"/>
      <c r="F18" s="25" t="s">
        <v>127</v>
      </c>
      <c r="G18" s="25" t="s">
        <v>127</v>
      </c>
    </row>
    <row r="19" spans="2:7" x14ac:dyDescent="0.25">
      <c r="B19" s="31" t="s">
        <v>122</v>
      </c>
      <c r="C19" s="32" t="s">
        <v>171</v>
      </c>
      <c r="D19" s="24">
        <v>0.38744252456491601</v>
      </c>
      <c r="E19" s="25" t="s">
        <v>127</v>
      </c>
      <c r="F19" s="25"/>
      <c r="G19" s="25"/>
    </row>
    <row r="20" spans="2:7" x14ac:dyDescent="0.25">
      <c r="B20" s="31" t="s">
        <v>113</v>
      </c>
      <c r="C20" s="32" t="s">
        <v>171</v>
      </c>
      <c r="D20" s="24">
        <v>0.37276105743476101</v>
      </c>
      <c r="E20" s="25" t="s">
        <v>127</v>
      </c>
      <c r="F20" s="25"/>
      <c r="G20" s="25"/>
    </row>
    <row r="21" spans="2:7" x14ac:dyDescent="0.25">
      <c r="B21" s="31" t="s">
        <v>126</v>
      </c>
      <c r="C21" s="32" t="s">
        <v>171</v>
      </c>
      <c r="D21" s="24">
        <v>0.34803375446487</v>
      </c>
      <c r="E21" s="25" t="s">
        <v>127</v>
      </c>
      <c r="F21" s="25"/>
      <c r="G21" s="25" t="s">
        <v>127</v>
      </c>
    </row>
    <row r="22" spans="2:7" x14ac:dyDescent="0.25">
      <c r="B22" s="31" t="s">
        <v>119</v>
      </c>
      <c r="C22" s="32" t="s">
        <v>174</v>
      </c>
      <c r="D22" s="24">
        <v>0.347589161044976</v>
      </c>
      <c r="E22" s="25" t="s">
        <v>127</v>
      </c>
      <c r="F22" s="25"/>
      <c r="G22" s="25"/>
    </row>
    <row r="23" spans="2:7" x14ac:dyDescent="0.25">
      <c r="B23" s="31" t="s">
        <v>112</v>
      </c>
      <c r="C23" s="32" t="s">
        <v>175</v>
      </c>
      <c r="D23" s="24">
        <v>0.32174335390740499</v>
      </c>
      <c r="E23" s="25" t="s">
        <v>127</v>
      </c>
      <c r="F23" s="25"/>
      <c r="G23" s="25" t="s">
        <v>127</v>
      </c>
    </row>
    <row r="24" spans="2:7" x14ac:dyDescent="0.25">
      <c r="B24" s="31" t="s">
        <v>116</v>
      </c>
      <c r="C24" s="32" t="s">
        <v>171</v>
      </c>
      <c r="D24" s="24">
        <v>0.31942633797736503</v>
      </c>
      <c r="E24" s="25" t="s">
        <v>127</v>
      </c>
      <c r="F24" s="25"/>
      <c r="G24" s="25"/>
    </row>
    <row r="25" spans="2:7" x14ac:dyDescent="0.25">
      <c r="B25" s="31" t="s">
        <v>120</v>
      </c>
      <c r="C25" s="32" t="s">
        <v>171</v>
      </c>
      <c r="D25" s="24">
        <v>0.288163540700415</v>
      </c>
      <c r="E25" s="25" t="s">
        <v>127</v>
      </c>
      <c r="F25" s="25"/>
      <c r="G25" s="25"/>
    </row>
    <row r="26" spans="2:7" x14ac:dyDescent="0.25">
      <c r="B26" s="31" t="s">
        <v>115</v>
      </c>
      <c r="C26" s="32" t="s">
        <v>171</v>
      </c>
      <c r="D26" s="24">
        <v>0.24912614540026901</v>
      </c>
      <c r="E26" s="25" t="s">
        <v>127</v>
      </c>
      <c r="F26" s="25"/>
      <c r="G26" s="25"/>
    </row>
    <row r="27" spans="2:7" x14ac:dyDescent="0.25">
      <c r="B27" s="31" t="s">
        <v>117</v>
      </c>
      <c r="C27" s="32" t="s">
        <v>171</v>
      </c>
      <c r="D27" s="24">
        <v>0.18120371966212201</v>
      </c>
      <c r="E27" s="25" t="s">
        <v>127</v>
      </c>
      <c r="F27" s="25"/>
      <c r="G27" s="25"/>
    </row>
    <row r="28" spans="2:7" x14ac:dyDescent="0.25">
      <c r="B28" s="31" t="s">
        <v>114</v>
      </c>
      <c r="C28" s="32" t="s">
        <v>176</v>
      </c>
      <c r="D28" s="24">
        <v>0.17579844254979701</v>
      </c>
      <c r="E28" s="25" t="s">
        <v>127</v>
      </c>
      <c r="F28" s="25"/>
      <c r="G28" s="25" t="s">
        <v>127</v>
      </c>
    </row>
    <row r="29" spans="2:7" x14ac:dyDescent="0.25">
      <c r="B29" s="31" t="s">
        <v>163</v>
      </c>
      <c r="C29" s="32" t="s">
        <v>170</v>
      </c>
      <c r="D29" s="24">
        <v>-0.34089387639645002</v>
      </c>
      <c r="E29" s="25" t="s">
        <v>127</v>
      </c>
      <c r="F29" s="25"/>
      <c r="G29" s="25"/>
    </row>
    <row r="30" spans="2:7" ht="15.75" thickBot="1" x14ac:dyDescent="0.3">
      <c r="B30" s="31" t="s">
        <v>107</v>
      </c>
      <c r="C30" s="32" t="s">
        <v>171</v>
      </c>
      <c r="D30" s="24">
        <v>-0.54408563283383204</v>
      </c>
      <c r="E30" s="25" t="s">
        <v>127</v>
      </c>
      <c r="F30" s="25"/>
      <c r="G30" s="25"/>
    </row>
    <row r="31" spans="2:7" ht="12" customHeight="1" thickTop="1" x14ac:dyDescent="0.25">
      <c r="B31" s="159" t="s">
        <v>291</v>
      </c>
      <c r="C31" s="159"/>
      <c r="D31" s="159"/>
      <c r="E31" s="159"/>
      <c r="F31" s="159"/>
      <c r="G31" s="159"/>
    </row>
    <row r="32" spans="2:7" ht="22.5" customHeight="1" x14ac:dyDescent="0.25">
      <c r="B32" s="186" t="s">
        <v>313</v>
      </c>
      <c r="C32" s="186"/>
      <c r="D32" s="186"/>
      <c r="E32" s="186"/>
      <c r="F32" s="186"/>
      <c r="G32" s="186"/>
    </row>
    <row r="34" spans="2:4" x14ac:dyDescent="0.25">
      <c r="B34" t="s">
        <v>99</v>
      </c>
      <c r="D34" s="36">
        <v>0.957874889888087</v>
      </c>
    </row>
    <row r="35" spans="2:4" x14ac:dyDescent="0.25">
      <c r="B35" t="s">
        <v>101</v>
      </c>
      <c r="D35" s="36">
        <v>0.85446530903112905</v>
      </c>
    </row>
    <row r="36" spans="2:4" x14ac:dyDescent="0.25">
      <c r="B36" t="s">
        <v>102</v>
      </c>
      <c r="D36" s="36">
        <v>0.85090359729800802</v>
      </c>
    </row>
    <row r="37" spans="2:4" x14ac:dyDescent="0.25">
      <c r="B37" t="s">
        <v>103</v>
      </c>
      <c r="D37" s="36">
        <v>0.81396403004547702</v>
      </c>
    </row>
    <row r="38" spans="2:4" x14ac:dyDescent="0.25">
      <c r="B38" t="s">
        <v>125</v>
      </c>
      <c r="D38" s="36">
        <v>0.81189314501003096</v>
      </c>
    </row>
    <row r="39" spans="2:4" x14ac:dyDescent="0.25">
      <c r="B39" t="s">
        <v>129</v>
      </c>
      <c r="D39" s="36">
        <v>0.80400000000000005</v>
      </c>
    </row>
    <row r="40" spans="2:4" x14ac:dyDescent="0.25">
      <c r="B40" t="s">
        <v>131</v>
      </c>
      <c r="D40" s="36">
        <v>0.76900000000000002</v>
      </c>
    </row>
    <row r="41" spans="2:4" x14ac:dyDescent="0.25">
      <c r="B41" t="s">
        <v>132</v>
      </c>
      <c r="D41" s="36">
        <v>0.76600000000000001</v>
      </c>
    </row>
    <row r="42" spans="2:4" x14ac:dyDescent="0.25">
      <c r="B42" t="s">
        <v>104</v>
      </c>
      <c r="D42" s="36">
        <v>0.70066837581760899</v>
      </c>
    </row>
    <row r="43" spans="2:4" x14ac:dyDescent="0.25">
      <c r="B43" t="s">
        <v>133</v>
      </c>
      <c r="D43" s="36">
        <v>0.63900000000000001</v>
      </c>
    </row>
    <row r="44" spans="2:4" x14ac:dyDescent="0.25">
      <c r="B44" t="s">
        <v>130</v>
      </c>
      <c r="D44" s="36">
        <v>0.63800000000000001</v>
      </c>
    </row>
    <row r="45" spans="2:4" x14ac:dyDescent="0.25">
      <c r="B45" t="s">
        <v>124</v>
      </c>
      <c r="D45" s="36">
        <v>0.62777367141065099</v>
      </c>
    </row>
    <row r="46" spans="2:4" x14ac:dyDescent="0.25">
      <c r="B46" t="s">
        <v>105</v>
      </c>
      <c r="D46" s="36">
        <v>0.55967108125878395</v>
      </c>
    </row>
    <row r="47" spans="2:4" x14ac:dyDescent="0.25">
      <c r="B47" t="s">
        <v>100</v>
      </c>
      <c r="D47" s="36">
        <v>0.55597964543126799</v>
      </c>
    </row>
    <row r="48" spans="2:4" x14ac:dyDescent="0.25">
      <c r="B48" t="s">
        <v>108</v>
      </c>
      <c r="D48" s="36">
        <v>0.53544940543309505</v>
      </c>
    </row>
    <row r="49" spans="2:4" x14ac:dyDescent="0.25">
      <c r="B49" t="s">
        <v>123</v>
      </c>
      <c r="D49" s="36">
        <v>0.47969236446064101</v>
      </c>
    </row>
    <row r="50" spans="2:4" x14ac:dyDescent="0.25">
      <c r="B50" t="s">
        <v>110</v>
      </c>
      <c r="D50" s="36">
        <v>0.467715166790446</v>
      </c>
    </row>
    <row r="51" spans="2:4" x14ac:dyDescent="0.25">
      <c r="B51" t="s">
        <v>118</v>
      </c>
      <c r="D51" s="36">
        <v>0.44146680868157501</v>
      </c>
    </row>
    <row r="52" spans="2:4" x14ac:dyDescent="0.25">
      <c r="B52" t="s">
        <v>122</v>
      </c>
      <c r="D52" s="36">
        <v>0.39143854671690598</v>
      </c>
    </row>
    <row r="53" spans="2:4" x14ac:dyDescent="0.25">
      <c r="B53" t="s">
        <v>113</v>
      </c>
      <c r="D53" s="36">
        <v>0.37806134433960298</v>
      </c>
    </row>
    <row r="54" spans="2:4" x14ac:dyDescent="0.25">
      <c r="B54" t="s">
        <v>126</v>
      </c>
      <c r="D54" s="36">
        <v>0.354572362268464</v>
      </c>
    </row>
    <row r="55" spans="2:4" x14ac:dyDescent="0.25">
      <c r="B55" t="s">
        <v>119</v>
      </c>
      <c r="D55" s="36">
        <v>0.34414572789857201</v>
      </c>
    </row>
    <row r="56" spans="2:4" x14ac:dyDescent="0.25">
      <c r="B56" t="s">
        <v>109</v>
      </c>
      <c r="D56" s="36">
        <v>0.34059561631768198</v>
      </c>
    </row>
    <row r="57" spans="2:4" x14ac:dyDescent="0.25">
      <c r="B57" t="s">
        <v>112</v>
      </c>
      <c r="D57" s="36">
        <v>0.338857913061758</v>
      </c>
    </row>
    <row r="58" spans="2:4" x14ac:dyDescent="0.25">
      <c r="B58" t="s">
        <v>116</v>
      </c>
      <c r="D58" s="36">
        <v>0.31963581807172903</v>
      </c>
    </row>
    <row r="59" spans="2:4" x14ac:dyDescent="0.25">
      <c r="B59" t="s">
        <v>134</v>
      </c>
      <c r="D59" s="36">
        <v>0.31440095153783099</v>
      </c>
    </row>
    <row r="60" spans="2:4" x14ac:dyDescent="0.25">
      <c r="B60" t="s">
        <v>120</v>
      </c>
      <c r="D60" s="36">
        <v>0.28718847277436799</v>
      </c>
    </row>
    <row r="61" spans="2:4" x14ac:dyDescent="0.25">
      <c r="B61" t="s">
        <v>115</v>
      </c>
      <c r="D61" s="36">
        <v>0.24384060132739799</v>
      </c>
    </row>
    <row r="62" spans="2:4" x14ac:dyDescent="0.25">
      <c r="B62" t="s">
        <v>121</v>
      </c>
      <c r="D62" s="36">
        <v>0.18533981183401901</v>
      </c>
    </row>
    <row r="63" spans="2:4" x14ac:dyDescent="0.25">
      <c r="B63" t="s">
        <v>111</v>
      </c>
      <c r="D63" s="36">
        <v>0.18483363641596401</v>
      </c>
    </row>
    <row r="64" spans="2:4" x14ac:dyDescent="0.25">
      <c r="B64" t="s">
        <v>117</v>
      </c>
      <c r="D64" s="36">
        <v>0.18407925464156799</v>
      </c>
    </row>
    <row r="65" spans="2:4" x14ac:dyDescent="0.25">
      <c r="B65" t="s">
        <v>114</v>
      </c>
      <c r="D65" s="36">
        <v>0.18018191660226501</v>
      </c>
    </row>
    <row r="66" spans="2:4" x14ac:dyDescent="0.25">
      <c r="B66" t="s">
        <v>106</v>
      </c>
      <c r="D66" s="36">
        <v>-0.34185173470324398</v>
      </c>
    </row>
    <row r="67" spans="2:4" x14ac:dyDescent="0.25">
      <c r="B67" t="s">
        <v>107</v>
      </c>
      <c r="D67" s="36">
        <v>-0.55727711084532505</v>
      </c>
    </row>
  </sheetData>
  <mergeCells count="3">
    <mergeCell ref="B2:G2"/>
    <mergeCell ref="B31:G31"/>
    <mergeCell ref="B32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zoomScaleNormal="100" workbookViewId="0">
      <selection activeCell="I15" sqref="I15"/>
    </sheetView>
  </sheetViews>
  <sheetFormatPr defaultColWidth="11.42578125" defaultRowHeight="15" x14ac:dyDescent="0.25"/>
  <cols>
    <col min="1" max="1" width="4.7109375" customWidth="1"/>
    <col min="2" max="2" width="19.7109375" customWidth="1"/>
    <col min="3" max="6" width="10.7109375" customWidth="1"/>
    <col min="9" max="9" width="19.28515625" customWidth="1"/>
  </cols>
  <sheetData>
    <row r="2" spans="2:13" ht="13.5" customHeight="1" x14ac:dyDescent="0.25">
      <c r="B2" s="153" t="s">
        <v>318</v>
      </c>
      <c r="C2" s="153"/>
      <c r="D2" s="153"/>
      <c r="E2" s="153"/>
      <c r="F2" s="153"/>
    </row>
    <row r="3" spans="2:13" ht="13.5" customHeight="1" x14ac:dyDescent="0.25">
      <c r="B3" s="154" t="s">
        <v>319</v>
      </c>
      <c r="C3" s="156" t="s">
        <v>149</v>
      </c>
      <c r="D3" s="156"/>
      <c r="E3" s="157" t="s">
        <v>147</v>
      </c>
      <c r="F3" s="158"/>
    </row>
    <row r="4" spans="2:13" ht="13.5" customHeight="1" thickBot="1" x14ac:dyDescent="0.3">
      <c r="B4" s="155"/>
      <c r="C4" s="89" t="s">
        <v>320</v>
      </c>
      <c r="D4" s="89" t="s">
        <v>321</v>
      </c>
      <c r="E4" s="94" t="s">
        <v>320</v>
      </c>
      <c r="F4" s="89" t="s">
        <v>321</v>
      </c>
    </row>
    <row r="5" spans="2:13" ht="12.75" customHeight="1" thickTop="1" x14ac:dyDescent="0.25">
      <c r="B5" s="31" t="s">
        <v>322</v>
      </c>
      <c r="C5" s="95">
        <v>0.71335000000000004</v>
      </c>
      <c r="D5" s="96">
        <v>2.8649999999999998E-2</v>
      </c>
      <c r="E5" s="97">
        <v>0.745722</v>
      </c>
      <c r="F5" s="96">
        <v>4.8038999999999998E-2</v>
      </c>
    </row>
    <row r="6" spans="2:13" ht="12.75" customHeight="1" x14ac:dyDescent="0.25">
      <c r="B6" s="31" t="s">
        <v>323</v>
      </c>
      <c r="C6" s="95">
        <v>-7.9547000000000007E-2</v>
      </c>
      <c r="D6" s="96">
        <v>1.8498000000000001E-2</v>
      </c>
      <c r="E6" s="97"/>
      <c r="F6" s="96"/>
    </row>
    <row r="7" spans="2:13" ht="12.75" customHeight="1" x14ac:dyDescent="0.25">
      <c r="B7" s="31" t="s">
        <v>324</v>
      </c>
      <c r="C7" s="95">
        <v>0.161464</v>
      </c>
      <c r="D7" s="96">
        <v>2.0841999999999999E-2</v>
      </c>
      <c r="E7" s="97">
        <v>5.8570999999999998E-2</v>
      </c>
      <c r="F7" s="96">
        <v>3.5720000000000002E-2</v>
      </c>
    </row>
    <row r="8" spans="2:13" ht="12.75" customHeight="1" x14ac:dyDescent="0.25">
      <c r="B8" s="31" t="s">
        <v>325</v>
      </c>
      <c r="C8" s="95">
        <v>7.6184000000000002E-2</v>
      </c>
      <c r="D8" s="96">
        <v>2.2801999999999999E-2</v>
      </c>
      <c r="E8" s="97"/>
      <c r="F8" s="96"/>
    </row>
    <row r="9" spans="2:13" ht="12.75" customHeight="1" x14ac:dyDescent="0.25">
      <c r="B9" s="31" t="s">
        <v>326</v>
      </c>
      <c r="C9" s="95">
        <v>5.4593999999999997E-2</v>
      </c>
      <c r="D9" s="96">
        <v>8.3840000000000008E-3</v>
      </c>
      <c r="E9" s="97"/>
      <c r="F9" s="96"/>
    </row>
    <row r="10" spans="2:13" ht="12.75" customHeight="1" x14ac:dyDescent="0.25">
      <c r="B10" s="31" t="s">
        <v>327</v>
      </c>
      <c r="C10" s="95"/>
      <c r="D10" s="95"/>
      <c r="E10" s="97">
        <v>8.3068000000000003E-2</v>
      </c>
      <c r="F10" s="96">
        <v>3.0116E-2</v>
      </c>
    </row>
    <row r="11" spans="2:13" ht="12.75" customHeight="1" x14ac:dyDescent="0.25">
      <c r="B11" s="31" t="s">
        <v>328</v>
      </c>
      <c r="C11" s="95">
        <v>-4.1132000000000002E-2</v>
      </c>
      <c r="D11" s="96">
        <v>9.0760000000000007E-3</v>
      </c>
      <c r="E11" s="97"/>
      <c r="F11" s="96"/>
    </row>
    <row r="12" spans="2:13" ht="12.75" customHeight="1" x14ac:dyDescent="0.25">
      <c r="B12" s="31" t="s">
        <v>329</v>
      </c>
      <c r="C12" s="95">
        <v>8.2979999999999998E-2</v>
      </c>
      <c r="D12" s="96">
        <v>1.2482E-2</v>
      </c>
      <c r="E12" s="97">
        <v>4.8814000000000003E-2</v>
      </c>
      <c r="F12" s="96">
        <v>2.8891E-2</v>
      </c>
      <c r="M12" s="59"/>
    </row>
    <row r="13" spans="2:13" ht="12.75" customHeight="1" x14ac:dyDescent="0.25">
      <c r="B13" s="32" t="s">
        <v>330</v>
      </c>
      <c r="C13" s="95">
        <v>-5.9007999999999998E-2</v>
      </c>
      <c r="D13" s="96">
        <v>7.9000000000000008E-3</v>
      </c>
      <c r="E13" s="97">
        <v>4.7972000000000001E-2</v>
      </c>
      <c r="F13" s="96">
        <v>9.8820000000000002E-3</v>
      </c>
    </row>
    <row r="14" spans="2:13" ht="12.75" customHeight="1" x14ac:dyDescent="0.25">
      <c r="B14" s="31" t="s">
        <v>331</v>
      </c>
      <c r="C14" s="95">
        <v>-0.27002300000000001</v>
      </c>
      <c r="D14" s="96">
        <v>4.7376000000000001E-2</v>
      </c>
      <c r="E14" s="97"/>
      <c r="F14" s="96"/>
    </row>
    <row r="15" spans="2:13" ht="12.75" customHeight="1" x14ac:dyDescent="0.25">
      <c r="B15" s="31" t="s">
        <v>332</v>
      </c>
      <c r="C15" s="95">
        <v>0.249086</v>
      </c>
      <c r="D15" s="96">
        <v>4.9331E-2</v>
      </c>
      <c r="E15" s="97"/>
      <c r="F15" s="96"/>
    </row>
    <row r="16" spans="2:13" ht="12.75" customHeight="1" x14ac:dyDescent="0.25">
      <c r="B16" s="31" t="s">
        <v>333</v>
      </c>
      <c r="C16" s="95">
        <v>-3.5324000000000001E-2</v>
      </c>
      <c r="D16" s="96">
        <v>5.6930000000000001E-3</v>
      </c>
      <c r="E16" s="97">
        <v>2.0076E-2</v>
      </c>
      <c r="F16" s="96">
        <v>9.8209999999999999E-3</v>
      </c>
      <c r="M16" s="59"/>
    </row>
    <row r="17" spans="2:13" ht="12.75" customHeight="1" x14ac:dyDescent="0.25">
      <c r="B17" s="31" t="s">
        <v>334</v>
      </c>
      <c r="C17" s="95">
        <v>-1.1669000000000001E-2</v>
      </c>
      <c r="D17" s="96">
        <v>3.2569999999999999E-3</v>
      </c>
      <c r="E17" s="97">
        <v>-7.8059999999999996E-3</v>
      </c>
      <c r="F17" s="96">
        <v>3.3240000000000001E-3</v>
      </c>
      <c r="M17" s="59"/>
    </row>
    <row r="18" spans="2:13" ht="12.75" customHeight="1" x14ac:dyDescent="0.25">
      <c r="B18" s="31" t="s">
        <v>335</v>
      </c>
      <c r="C18" s="95">
        <v>3.0348E-2</v>
      </c>
      <c r="D18" s="96">
        <v>9.7540000000000005E-3</v>
      </c>
      <c r="E18" s="97"/>
      <c r="F18" s="96"/>
    </row>
    <row r="19" spans="2:13" ht="12.75" customHeight="1" x14ac:dyDescent="0.25">
      <c r="B19" s="31" t="s">
        <v>336</v>
      </c>
      <c r="C19" s="95"/>
      <c r="D19" s="96"/>
      <c r="E19" s="97">
        <v>2.3458E-2</v>
      </c>
      <c r="F19" s="96">
        <v>1.204E-2</v>
      </c>
    </row>
    <row r="20" spans="2:13" ht="12.75" customHeight="1" x14ac:dyDescent="0.25">
      <c r="B20" s="31" t="s">
        <v>337</v>
      </c>
      <c r="C20" s="95">
        <v>3.0010000000000002E-3</v>
      </c>
      <c r="D20" s="96">
        <v>1.2310000000000001E-3</v>
      </c>
      <c r="E20" s="97"/>
      <c r="F20" s="96"/>
    </row>
    <row r="21" spans="2:13" ht="12.75" customHeight="1" x14ac:dyDescent="0.25">
      <c r="B21" s="31" t="s">
        <v>338</v>
      </c>
      <c r="C21" s="95">
        <v>1.2695E-2</v>
      </c>
      <c r="D21" s="95">
        <v>1.818E-3</v>
      </c>
      <c r="E21" s="97"/>
      <c r="F21" s="95"/>
    </row>
    <row r="22" spans="2:13" ht="12.75" customHeight="1" x14ac:dyDescent="0.25">
      <c r="B22" s="32" t="s">
        <v>339</v>
      </c>
      <c r="C22" s="95">
        <v>5.3012999999999998E-2</v>
      </c>
      <c r="D22" s="96">
        <v>8.5920000000000007E-3</v>
      </c>
      <c r="E22" s="97"/>
      <c r="F22" s="96"/>
    </row>
    <row r="23" spans="2:13" ht="12.75" customHeight="1" x14ac:dyDescent="0.25">
      <c r="B23" s="31" t="s">
        <v>340</v>
      </c>
      <c r="C23" s="95">
        <v>3.3853000000000001E-2</v>
      </c>
      <c r="D23" s="96">
        <v>6.5640000000000004E-3</v>
      </c>
      <c r="E23" s="97"/>
      <c r="F23" s="96"/>
    </row>
    <row r="24" spans="2:13" ht="12.75" customHeight="1" x14ac:dyDescent="0.25">
      <c r="B24" s="31" t="s">
        <v>341</v>
      </c>
      <c r="C24" s="95">
        <v>4.1431000000000003E-2</v>
      </c>
      <c r="D24" s="96">
        <v>1.9820999999999998E-2</v>
      </c>
      <c r="E24" s="97"/>
      <c r="F24" s="96"/>
    </row>
    <row r="25" spans="2:13" ht="12.75" customHeight="1" x14ac:dyDescent="0.25">
      <c r="B25" s="31" t="s">
        <v>342</v>
      </c>
      <c r="C25" s="95">
        <v>-3.9430000000000003E-3</v>
      </c>
      <c r="D25" s="96">
        <v>2.4710000000000001E-3</v>
      </c>
      <c r="E25" s="97"/>
      <c r="F25" s="96"/>
    </row>
    <row r="26" spans="2:13" ht="12.75" customHeight="1" x14ac:dyDescent="0.25">
      <c r="B26" s="31" t="s">
        <v>343</v>
      </c>
      <c r="C26" s="95">
        <v>-1.7474E-2</v>
      </c>
      <c r="D26" s="96">
        <v>4.9290000000000002E-3</v>
      </c>
      <c r="E26" s="97"/>
      <c r="F26" s="96"/>
    </row>
    <row r="27" spans="2:13" ht="12.75" customHeight="1" x14ac:dyDescent="0.25">
      <c r="B27" s="31" t="s">
        <v>344</v>
      </c>
      <c r="C27" s="95">
        <v>-5.9160000000000003E-3</v>
      </c>
      <c r="D27" s="96">
        <v>1.7719999999999999E-3</v>
      </c>
      <c r="E27" s="97"/>
      <c r="F27" s="96"/>
    </row>
    <row r="28" spans="2:13" ht="12.75" customHeight="1" x14ac:dyDescent="0.25">
      <c r="B28" s="31" t="s">
        <v>345</v>
      </c>
      <c r="C28" s="95">
        <v>-3.7559999999999998E-3</v>
      </c>
      <c r="D28" s="96">
        <v>2.1580000000000002E-3</v>
      </c>
      <c r="E28" s="97"/>
      <c r="F28" s="96"/>
    </row>
    <row r="29" spans="2:13" ht="12.75" customHeight="1" x14ac:dyDescent="0.25">
      <c r="B29" s="31" t="s">
        <v>346</v>
      </c>
      <c r="C29" s="95">
        <v>-4.4374999999999998E-2</v>
      </c>
      <c r="D29" s="96">
        <v>1.6265000000000002E-2</v>
      </c>
      <c r="E29" s="97"/>
      <c r="F29" s="96"/>
    </row>
    <row r="30" spans="2:13" ht="12.75" customHeight="1" x14ac:dyDescent="0.25">
      <c r="B30" s="31" t="s">
        <v>347</v>
      </c>
      <c r="C30" s="95">
        <v>-7.2175000000000003E-2</v>
      </c>
      <c r="D30" s="96">
        <v>2.7932999999999999E-2</v>
      </c>
      <c r="E30" s="97"/>
      <c r="F30" s="96"/>
    </row>
    <row r="31" spans="2:13" ht="12.75" customHeight="1" x14ac:dyDescent="0.25">
      <c r="B31" s="31" t="s">
        <v>348</v>
      </c>
      <c r="C31" s="95">
        <v>6.4780000000000004E-2</v>
      </c>
      <c r="D31" s="96">
        <v>4.1751999999999997E-2</v>
      </c>
      <c r="E31" s="97"/>
      <c r="F31" s="96"/>
    </row>
    <row r="32" spans="2:13" ht="12.75" customHeight="1" x14ac:dyDescent="0.25">
      <c r="B32" s="98" t="s">
        <v>349</v>
      </c>
      <c r="C32" s="99">
        <v>-0.64748399999999995</v>
      </c>
      <c r="D32" s="100">
        <v>9.9565000000000001E-2</v>
      </c>
      <c r="E32" s="101">
        <v>-0.43351899999999999</v>
      </c>
      <c r="F32" s="100">
        <v>0.122568</v>
      </c>
    </row>
    <row r="33" spans="2:13" ht="10.5" customHeight="1" x14ac:dyDescent="0.25">
      <c r="B33" s="102" t="s">
        <v>350</v>
      </c>
      <c r="C33" s="146">
        <v>0.98561799999999999</v>
      </c>
      <c r="D33" s="147"/>
      <c r="E33" s="148">
        <v>0.94214699999999996</v>
      </c>
      <c r="F33" s="146"/>
    </row>
    <row r="34" spans="2:13" ht="10.5" customHeight="1" x14ac:dyDescent="0.25">
      <c r="B34" s="102" t="s">
        <v>351</v>
      </c>
      <c r="C34" s="146">
        <v>1.5610000000000001E-3</v>
      </c>
      <c r="D34" s="147"/>
      <c r="E34" s="148">
        <v>2.1840000000000002E-3</v>
      </c>
      <c r="F34" s="146"/>
    </row>
    <row r="35" spans="2:13" ht="10.5" customHeight="1" x14ac:dyDescent="0.25">
      <c r="B35" s="102" t="s">
        <v>352</v>
      </c>
      <c r="C35" s="146">
        <v>2.08833</v>
      </c>
      <c r="D35" s="147"/>
      <c r="E35" s="148">
        <v>2.1904629999999998</v>
      </c>
      <c r="F35" s="146"/>
    </row>
    <row r="36" spans="2:13" ht="10.5" customHeight="1" x14ac:dyDescent="0.25">
      <c r="B36" s="102" t="s">
        <v>353</v>
      </c>
      <c r="C36" s="146">
        <v>-9.8225289999999994</v>
      </c>
      <c r="D36" s="147"/>
      <c r="E36" s="148">
        <v>-9.2667310000000001</v>
      </c>
      <c r="F36" s="146"/>
      <c r="M36" s="59"/>
    </row>
    <row r="37" spans="2:13" ht="10.5" customHeight="1" x14ac:dyDescent="0.25">
      <c r="B37" s="102" t="s">
        <v>354</v>
      </c>
      <c r="C37" s="146">
        <v>-8.9671810000000001</v>
      </c>
      <c r="D37" s="147"/>
      <c r="E37" s="148">
        <v>-8.9047660000000004</v>
      </c>
      <c r="F37" s="146"/>
      <c r="M37" s="59"/>
    </row>
    <row r="38" spans="2:13" ht="10.5" customHeight="1" thickBot="1" x14ac:dyDescent="0.3">
      <c r="B38" s="102" t="s">
        <v>355</v>
      </c>
      <c r="C38" s="149">
        <v>-9.477449</v>
      </c>
      <c r="D38" s="150"/>
      <c r="E38" s="151">
        <v>-9.1234999999999999</v>
      </c>
      <c r="F38" s="149"/>
      <c r="J38" s="59"/>
      <c r="K38" s="59"/>
      <c r="M38" s="59"/>
    </row>
    <row r="39" spans="2:13" ht="25.5" customHeight="1" thickTop="1" x14ac:dyDescent="0.25">
      <c r="B39" s="152" t="s">
        <v>356</v>
      </c>
      <c r="C39" s="152"/>
      <c r="D39" s="152"/>
      <c r="E39" s="152"/>
      <c r="F39" s="152"/>
    </row>
  </sheetData>
  <mergeCells count="17">
    <mergeCell ref="B2:F2"/>
    <mergeCell ref="B3:B4"/>
    <mergeCell ref="C3:D3"/>
    <mergeCell ref="E3:F3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B39:F3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workbookViewId="0">
      <selection activeCell="N52" sqref="N52"/>
    </sheetView>
  </sheetViews>
  <sheetFormatPr defaultColWidth="11.42578125" defaultRowHeight="15" x14ac:dyDescent="0.25"/>
  <cols>
    <col min="1" max="1" width="4.7109375" customWidth="1"/>
    <col min="2" max="2" width="20.7109375" customWidth="1"/>
    <col min="3" max="4" width="9.7109375" customWidth="1"/>
    <col min="5" max="5" width="10.7109375" customWidth="1"/>
    <col min="6" max="7" width="9.7109375" customWidth="1"/>
    <col min="8" max="8" width="10.7109375" customWidth="1"/>
    <col min="9" max="9" width="9.7109375" customWidth="1"/>
    <col min="10" max="11" width="10.7109375" customWidth="1"/>
    <col min="12" max="12" width="9.7109375" customWidth="1"/>
  </cols>
  <sheetData>
    <row r="1" spans="2:12" x14ac:dyDescent="0.25">
      <c r="B1" s="3"/>
      <c r="C1" s="3"/>
      <c r="D1" s="3"/>
      <c r="E1" s="3"/>
      <c r="F1" s="3"/>
      <c r="G1" s="3"/>
      <c r="H1" s="3"/>
      <c r="I1" s="3"/>
      <c r="J1" s="3"/>
      <c r="K1" s="3"/>
    </row>
    <row r="2" spans="2:12" x14ac:dyDescent="0.25">
      <c r="B2" s="153" t="s">
        <v>293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2:12" ht="15" customHeight="1" x14ac:dyDescent="0.25">
      <c r="B3" s="187" t="s">
        <v>289</v>
      </c>
      <c r="C3" s="190" t="s">
        <v>294</v>
      </c>
      <c r="D3" s="190"/>
      <c r="E3" s="190"/>
      <c r="F3" s="190"/>
      <c r="G3" s="190"/>
      <c r="H3" s="190"/>
      <c r="I3" s="190" t="s">
        <v>295</v>
      </c>
      <c r="J3" s="190"/>
      <c r="K3" s="158" t="s">
        <v>302</v>
      </c>
      <c r="L3" s="158" t="s">
        <v>303</v>
      </c>
    </row>
    <row r="4" spans="2:12" ht="24" customHeight="1" x14ac:dyDescent="0.25">
      <c r="B4" s="188"/>
      <c r="C4" s="192" t="s">
        <v>296</v>
      </c>
      <c r="D4" s="192"/>
      <c r="E4" s="192"/>
      <c r="F4" s="193" t="s">
        <v>297</v>
      </c>
      <c r="G4" s="193"/>
      <c r="H4" s="193"/>
      <c r="I4" s="192" t="s">
        <v>298</v>
      </c>
      <c r="J4" s="192"/>
      <c r="K4" s="156"/>
      <c r="L4" s="156"/>
    </row>
    <row r="5" spans="2:12" ht="24.75" thickBot="1" x14ac:dyDescent="0.3">
      <c r="B5" s="189"/>
      <c r="C5" s="22" t="s">
        <v>299</v>
      </c>
      <c r="D5" s="7" t="s">
        <v>300</v>
      </c>
      <c r="E5" s="7" t="s">
        <v>301</v>
      </c>
      <c r="F5" s="61" t="s">
        <v>299</v>
      </c>
      <c r="G5" s="7" t="s">
        <v>300</v>
      </c>
      <c r="H5" s="7" t="s">
        <v>301</v>
      </c>
      <c r="I5" s="7" t="s">
        <v>300</v>
      </c>
      <c r="J5" s="7" t="s">
        <v>301</v>
      </c>
      <c r="K5" s="191"/>
      <c r="L5" s="191"/>
    </row>
    <row r="6" spans="2:12" ht="13.5" customHeight="1" thickTop="1" x14ac:dyDescent="0.25">
      <c r="B6" s="159" t="s">
        <v>99</v>
      </c>
      <c r="C6" s="8">
        <v>1</v>
      </c>
      <c r="D6" s="8">
        <v>0.94825767119609505</v>
      </c>
      <c r="E6" s="8">
        <v>0.39531209865212502</v>
      </c>
      <c r="F6" s="8">
        <v>1</v>
      </c>
      <c r="G6" s="8">
        <v>0.93513231032657496</v>
      </c>
      <c r="H6" s="8">
        <v>0.15914411708749099</v>
      </c>
      <c r="I6" s="8" t="s">
        <v>138</v>
      </c>
      <c r="J6" s="8" t="s">
        <v>138</v>
      </c>
      <c r="K6" s="195" t="s">
        <v>127</v>
      </c>
      <c r="L6" s="195" t="s">
        <v>127</v>
      </c>
    </row>
    <row r="7" spans="2:12" ht="13.5" customHeight="1" x14ac:dyDescent="0.25">
      <c r="B7" s="194"/>
      <c r="C7" s="26" t="s">
        <v>95</v>
      </c>
      <c r="D7" s="26" t="s">
        <v>95</v>
      </c>
      <c r="E7" s="26" t="s">
        <v>95</v>
      </c>
      <c r="F7" s="26" t="s">
        <v>95</v>
      </c>
      <c r="G7" s="26" t="s">
        <v>95</v>
      </c>
      <c r="H7" s="26" t="s">
        <v>95</v>
      </c>
      <c r="I7" s="26" t="s">
        <v>140</v>
      </c>
      <c r="J7" s="26" t="s">
        <v>140</v>
      </c>
      <c r="K7" s="196"/>
      <c r="L7" s="196"/>
    </row>
    <row r="8" spans="2:12" ht="13.5" customHeight="1" x14ac:dyDescent="0.25">
      <c r="B8" s="194" t="s">
        <v>101</v>
      </c>
      <c r="C8" s="8">
        <v>1</v>
      </c>
      <c r="D8" s="27">
        <v>0.96468776733966199</v>
      </c>
      <c r="E8" s="27">
        <v>0.10673111380735301</v>
      </c>
      <c r="F8" s="8">
        <v>1</v>
      </c>
      <c r="G8" s="27">
        <v>0.95545069769358404</v>
      </c>
      <c r="H8" s="27">
        <v>0.21349766483551599</v>
      </c>
      <c r="I8" s="8" t="s">
        <v>138</v>
      </c>
      <c r="J8" s="8" t="s">
        <v>138</v>
      </c>
      <c r="K8" s="196" t="s">
        <v>127</v>
      </c>
      <c r="L8" s="196" t="s">
        <v>127</v>
      </c>
    </row>
    <row r="9" spans="2:12" ht="13.5" customHeight="1" x14ac:dyDescent="0.25">
      <c r="B9" s="194"/>
      <c r="C9" s="26" t="s">
        <v>95</v>
      </c>
      <c r="D9" s="26" t="s">
        <v>95</v>
      </c>
      <c r="E9" s="26" t="s">
        <v>95</v>
      </c>
      <c r="F9" s="26" t="s">
        <v>95</v>
      </c>
      <c r="G9" s="26" t="s">
        <v>95</v>
      </c>
      <c r="H9" s="26" t="s">
        <v>95</v>
      </c>
      <c r="I9" s="26" t="s">
        <v>140</v>
      </c>
      <c r="J9" s="26" t="s">
        <v>140</v>
      </c>
      <c r="K9" s="196"/>
      <c r="L9" s="196"/>
    </row>
    <row r="10" spans="2:12" ht="13.5" customHeight="1" x14ac:dyDescent="0.25">
      <c r="B10" s="194" t="s">
        <v>102</v>
      </c>
      <c r="C10" s="27">
        <v>0.99497931240094395</v>
      </c>
      <c r="D10" s="27">
        <v>0.66365353279769002</v>
      </c>
      <c r="E10" s="27">
        <v>0.62022471628329201</v>
      </c>
      <c r="F10" s="27">
        <v>0.99076251660635695</v>
      </c>
      <c r="G10" s="27">
        <v>0.658537573728049</v>
      </c>
      <c r="H10" s="27">
        <v>0.460231662338074</v>
      </c>
      <c r="I10" s="8" t="s">
        <v>138</v>
      </c>
      <c r="J10" s="8" t="s">
        <v>138</v>
      </c>
      <c r="K10" s="196" t="s">
        <v>127</v>
      </c>
      <c r="L10" s="196" t="s">
        <v>127</v>
      </c>
    </row>
    <row r="11" spans="2:12" ht="13.5" customHeight="1" x14ac:dyDescent="0.25">
      <c r="B11" s="194"/>
      <c r="C11" s="26" t="s">
        <v>95</v>
      </c>
      <c r="D11" s="26" t="s">
        <v>95</v>
      </c>
      <c r="E11" s="26" t="s">
        <v>95</v>
      </c>
      <c r="F11" s="26" t="s">
        <v>95</v>
      </c>
      <c r="G11" s="26" t="s">
        <v>95</v>
      </c>
      <c r="H11" s="26" t="s">
        <v>95</v>
      </c>
      <c r="I11" s="26" t="s">
        <v>140</v>
      </c>
      <c r="J11" s="26" t="s">
        <v>140</v>
      </c>
      <c r="K11" s="196"/>
      <c r="L11" s="196"/>
    </row>
    <row r="12" spans="2:12" ht="13.5" customHeight="1" x14ac:dyDescent="0.25">
      <c r="B12" s="194" t="s">
        <v>164</v>
      </c>
      <c r="C12" s="27">
        <v>0.99670000000000003</v>
      </c>
      <c r="D12" s="27">
        <v>0.77339999999999998</v>
      </c>
      <c r="E12" s="27">
        <v>0.69320000000000004</v>
      </c>
      <c r="F12" s="27">
        <v>0.99009999999999998</v>
      </c>
      <c r="G12" s="27">
        <v>0.74235694095686799</v>
      </c>
      <c r="H12" s="27">
        <v>0.4995</v>
      </c>
      <c r="I12" s="8" t="s">
        <v>138</v>
      </c>
      <c r="J12" s="8" t="s">
        <v>138</v>
      </c>
      <c r="K12" s="196" t="s">
        <v>127</v>
      </c>
      <c r="L12" s="196" t="s">
        <v>127</v>
      </c>
    </row>
    <row r="13" spans="2:12" ht="13.5" customHeight="1" x14ac:dyDescent="0.25">
      <c r="B13" s="194"/>
      <c r="C13" s="26" t="s">
        <v>95</v>
      </c>
      <c r="D13" s="26" t="s">
        <v>95</v>
      </c>
      <c r="E13" s="26" t="s">
        <v>95</v>
      </c>
      <c r="F13" s="26" t="s">
        <v>95</v>
      </c>
      <c r="G13" s="26" t="s">
        <v>95</v>
      </c>
      <c r="H13" s="26" t="s">
        <v>95</v>
      </c>
      <c r="I13" s="26" t="s">
        <v>140</v>
      </c>
      <c r="J13" s="26" t="s">
        <v>140</v>
      </c>
      <c r="K13" s="196"/>
      <c r="L13" s="196"/>
    </row>
    <row r="14" spans="2:12" ht="13.5" customHeight="1" x14ac:dyDescent="0.25">
      <c r="B14" s="194" t="s">
        <v>125</v>
      </c>
      <c r="C14" s="8">
        <v>0.9677</v>
      </c>
      <c r="D14" s="8">
        <v>0.91149999999999998</v>
      </c>
      <c r="E14" s="28">
        <v>2.0899999999999998E-2</v>
      </c>
      <c r="F14" s="8">
        <v>0.99099999999999999</v>
      </c>
      <c r="G14" s="8">
        <v>0.93920000000000003</v>
      </c>
      <c r="H14" s="8">
        <v>0.1241</v>
      </c>
      <c r="I14" s="8" t="s">
        <v>138</v>
      </c>
      <c r="J14" s="8" t="s">
        <v>136</v>
      </c>
      <c r="K14" s="196" t="s">
        <v>127</v>
      </c>
      <c r="L14" s="196" t="s">
        <v>127</v>
      </c>
    </row>
    <row r="15" spans="2:12" ht="13.5" customHeight="1" x14ac:dyDescent="0.25">
      <c r="B15" s="194"/>
      <c r="C15" s="26" t="s">
        <v>95</v>
      </c>
      <c r="D15" s="26" t="s">
        <v>95</v>
      </c>
      <c r="E15" s="26" t="s">
        <v>95</v>
      </c>
      <c r="F15" s="26" t="s">
        <v>95</v>
      </c>
      <c r="G15" s="26" t="s">
        <v>95</v>
      </c>
      <c r="H15" s="26" t="s">
        <v>95</v>
      </c>
      <c r="I15" s="26" t="s">
        <v>140</v>
      </c>
      <c r="J15" s="26" t="s">
        <v>140</v>
      </c>
      <c r="K15" s="196"/>
      <c r="L15" s="196"/>
    </row>
    <row r="16" spans="2:12" ht="13.5" customHeight="1" x14ac:dyDescent="0.25">
      <c r="B16" s="197" t="s">
        <v>161</v>
      </c>
      <c r="C16" s="8">
        <v>0.66400000000000003</v>
      </c>
      <c r="D16" s="28">
        <v>9.5899999999999999E-2</v>
      </c>
      <c r="E16" s="8">
        <v>0.20880000000000001</v>
      </c>
      <c r="F16" s="8">
        <v>0.75870000000000004</v>
      </c>
      <c r="G16" s="8">
        <v>0.36420000000000002</v>
      </c>
      <c r="H16" s="8">
        <v>0.64439999999999997</v>
      </c>
      <c r="I16" s="8" t="s">
        <v>138</v>
      </c>
      <c r="J16" s="8" t="s">
        <v>136</v>
      </c>
      <c r="K16" s="196" t="s">
        <v>127</v>
      </c>
      <c r="L16" s="196" t="s">
        <v>127</v>
      </c>
    </row>
    <row r="17" spans="2:12" ht="13.5" customHeight="1" x14ac:dyDescent="0.25">
      <c r="B17" s="197"/>
      <c r="C17" s="26" t="s">
        <v>96</v>
      </c>
      <c r="D17" s="26" t="s">
        <v>142</v>
      </c>
      <c r="E17" s="26" t="s">
        <v>143</v>
      </c>
      <c r="F17" s="26" t="s">
        <v>95</v>
      </c>
      <c r="G17" s="26" t="s">
        <v>95</v>
      </c>
      <c r="H17" s="26" t="s">
        <v>95</v>
      </c>
      <c r="I17" s="26" t="s">
        <v>140</v>
      </c>
      <c r="J17" s="26" t="s">
        <v>140</v>
      </c>
      <c r="K17" s="196"/>
      <c r="L17" s="196"/>
    </row>
    <row r="18" spans="2:12" ht="13.5" customHeight="1" x14ac:dyDescent="0.25">
      <c r="B18" s="194" t="s">
        <v>104</v>
      </c>
      <c r="C18" s="27">
        <v>0.94550000000000001</v>
      </c>
      <c r="D18" s="27">
        <v>0.71840000000000004</v>
      </c>
      <c r="E18" s="27">
        <v>0.49730000000000002</v>
      </c>
      <c r="F18" s="27">
        <v>0.93915298858082097</v>
      </c>
      <c r="G18" s="27">
        <v>0.708764502243457</v>
      </c>
      <c r="H18" s="27">
        <v>0.33160000000000001</v>
      </c>
      <c r="I18" s="8" t="s">
        <v>138</v>
      </c>
      <c r="J18" s="8" t="s">
        <v>139</v>
      </c>
      <c r="K18" s="196" t="s">
        <v>127</v>
      </c>
      <c r="L18" s="196" t="s">
        <v>127</v>
      </c>
    </row>
    <row r="19" spans="2:12" ht="13.5" customHeight="1" x14ac:dyDescent="0.25">
      <c r="B19" s="194"/>
      <c r="C19" s="26" t="s">
        <v>95</v>
      </c>
      <c r="D19" s="26" t="s">
        <v>95</v>
      </c>
      <c r="E19" s="26" t="s">
        <v>95</v>
      </c>
      <c r="F19" s="26" t="s">
        <v>95</v>
      </c>
      <c r="G19" s="26" t="s">
        <v>95</v>
      </c>
      <c r="H19" s="26" t="s">
        <v>95</v>
      </c>
      <c r="I19" s="26" t="s">
        <v>140</v>
      </c>
      <c r="J19" s="26" t="s">
        <v>140</v>
      </c>
      <c r="K19" s="196"/>
      <c r="L19" s="196"/>
    </row>
    <row r="20" spans="2:12" ht="13.5" customHeight="1" x14ac:dyDescent="0.25">
      <c r="B20" s="194" t="s">
        <v>124</v>
      </c>
      <c r="C20" s="8">
        <v>1</v>
      </c>
      <c r="D20" s="8">
        <v>0.99950000000000006</v>
      </c>
      <c r="E20" s="8">
        <v>0.61099999999999999</v>
      </c>
      <c r="F20" s="8">
        <v>1</v>
      </c>
      <c r="G20" s="8">
        <v>0.99870000000000003</v>
      </c>
      <c r="H20" s="8">
        <v>0.61539999999999995</v>
      </c>
      <c r="I20" s="8" t="s">
        <v>138</v>
      </c>
      <c r="J20" s="8" t="s">
        <v>138</v>
      </c>
      <c r="K20" s="196" t="s">
        <v>127</v>
      </c>
      <c r="L20" s="188" t="s">
        <v>128</v>
      </c>
    </row>
    <row r="21" spans="2:12" ht="13.5" customHeight="1" x14ac:dyDescent="0.25">
      <c r="B21" s="194"/>
      <c r="C21" s="26" t="s">
        <v>95</v>
      </c>
      <c r="D21" s="26" t="s">
        <v>95</v>
      </c>
      <c r="E21" s="26" t="s">
        <v>95</v>
      </c>
      <c r="F21" s="26" t="s">
        <v>95</v>
      </c>
      <c r="G21" s="26" t="s">
        <v>95</v>
      </c>
      <c r="H21" s="26" t="s">
        <v>95</v>
      </c>
      <c r="I21" s="26" t="s">
        <v>140</v>
      </c>
      <c r="J21" s="26" t="s">
        <v>140</v>
      </c>
      <c r="K21" s="196"/>
      <c r="L21" s="188"/>
    </row>
    <row r="22" spans="2:12" ht="13.5" customHeight="1" x14ac:dyDescent="0.25">
      <c r="B22" s="197" t="s">
        <v>131</v>
      </c>
      <c r="C22" s="8">
        <v>0.99</v>
      </c>
      <c r="D22" s="8">
        <v>0.95240000000000002</v>
      </c>
      <c r="E22" s="8">
        <v>0.50270000000000004</v>
      </c>
      <c r="F22" s="8">
        <v>0.98509999999999998</v>
      </c>
      <c r="G22" s="8">
        <v>0.94110000000000005</v>
      </c>
      <c r="H22" s="8">
        <v>0.36349999999999999</v>
      </c>
      <c r="I22" s="8" t="s">
        <v>138</v>
      </c>
      <c r="J22" s="8" t="s">
        <v>136</v>
      </c>
      <c r="K22" s="196" t="s">
        <v>127</v>
      </c>
      <c r="L22" s="196" t="s">
        <v>127</v>
      </c>
    </row>
    <row r="23" spans="2:12" ht="13.5" customHeight="1" x14ac:dyDescent="0.25">
      <c r="B23" s="197"/>
      <c r="C23" s="26" t="s">
        <v>95</v>
      </c>
      <c r="D23" s="26" t="s">
        <v>95</v>
      </c>
      <c r="E23" s="26" t="s">
        <v>95</v>
      </c>
      <c r="F23" s="26" t="s">
        <v>95</v>
      </c>
      <c r="G23" s="26" t="s">
        <v>95</v>
      </c>
      <c r="H23" s="26" t="s">
        <v>95</v>
      </c>
      <c r="I23" s="26" t="s">
        <v>140</v>
      </c>
      <c r="J23" s="26" t="s">
        <v>140</v>
      </c>
      <c r="K23" s="196"/>
      <c r="L23" s="196"/>
    </row>
    <row r="24" spans="2:12" ht="13.5" customHeight="1" x14ac:dyDescent="0.25">
      <c r="B24" s="194" t="s">
        <v>105</v>
      </c>
      <c r="C24" s="27">
        <v>0.65649999999999997</v>
      </c>
      <c r="D24" s="29">
        <v>2.99080026257336E-4</v>
      </c>
      <c r="E24" s="29">
        <v>9.1185334070009001E-4</v>
      </c>
      <c r="F24" s="27">
        <v>0.67779999999999996</v>
      </c>
      <c r="G24" s="29">
        <v>1.1928790752117901E-2</v>
      </c>
      <c r="H24" s="29">
        <v>4.7100000000000003E-2</v>
      </c>
      <c r="I24" s="28" t="s">
        <v>137</v>
      </c>
      <c r="J24" s="28" t="s">
        <v>137</v>
      </c>
      <c r="K24" s="188" t="s">
        <v>128</v>
      </c>
      <c r="L24" s="188" t="s">
        <v>128</v>
      </c>
    </row>
    <row r="25" spans="2:12" ht="13.5" customHeight="1" x14ac:dyDescent="0.25">
      <c r="B25" s="194"/>
      <c r="C25" s="26" t="s">
        <v>95</v>
      </c>
      <c r="D25" s="26" t="s">
        <v>95</v>
      </c>
      <c r="E25" s="26" t="s">
        <v>95</v>
      </c>
      <c r="F25" s="26" t="s">
        <v>95</v>
      </c>
      <c r="G25" s="26" t="s">
        <v>96</v>
      </c>
      <c r="H25" s="26" t="s">
        <v>97</v>
      </c>
      <c r="I25" s="26" t="s">
        <v>140</v>
      </c>
      <c r="J25" s="26" t="s">
        <v>140</v>
      </c>
      <c r="K25" s="188"/>
      <c r="L25" s="188"/>
    </row>
    <row r="26" spans="2:12" ht="13.5" customHeight="1" x14ac:dyDescent="0.25">
      <c r="B26" s="194" t="s">
        <v>108</v>
      </c>
      <c r="C26" s="27">
        <v>0.65080000000000005</v>
      </c>
      <c r="D26" s="29">
        <v>0</v>
      </c>
      <c r="E26" s="29">
        <v>1E-4</v>
      </c>
      <c r="F26" s="27">
        <v>0.65180000000000005</v>
      </c>
      <c r="G26" s="29">
        <v>1.52E-2</v>
      </c>
      <c r="H26" s="29">
        <v>6.6400000000000001E-2</v>
      </c>
      <c r="I26" s="28" t="s">
        <v>137</v>
      </c>
      <c r="J26" s="28" t="s">
        <v>137</v>
      </c>
      <c r="K26" s="188" t="s">
        <v>128</v>
      </c>
      <c r="L26" s="188" t="s">
        <v>128</v>
      </c>
    </row>
    <row r="27" spans="2:12" ht="13.5" customHeight="1" x14ac:dyDescent="0.25">
      <c r="B27" s="194"/>
      <c r="C27" s="26" t="s">
        <v>95</v>
      </c>
      <c r="D27" s="26" t="s">
        <v>95</v>
      </c>
      <c r="E27" s="26" t="s">
        <v>95</v>
      </c>
      <c r="F27" s="26" t="s">
        <v>95</v>
      </c>
      <c r="G27" s="26" t="s">
        <v>95</v>
      </c>
      <c r="H27" s="26" t="s">
        <v>97</v>
      </c>
      <c r="I27" s="26" t="s">
        <v>140</v>
      </c>
      <c r="J27" s="26" t="s">
        <v>140</v>
      </c>
      <c r="K27" s="188"/>
      <c r="L27" s="188"/>
    </row>
    <row r="28" spans="2:12" ht="13.5" customHeight="1" x14ac:dyDescent="0.25">
      <c r="B28" s="194" t="s">
        <v>123</v>
      </c>
      <c r="C28" s="8">
        <v>0.85470000000000002</v>
      </c>
      <c r="D28" s="8">
        <v>0.747</v>
      </c>
      <c r="E28" s="28">
        <v>5.6899999999999999E-2</v>
      </c>
      <c r="F28" s="8">
        <v>0.87849999999999995</v>
      </c>
      <c r="G28" s="8">
        <v>0.42109999999999997</v>
      </c>
      <c r="H28" s="28">
        <v>6.4999999999999997E-3</v>
      </c>
      <c r="I28" s="8" t="s">
        <v>138</v>
      </c>
      <c r="J28" s="8" t="s">
        <v>139</v>
      </c>
      <c r="K28" s="196" t="s">
        <v>127</v>
      </c>
      <c r="L28" s="188" t="s">
        <v>128</v>
      </c>
    </row>
    <row r="29" spans="2:12" ht="13.5" customHeight="1" x14ac:dyDescent="0.25">
      <c r="B29" s="194"/>
      <c r="C29" s="26" t="s">
        <v>95</v>
      </c>
      <c r="D29" s="26" t="s">
        <v>95</v>
      </c>
      <c r="E29" s="26" t="s">
        <v>95</v>
      </c>
      <c r="F29" s="26" t="s">
        <v>95</v>
      </c>
      <c r="G29" s="26" t="s">
        <v>95</v>
      </c>
      <c r="H29" s="26" t="s">
        <v>95</v>
      </c>
      <c r="I29" s="26" t="s">
        <v>140</v>
      </c>
      <c r="J29" s="26" t="s">
        <v>140</v>
      </c>
      <c r="K29" s="196"/>
      <c r="L29" s="188"/>
    </row>
    <row r="30" spans="2:12" ht="13.5" customHeight="1" x14ac:dyDescent="0.25">
      <c r="B30" s="194" t="s">
        <v>166</v>
      </c>
      <c r="C30" s="27">
        <v>0.94359999999999999</v>
      </c>
      <c r="D30" s="27">
        <v>0.89490000000000003</v>
      </c>
      <c r="E30" s="27">
        <v>0.43</v>
      </c>
      <c r="F30" s="27">
        <v>0.91810000000000003</v>
      </c>
      <c r="G30" s="27">
        <v>0.80120000000000002</v>
      </c>
      <c r="H30" s="29">
        <v>6.59E-2</v>
      </c>
      <c r="I30" s="8" t="s">
        <v>138</v>
      </c>
      <c r="J30" s="8" t="s">
        <v>136</v>
      </c>
      <c r="K30" s="196" t="s">
        <v>127</v>
      </c>
      <c r="L30" s="188" t="s">
        <v>128</v>
      </c>
    </row>
    <row r="31" spans="2:12" ht="13.5" customHeight="1" x14ac:dyDescent="0.25">
      <c r="B31" s="194"/>
      <c r="C31" s="26" t="s">
        <v>95</v>
      </c>
      <c r="D31" s="26" t="s">
        <v>95</v>
      </c>
      <c r="E31" s="26" t="s">
        <v>95</v>
      </c>
      <c r="F31" s="26" t="s">
        <v>95</v>
      </c>
      <c r="G31" s="26" t="s">
        <v>95</v>
      </c>
      <c r="H31" s="26" t="s">
        <v>95</v>
      </c>
      <c r="I31" s="26" t="s">
        <v>140</v>
      </c>
      <c r="J31" s="26" t="s">
        <v>140</v>
      </c>
      <c r="K31" s="196"/>
      <c r="L31" s="188"/>
    </row>
    <row r="32" spans="2:12" ht="13.5" customHeight="1" x14ac:dyDescent="0.25">
      <c r="B32" s="194" t="s">
        <v>118</v>
      </c>
      <c r="C32" s="8">
        <v>1</v>
      </c>
      <c r="D32" s="8">
        <v>1</v>
      </c>
      <c r="E32" s="8">
        <v>0.99419999999999997</v>
      </c>
      <c r="F32" s="8">
        <v>1</v>
      </c>
      <c r="G32" s="8">
        <v>1</v>
      </c>
      <c r="H32" s="8">
        <v>0.99660000000000004</v>
      </c>
      <c r="I32" s="8" t="s">
        <v>138</v>
      </c>
      <c r="J32" s="8" t="s">
        <v>138</v>
      </c>
      <c r="K32" s="196" t="s">
        <v>127</v>
      </c>
      <c r="L32" s="188" t="s">
        <v>128</v>
      </c>
    </row>
    <row r="33" spans="2:12" ht="13.5" customHeight="1" x14ac:dyDescent="0.25">
      <c r="B33" s="198"/>
      <c r="C33" s="30" t="s">
        <v>95</v>
      </c>
      <c r="D33" s="30" t="s">
        <v>95</v>
      </c>
      <c r="E33" s="30" t="s">
        <v>95</v>
      </c>
      <c r="F33" s="30" t="s">
        <v>95</v>
      </c>
      <c r="G33" s="30" t="s">
        <v>95</v>
      </c>
      <c r="H33" s="30" t="s">
        <v>95</v>
      </c>
      <c r="I33" s="30" t="s">
        <v>140</v>
      </c>
      <c r="J33" s="30" t="s">
        <v>140</v>
      </c>
      <c r="K33" s="199"/>
      <c r="L33" s="193"/>
    </row>
    <row r="34" spans="2:12" ht="15.75" customHeight="1" x14ac:dyDescent="0.25"/>
    <row r="35" spans="2:12" x14ac:dyDescent="0.25">
      <c r="B35" s="153" t="s">
        <v>304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</row>
    <row r="36" spans="2:12" ht="15" customHeight="1" x14ac:dyDescent="0.25">
      <c r="B36" s="187" t="s">
        <v>289</v>
      </c>
      <c r="C36" s="190" t="s">
        <v>294</v>
      </c>
      <c r="D36" s="190"/>
      <c r="E36" s="190"/>
      <c r="F36" s="190"/>
      <c r="G36" s="190"/>
      <c r="H36" s="190"/>
      <c r="I36" s="190" t="s">
        <v>295</v>
      </c>
      <c r="J36" s="190"/>
      <c r="K36" s="158" t="s">
        <v>302</v>
      </c>
      <c r="L36" s="158" t="s">
        <v>303</v>
      </c>
    </row>
    <row r="37" spans="2:12" ht="24" customHeight="1" x14ac:dyDescent="0.25">
      <c r="B37" s="188"/>
      <c r="C37" s="192" t="s">
        <v>296</v>
      </c>
      <c r="D37" s="192"/>
      <c r="E37" s="192"/>
      <c r="F37" s="193" t="s">
        <v>297</v>
      </c>
      <c r="G37" s="193"/>
      <c r="H37" s="193"/>
      <c r="I37" s="192" t="s">
        <v>298</v>
      </c>
      <c r="J37" s="192"/>
      <c r="K37" s="156"/>
      <c r="L37" s="156"/>
    </row>
    <row r="38" spans="2:12" ht="24.75" thickBot="1" x14ac:dyDescent="0.3">
      <c r="B38" s="189"/>
      <c r="C38" s="61" t="s">
        <v>299</v>
      </c>
      <c r="D38" s="7" t="s">
        <v>300</v>
      </c>
      <c r="E38" s="7" t="s">
        <v>301</v>
      </c>
      <c r="F38" s="61" t="s">
        <v>299</v>
      </c>
      <c r="G38" s="7" t="s">
        <v>300</v>
      </c>
      <c r="H38" s="7" t="s">
        <v>301</v>
      </c>
      <c r="I38" s="7" t="s">
        <v>300</v>
      </c>
      <c r="J38" s="7" t="s">
        <v>301</v>
      </c>
      <c r="K38" s="191"/>
      <c r="L38" s="191"/>
    </row>
    <row r="39" spans="2:12" ht="13.5" customHeight="1" thickTop="1" x14ac:dyDescent="0.25">
      <c r="B39" s="197" t="s">
        <v>135</v>
      </c>
      <c r="C39" s="8">
        <v>0.96679999999999999</v>
      </c>
      <c r="D39" s="8">
        <v>0.23899999999999999</v>
      </c>
      <c r="E39" s="8">
        <v>0.47389999999999999</v>
      </c>
      <c r="F39" s="8">
        <v>0.95430000000000004</v>
      </c>
      <c r="G39" s="8">
        <v>0.25190000000000001</v>
      </c>
      <c r="H39" s="8">
        <v>0.34229999999999999</v>
      </c>
      <c r="I39" s="8" t="s">
        <v>138</v>
      </c>
      <c r="J39" s="8" t="s">
        <v>138</v>
      </c>
      <c r="K39" s="196" t="s">
        <v>127</v>
      </c>
      <c r="L39" s="196" t="s">
        <v>127</v>
      </c>
    </row>
    <row r="40" spans="2:12" ht="13.5" customHeight="1" x14ac:dyDescent="0.25">
      <c r="B40" s="197"/>
      <c r="C40" s="26" t="s">
        <v>95</v>
      </c>
      <c r="D40" s="26" t="s">
        <v>95</v>
      </c>
      <c r="E40" s="26" t="s">
        <v>95</v>
      </c>
      <c r="F40" s="26" t="s">
        <v>95</v>
      </c>
      <c r="G40" s="26" t="s">
        <v>95</v>
      </c>
      <c r="H40" s="26" t="s">
        <v>95</v>
      </c>
      <c r="I40" s="26" t="s">
        <v>140</v>
      </c>
      <c r="J40" s="26" t="s">
        <v>140</v>
      </c>
      <c r="K40" s="196"/>
      <c r="L40" s="196"/>
    </row>
    <row r="41" spans="2:12" ht="13.5" customHeight="1" x14ac:dyDescent="0.25">
      <c r="B41" s="194" t="s">
        <v>122</v>
      </c>
      <c r="C41" s="8">
        <v>0.94289999999999996</v>
      </c>
      <c r="D41" s="8">
        <v>0.97519999999999996</v>
      </c>
      <c r="E41" s="8">
        <v>0.88660000000000005</v>
      </c>
      <c r="F41" s="8">
        <v>0.65800000000000003</v>
      </c>
      <c r="G41" s="8">
        <v>0.77529999999999999</v>
      </c>
      <c r="H41" s="8">
        <v>0.1545</v>
      </c>
      <c r="I41" s="8" t="s">
        <v>138</v>
      </c>
      <c r="J41" s="8" t="s">
        <v>138</v>
      </c>
      <c r="K41" s="196" t="s">
        <v>127</v>
      </c>
      <c r="L41" s="188" t="s">
        <v>128</v>
      </c>
    </row>
    <row r="42" spans="2:12" ht="13.5" customHeight="1" x14ac:dyDescent="0.25">
      <c r="B42" s="194"/>
      <c r="C42" s="26" t="s">
        <v>95</v>
      </c>
      <c r="D42" s="26" t="s">
        <v>95</v>
      </c>
      <c r="E42" s="26" t="s">
        <v>95</v>
      </c>
      <c r="F42" s="26" t="s">
        <v>95</v>
      </c>
      <c r="G42" s="26" t="s">
        <v>95</v>
      </c>
      <c r="H42" s="26" t="s">
        <v>95</v>
      </c>
      <c r="I42" s="26" t="s">
        <v>140</v>
      </c>
      <c r="J42" s="26" t="s">
        <v>140</v>
      </c>
      <c r="K42" s="196"/>
      <c r="L42" s="188"/>
    </row>
    <row r="43" spans="2:12" ht="13.5" customHeight="1" x14ac:dyDescent="0.25">
      <c r="B43" s="194" t="s">
        <v>113</v>
      </c>
      <c r="C43" s="8">
        <v>0.98829999999999996</v>
      </c>
      <c r="D43" s="8">
        <v>0.99119999999999997</v>
      </c>
      <c r="E43" s="8">
        <v>0.33839999999999998</v>
      </c>
      <c r="F43" s="8">
        <v>0.93340000000000001</v>
      </c>
      <c r="G43" s="8">
        <v>0.90620000000000001</v>
      </c>
      <c r="H43" s="28">
        <v>1.4E-3</v>
      </c>
      <c r="I43" s="8" t="s">
        <v>138</v>
      </c>
      <c r="J43" s="8" t="s">
        <v>138</v>
      </c>
      <c r="K43" s="196" t="s">
        <v>127</v>
      </c>
      <c r="L43" s="188" t="s">
        <v>128</v>
      </c>
    </row>
    <row r="44" spans="2:12" ht="13.5" customHeight="1" x14ac:dyDescent="0.25">
      <c r="B44" s="194"/>
      <c r="C44" s="26" t="s">
        <v>95</v>
      </c>
      <c r="D44" s="26" t="s">
        <v>95</v>
      </c>
      <c r="E44" s="26" t="s">
        <v>95</v>
      </c>
      <c r="F44" s="26" t="s">
        <v>95</v>
      </c>
      <c r="G44" s="26" t="s">
        <v>95</v>
      </c>
      <c r="H44" s="26" t="s">
        <v>95</v>
      </c>
      <c r="I44" s="26" t="s">
        <v>140</v>
      </c>
      <c r="J44" s="26" t="s">
        <v>140</v>
      </c>
      <c r="K44" s="196"/>
      <c r="L44" s="188"/>
    </row>
    <row r="45" spans="2:12" ht="13.5" customHeight="1" x14ac:dyDescent="0.25">
      <c r="B45" s="194" t="s">
        <v>126</v>
      </c>
      <c r="C45" s="8">
        <v>0.96353482167444504</v>
      </c>
      <c r="D45" s="8">
        <v>0.88470000000000004</v>
      </c>
      <c r="E45" s="28">
        <v>3.1099999999999999E-2</v>
      </c>
      <c r="F45" s="8">
        <v>0.99129999999999996</v>
      </c>
      <c r="G45" s="8">
        <v>0.92310000000000003</v>
      </c>
      <c r="H45" s="8">
        <v>0.16120000000000001</v>
      </c>
      <c r="I45" s="8" t="s">
        <v>138</v>
      </c>
      <c r="J45" s="8" t="s">
        <v>136</v>
      </c>
      <c r="K45" s="196" t="s">
        <v>127</v>
      </c>
      <c r="L45" s="196" t="s">
        <v>127</v>
      </c>
    </row>
    <row r="46" spans="2:12" ht="13.5" customHeight="1" x14ac:dyDescent="0.25">
      <c r="B46" s="194"/>
      <c r="C46" s="26" t="s">
        <v>95</v>
      </c>
      <c r="D46" s="26" t="s">
        <v>95</v>
      </c>
      <c r="E46" s="26" t="s">
        <v>95</v>
      </c>
      <c r="F46" s="26" t="s">
        <v>95</v>
      </c>
      <c r="G46" s="26" t="s">
        <v>95</v>
      </c>
      <c r="H46" s="26" t="s">
        <v>95</v>
      </c>
      <c r="I46" s="26" t="s">
        <v>140</v>
      </c>
      <c r="J46" s="26" t="s">
        <v>140</v>
      </c>
      <c r="K46" s="196"/>
      <c r="L46" s="196"/>
    </row>
    <row r="47" spans="2:12" ht="13.5" customHeight="1" x14ac:dyDescent="0.25">
      <c r="B47" s="194" t="s">
        <v>119</v>
      </c>
      <c r="C47" s="8">
        <v>0.95079999999999998</v>
      </c>
      <c r="D47" s="8">
        <v>0.69589999999999996</v>
      </c>
      <c r="E47" s="28">
        <v>3.8E-3</v>
      </c>
      <c r="F47" s="8">
        <v>0.97240000000000004</v>
      </c>
      <c r="G47" s="8">
        <v>0.57399999999999995</v>
      </c>
      <c r="H47" s="28">
        <v>8.3000000000000001E-3</v>
      </c>
      <c r="I47" s="8" t="s">
        <v>138</v>
      </c>
      <c r="J47" s="8" t="s">
        <v>138</v>
      </c>
      <c r="K47" s="196" t="s">
        <v>127</v>
      </c>
      <c r="L47" s="188" t="s">
        <v>128</v>
      </c>
    </row>
    <row r="48" spans="2:12" ht="13.5" customHeight="1" x14ac:dyDescent="0.25">
      <c r="B48" s="194"/>
      <c r="C48" s="26" t="s">
        <v>95</v>
      </c>
      <c r="D48" s="26" t="s">
        <v>95</v>
      </c>
      <c r="E48" s="26" t="s">
        <v>95</v>
      </c>
      <c r="F48" s="26" t="s">
        <v>95</v>
      </c>
      <c r="G48" s="26" t="s">
        <v>95</v>
      </c>
      <c r="H48" s="26" t="s">
        <v>95</v>
      </c>
      <c r="I48" s="26" t="s">
        <v>140</v>
      </c>
      <c r="J48" s="26" t="s">
        <v>140</v>
      </c>
      <c r="K48" s="196"/>
      <c r="L48" s="188"/>
    </row>
    <row r="49" spans="2:12" ht="13.5" customHeight="1" x14ac:dyDescent="0.25">
      <c r="B49" s="194" t="s">
        <v>112</v>
      </c>
      <c r="C49" s="8">
        <v>1</v>
      </c>
      <c r="D49" s="8">
        <v>0.79869999999999997</v>
      </c>
      <c r="E49" s="8">
        <v>0.18110000000000001</v>
      </c>
      <c r="F49" s="8">
        <v>1</v>
      </c>
      <c r="G49" s="8">
        <v>0.77980000000000005</v>
      </c>
      <c r="H49" s="28">
        <v>3.6799999999999999E-2</v>
      </c>
      <c r="I49" s="8" t="s">
        <v>138</v>
      </c>
      <c r="J49" s="8" t="s">
        <v>138</v>
      </c>
      <c r="K49" s="200" t="s">
        <v>127</v>
      </c>
      <c r="L49" s="156" t="s">
        <v>128</v>
      </c>
    </row>
    <row r="50" spans="2:12" ht="13.5" customHeight="1" x14ac:dyDescent="0.25">
      <c r="B50" s="194"/>
      <c r="C50" s="26" t="s">
        <v>95</v>
      </c>
      <c r="D50" s="26" t="s">
        <v>95</v>
      </c>
      <c r="E50" s="26" t="s">
        <v>95</v>
      </c>
      <c r="F50" s="26" t="s">
        <v>95</v>
      </c>
      <c r="G50" s="26" t="s">
        <v>95</v>
      </c>
      <c r="H50" s="26" t="s">
        <v>95</v>
      </c>
      <c r="I50" s="26" t="s">
        <v>140</v>
      </c>
      <c r="J50" s="26" t="s">
        <v>140</v>
      </c>
      <c r="K50" s="200"/>
      <c r="L50" s="156"/>
    </row>
    <row r="51" spans="2:12" ht="13.5" customHeight="1" x14ac:dyDescent="0.25">
      <c r="B51" s="194" t="s">
        <v>116</v>
      </c>
      <c r="C51" s="8">
        <v>0.58150000000000002</v>
      </c>
      <c r="D51" s="28">
        <v>1.2999999999999999E-3</v>
      </c>
      <c r="E51" s="28">
        <v>2.0000000000000001E-4</v>
      </c>
      <c r="F51" s="8">
        <v>0.55069999999999997</v>
      </c>
      <c r="G51" s="28">
        <v>4.0000000000000001E-3</v>
      </c>
      <c r="H51" s="28">
        <v>4.0000000000000002E-4</v>
      </c>
      <c r="I51" s="8" t="s">
        <v>138</v>
      </c>
      <c r="J51" s="8" t="s">
        <v>136</v>
      </c>
      <c r="K51" s="196" t="s">
        <v>127</v>
      </c>
      <c r="L51" s="188" t="s">
        <v>128</v>
      </c>
    </row>
    <row r="52" spans="2:12" ht="13.5" customHeight="1" x14ac:dyDescent="0.25">
      <c r="B52" s="194"/>
      <c r="C52" s="26" t="s">
        <v>95</v>
      </c>
      <c r="D52" s="26" t="s">
        <v>95</v>
      </c>
      <c r="E52" s="26" t="s">
        <v>95</v>
      </c>
      <c r="F52" s="26" t="s">
        <v>95</v>
      </c>
      <c r="G52" s="26" t="s">
        <v>95</v>
      </c>
      <c r="H52" s="26" t="s">
        <v>95</v>
      </c>
      <c r="I52" s="26" t="s">
        <v>140</v>
      </c>
      <c r="J52" s="26" t="s">
        <v>140</v>
      </c>
      <c r="K52" s="196"/>
      <c r="L52" s="188"/>
    </row>
    <row r="53" spans="2:12" ht="13.5" customHeight="1" x14ac:dyDescent="0.25">
      <c r="B53" s="194" t="s">
        <v>120</v>
      </c>
      <c r="C53" s="8">
        <v>0.95820000000000005</v>
      </c>
      <c r="D53" s="8">
        <v>0.72970000000000002</v>
      </c>
      <c r="E53" s="8">
        <v>0.38240000000000002</v>
      </c>
      <c r="F53" s="8">
        <v>0.95689999999999997</v>
      </c>
      <c r="G53" s="8">
        <v>0.57620000000000005</v>
      </c>
      <c r="H53" s="28">
        <v>2.1600000000000001E-2</v>
      </c>
      <c r="I53" s="8" t="s">
        <v>138</v>
      </c>
      <c r="J53" s="8" t="s">
        <v>138</v>
      </c>
      <c r="K53" s="196" t="s">
        <v>127</v>
      </c>
      <c r="L53" s="188" t="s">
        <v>128</v>
      </c>
    </row>
    <row r="54" spans="2:12" ht="13.5" customHeight="1" x14ac:dyDescent="0.25">
      <c r="B54" s="194"/>
      <c r="C54" s="26" t="s">
        <v>95</v>
      </c>
      <c r="D54" s="26" t="s">
        <v>95</v>
      </c>
      <c r="E54" s="26" t="s">
        <v>95</v>
      </c>
      <c r="F54" s="26" t="s">
        <v>95</v>
      </c>
      <c r="G54" s="26" t="s">
        <v>95</v>
      </c>
      <c r="H54" s="26" t="s">
        <v>95</v>
      </c>
      <c r="I54" s="26" t="s">
        <v>140</v>
      </c>
      <c r="J54" s="26" t="s">
        <v>140</v>
      </c>
      <c r="K54" s="196"/>
      <c r="L54" s="188"/>
    </row>
    <row r="55" spans="2:12" ht="13.5" customHeight="1" x14ac:dyDescent="0.25">
      <c r="B55" s="194" t="s">
        <v>115</v>
      </c>
      <c r="C55" s="28">
        <v>0.35299999999999998</v>
      </c>
      <c r="D55" s="28">
        <v>0.43759999999999999</v>
      </c>
      <c r="E55" s="28">
        <v>0.14810000000000001</v>
      </c>
      <c r="F55" s="28">
        <v>8.0100000000000005E-2</v>
      </c>
      <c r="G55" s="28">
        <v>0</v>
      </c>
      <c r="H55" s="28">
        <v>0</v>
      </c>
      <c r="I55" s="8" t="s">
        <v>138</v>
      </c>
      <c r="J55" s="8" t="s">
        <v>136</v>
      </c>
      <c r="K55" s="196" t="s">
        <v>127</v>
      </c>
      <c r="L55" s="188" t="s">
        <v>128</v>
      </c>
    </row>
    <row r="56" spans="2:12" ht="13.5" customHeight="1" x14ac:dyDescent="0.25">
      <c r="B56" s="194"/>
      <c r="C56" s="26" t="s">
        <v>96</v>
      </c>
      <c r="D56" s="26" t="s">
        <v>142</v>
      </c>
      <c r="E56" s="26" t="s">
        <v>98</v>
      </c>
      <c r="F56" s="26" t="s">
        <v>95</v>
      </c>
      <c r="G56" s="26" t="s">
        <v>95</v>
      </c>
      <c r="H56" s="26" t="s">
        <v>95</v>
      </c>
      <c r="I56" s="26" t="s">
        <v>140</v>
      </c>
      <c r="J56" s="26" t="s">
        <v>140</v>
      </c>
      <c r="K56" s="196"/>
      <c r="L56" s="188"/>
    </row>
    <row r="57" spans="2:12" ht="13.5" customHeight="1" x14ac:dyDescent="0.25">
      <c r="B57" s="194" t="s">
        <v>117</v>
      </c>
      <c r="C57" s="8">
        <v>0.94220000000000004</v>
      </c>
      <c r="D57" s="8">
        <v>0.89939999999999998</v>
      </c>
      <c r="E57" s="8">
        <v>0.29659999999999997</v>
      </c>
      <c r="F57" s="8">
        <v>0.78920000000000001</v>
      </c>
      <c r="G57" s="28">
        <v>4.7899999999999998E-2</v>
      </c>
      <c r="H57" s="28">
        <v>0</v>
      </c>
      <c r="I57" s="8" t="s">
        <v>138</v>
      </c>
      <c r="J57" s="8" t="s">
        <v>138</v>
      </c>
      <c r="K57" s="196" t="s">
        <v>127</v>
      </c>
      <c r="L57" s="188" t="s">
        <v>128</v>
      </c>
    </row>
    <row r="58" spans="2:12" ht="13.5" customHeight="1" x14ac:dyDescent="0.25">
      <c r="B58" s="194"/>
      <c r="C58" s="26" t="s">
        <v>95</v>
      </c>
      <c r="D58" s="26" t="s">
        <v>95</v>
      </c>
      <c r="E58" s="26" t="s">
        <v>95</v>
      </c>
      <c r="F58" s="26" t="s">
        <v>95</v>
      </c>
      <c r="G58" s="26" t="s">
        <v>95</v>
      </c>
      <c r="H58" s="26" t="s">
        <v>95</v>
      </c>
      <c r="I58" s="26" t="s">
        <v>140</v>
      </c>
      <c r="J58" s="26" t="s">
        <v>140</v>
      </c>
      <c r="K58" s="196"/>
      <c r="L58" s="188"/>
    </row>
    <row r="59" spans="2:12" ht="13.5" customHeight="1" x14ac:dyDescent="0.25">
      <c r="B59" s="194" t="s">
        <v>114</v>
      </c>
      <c r="C59" s="8">
        <v>1</v>
      </c>
      <c r="D59" s="8">
        <v>0.95130000000000003</v>
      </c>
      <c r="E59" s="8">
        <v>0.89939999999999998</v>
      </c>
      <c r="F59" s="8">
        <v>0.99860000000000004</v>
      </c>
      <c r="G59" s="8">
        <v>0.81799999999999995</v>
      </c>
      <c r="H59" s="8">
        <v>0.95489999999999997</v>
      </c>
      <c r="I59" s="8" t="s">
        <v>138</v>
      </c>
      <c r="J59" s="8" t="s">
        <v>138</v>
      </c>
      <c r="K59" s="196" t="s">
        <v>127</v>
      </c>
      <c r="L59" s="188" t="s">
        <v>128</v>
      </c>
    </row>
    <row r="60" spans="2:12" ht="13.5" customHeight="1" x14ac:dyDescent="0.25">
      <c r="B60" s="194"/>
      <c r="C60" s="26" t="s">
        <v>95</v>
      </c>
      <c r="D60" s="26" t="s">
        <v>95</v>
      </c>
      <c r="E60" s="26" t="s">
        <v>95</v>
      </c>
      <c r="F60" s="26" t="s">
        <v>95</v>
      </c>
      <c r="G60" s="26" t="s">
        <v>95</v>
      </c>
      <c r="H60" s="26" t="s">
        <v>95</v>
      </c>
      <c r="I60" s="26" t="s">
        <v>140</v>
      </c>
      <c r="J60" s="26" t="s">
        <v>140</v>
      </c>
      <c r="K60" s="196"/>
      <c r="L60" s="188"/>
    </row>
    <row r="61" spans="2:12" ht="13.5" customHeight="1" x14ac:dyDescent="0.25">
      <c r="B61" s="194" t="s">
        <v>106</v>
      </c>
      <c r="C61" s="27">
        <v>0.73699999999999999</v>
      </c>
      <c r="D61" s="29">
        <v>2.2000000000000001E-3</v>
      </c>
      <c r="E61" s="29">
        <v>1.2E-2</v>
      </c>
      <c r="F61" s="27">
        <v>0.66769999999999996</v>
      </c>
      <c r="G61" s="29">
        <v>1.17E-2</v>
      </c>
      <c r="H61" s="29">
        <v>5.3199999999999997E-2</v>
      </c>
      <c r="I61" s="28" t="s">
        <v>137</v>
      </c>
      <c r="J61" s="28" t="s">
        <v>137</v>
      </c>
      <c r="K61" s="188" t="s">
        <v>128</v>
      </c>
      <c r="L61" s="188" t="s">
        <v>128</v>
      </c>
    </row>
    <row r="62" spans="2:12" ht="13.5" customHeight="1" x14ac:dyDescent="0.25">
      <c r="B62" s="194"/>
      <c r="C62" s="26" t="s">
        <v>95</v>
      </c>
      <c r="D62" s="26" t="s">
        <v>95</v>
      </c>
      <c r="E62" s="26" t="s">
        <v>95</v>
      </c>
      <c r="F62" s="26" t="s">
        <v>95</v>
      </c>
      <c r="G62" s="26" t="s">
        <v>95</v>
      </c>
      <c r="H62" s="26" t="s">
        <v>141</v>
      </c>
      <c r="I62" s="26" t="s">
        <v>140</v>
      </c>
      <c r="J62" s="26" t="s">
        <v>140</v>
      </c>
      <c r="K62" s="188"/>
      <c r="L62" s="188"/>
    </row>
    <row r="63" spans="2:12" ht="13.5" customHeight="1" x14ac:dyDescent="0.25">
      <c r="B63" s="194" t="s">
        <v>107</v>
      </c>
      <c r="C63" s="8">
        <v>0.73570000000000002</v>
      </c>
      <c r="D63" s="28">
        <v>1E-4</v>
      </c>
      <c r="E63" s="28">
        <v>6.9999999999999999E-4</v>
      </c>
      <c r="F63" s="8">
        <v>0.71799999999999997</v>
      </c>
      <c r="G63" s="28">
        <v>2.92E-2</v>
      </c>
      <c r="H63" s="8">
        <v>0.117512178597134</v>
      </c>
      <c r="I63" s="28" t="s">
        <v>137</v>
      </c>
      <c r="J63" s="28" t="s">
        <v>137</v>
      </c>
      <c r="K63" s="202" t="s">
        <v>128</v>
      </c>
      <c r="L63" s="202" t="s">
        <v>128</v>
      </c>
    </row>
    <row r="64" spans="2:12" ht="13.5" customHeight="1" thickBot="1" x14ac:dyDescent="0.3">
      <c r="B64" s="201"/>
      <c r="C64" s="26" t="s">
        <v>95</v>
      </c>
      <c r="D64" s="26" t="s">
        <v>95</v>
      </c>
      <c r="E64" s="26" t="s">
        <v>95</v>
      </c>
      <c r="F64" s="26" t="s">
        <v>95</v>
      </c>
      <c r="G64" s="26" t="s">
        <v>95</v>
      </c>
      <c r="H64" s="26" t="s">
        <v>96</v>
      </c>
      <c r="I64" s="26" t="s">
        <v>140</v>
      </c>
      <c r="J64" s="26" t="s">
        <v>140</v>
      </c>
      <c r="K64" s="203"/>
      <c r="L64" s="203"/>
    </row>
    <row r="65" spans="2:12" ht="12.75" customHeight="1" thickTop="1" x14ac:dyDescent="0.25">
      <c r="B65" s="204" t="s">
        <v>305</v>
      </c>
      <c r="C65" s="204"/>
      <c r="D65" s="204"/>
      <c r="E65" s="204"/>
      <c r="F65" s="204"/>
      <c r="G65" s="204"/>
      <c r="H65" s="204"/>
      <c r="I65" s="204"/>
      <c r="J65" s="204"/>
      <c r="K65" s="204"/>
      <c r="L65" s="204"/>
    </row>
    <row r="66" spans="2:12" ht="12.75" customHeight="1" x14ac:dyDescent="0.25"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</row>
  </sheetData>
  <mergeCells count="100">
    <mergeCell ref="I37:J37"/>
    <mergeCell ref="B35:L35"/>
    <mergeCell ref="B36:B38"/>
    <mergeCell ref="C36:H36"/>
    <mergeCell ref="I36:J36"/>
    <mergeCell ref="K36:K38"/>
    <mergeCell ref="L36:L38"/>
    <mergeCell ref="C37:E37"/>
    <mergeCell ref="F37:H37"/>
    <mergeCell ref="B63:B64"/>
    <mergeCell ref="K63:K64"/>
    <mergeCell ref="L63:L64"/>
    <mergeCell ref="B65:L66"/>
    <mergeCell ref="B59:B60"/>
    <mergeCell ref="K59:K60"/>
    <mergeCell ref="L59:L60"/>
    <mergeCell ref="B61:B62"/>
    <mergeCell ref="K61:K62"/>
    <mergeCell ref="L61:L62"/>
    <mergeCell ref="B55:B56"/>
    <mergeCell ref="K55:K56"/>
    <mergeCell ref="L55:L56"/>
    <mergeCell ref="B57:B58"/>
    <mergeCell ref="K57:K58"/>
    <mergeCell ref="L57:L58"/>
    <mergeCell ref="B51:B52"/>
    <mergeCell ref="K51:K52"/>
    <mergeCell ref="L51:L52"/>
    <mergeCell ref="B53:B54"/>
    <mergeCell ref="K53:K54"/>
    <mergeCell ref="L53:L54"/>
    <mergeCell ref="B47:B48"/>
    <mergeCell ref="K47:K48"/>
    <mergeCell ref="L47:L48"/>
    <mergeCell ref="B49:B50"/>
    <mergeCell ref="K49:K50"/>
    <mergeCell ref="L49:L50"/>
    <mergeCell ref="B43:B44"/>
    <mergeCell ref="K43:K44"/>
    <mergeCell ref="L43:L44"/>
    <mergeCell ref="B45:B46"/>
    <mergeCell ref="K45:K46"/>
    <mergeCell ref="L45:L46"/>
    <mergeCell ref="B39:B40"/>
    <mergeCell ref="K39:K40"/>
    <mergeCell ref="L39:L40"/>
    <mergeCell ref="B41:B42"/>
    <mergeCell ref="K41:K42"/>
    <mergeCell ref="L41:L42"/>
    <mergeCell ref="B30:B31"/>
    <mergeCell ref="K30:K31"/>
    <mergeCell ref="L30:L31"/>
    <mergeCell ref="B32:B33"/>
    <mergeCell ref="K32:K33"/>
    <mergeCell ref="L32:L33"/>
    <mergeCell ref="B26:B27"/>
    <mergeCell ref="K26:K27"/>
    <mergeCell ref="L26:L27"/>
    <mergeCell ref="B28:B29"/>
    <mergeCell ref="K28:K29"/>
    <mergeCell ref="L28:L29"/>
    <mergeCell ref="B22:B23"/>
    <mergeCell ref="K22:K23"/>
    <mergeCell ref="L22:L23"/>
    <mergeCell ref="B24:B25"/>
    <mergeCell ref="K24:K25"/>
    <mergeCell ref="L24:L25"/>
    <mergeCell ref="B18:B19"/>
    <mergeCell ref="K18:K19"/>
    <mergeCell ref="L18:L19"/>
    <mergeCell ref="B20:B21"/>
    <mergeCell ref="K20:K21"/>
    <mergeCell ref="L20:L21"/>
    <mergeCell ref="B14:B15"/>
    <mergeCell ref="K14:K15"/>
    <mergeCell ref="L14:L15"/>
    <mergeCell ref="B16:B17"/>
    <mergeCell ref="K16:K17"/>
    <mergeCell ref="L16:L17"/>
    <mergeCell ref="B10:B11"/>
    <mergeCell ref="K10:K11"/>
    <mergeCell ref="L10:L11"/>
    <mergeCell ref="B12:B13"/>
    <mergeCell ref="K12:K13"/>
    <mergeCell ref="L12:L13"/>
    <mergeCell ref="B6:B7"/>
    <mergeCell ref="K6:K7"/>
    <mergeCell ref="L6:L7"/>
    <mergeCell ref="B8:B9"/>
    <mergeCell ref="K8:K9"/>
    <mergeCell ref="L8:L9"/>
    <mergeCell ref="B2:L2"/>
    <mergeCell ref="B3:B5"/>
    <mergeCell ref="C3:H3"/>
    <mergeCell ref="I3:J3"/>
    <mergeCell ref="K3:K5"/>
    <mergeCell ref="L3:L5"/>
    <mergeCell ref="C4:E4"/>
    <mergeCell ref="F4:H4"/>
    <mergeCell ref="I4:J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3"/>
  <sheetViews>
    <sheetView topLeftCell="F47" workbookViewId="0">
      <selection activeCell="A16" sqref="A16:V62"/>
    </sheetView>
  </sheetViews>
  <sheetFormatPr defaultColWidth="11.42578125" defaultRowHeight="15.75" x14ac:dyDescent="0.25"/>
  <cols>
    <col min="1" max="1" width="15.7109375" style="5" customWidth="1"/>
    <col min="2" max="10" width="9.5703125" style="5" customWidth="1"/>
    <col min="11" max="11" width="2.85546875" style="5" customWidth="1"/>
    <col min="12" max="12" width="11.42578125" style="5"/>
    <col min="13" max="13" width="15.5703125" style="5" customWidth="1"/>
    <col min="14" max="22" width="9.5703125" style="5" customWidth="1"/>
    <col min="23" max="16384" width="11.42578125" style="5"/>
  </cols>
  <sheetData>
    <row r="2" spans="1:22" x14ac:dyDescent="0.25">
      <c r="A2" s="205" t="s">
        <v>308</v>
      </c>
      <c r="B2" s="205"/>
      <c r="C2" s="205"/>
      <c r="D2" s="205"/>
      <c r="E2" s="205"/>
      <c r="F2" s="205"/>
      <c r="G2" s="205"/>
      <c r="H2" s="205"/>
      <c r="I2" s="205"/>
      <c r="J2" s="205"/>
      <c r="M2" s="205" t="s">
        <v>397</v>
      </c>
      <c r="N2" s="205"/>
      <c r="O2" s="205"/>
      <c r="P2" s="205"/>
      <c r="Q2" s="205"/>
      <c r="R2" s="205"/>
      <c r="S2" s="205"/>
      <c r="T2" s="205"/>
      <c r="U2" s="205"/>
      <c r="V2" s="205"/>
    </row>
    <row r="3" spans="1:22" ht="16.5" thickBot="1" x14ac:dyDescent="0.3">
      <c r="A3" s="206" t="s">
        <v>259</v>
      </c>
      <c r="B3" s="206"/>
      <c r="C3" s="206"/>
      <c r="D3" s="206"/>
      <c r="E3" s="206"/>
      <c r="F3" s="206"/>
      <c r="G3" s="206"/>
      <c r="H3" s="206"/>
      <c r="I3" s="206"/>
      <c r="J3" s="206"/>
      <c r="M3" s="206" t="s">
        <v>259</v>
      </c>
      <c r="N3" s="206"/>
      <c r="O3" s="206"/>
      <c r="P3" s="206"/>
      <c r="Q3" s="206"/>
      <c r="R3" s="206"/>
      <c r="S3" s="206"/>
      <c r="T3" s="206"/>
      <c r="U3" s="206"/>
      <c r="V3" s="206"/>
    </row>
    <row r="4" spans="1:22" ht="16.5" thickTop="1" x14ac:dyDescent="0.25">
      <c r="A4" s="10" t="s">
        <v>261</v>
      </c>
      <c r="B4" s="10" t="s">
        <v>155</v>
      </c>
      <c r="C4" s="10" t="s">
        <v>153</v>
      </c>
      <c r="D4" s="10" t="s">
        <v>144</v>
      </c>
      <c r="E4" s="10" t="s">
        <v>262</v>
      </c>
      <c r="F4" s="10" t="s">
        <v>149</v>
      </c>
      <c r="G4" s="10" t="s">
        <v>147</v>
      </c>
      <c r="H4" s="10" t="s">
        <v>268</v>
      </c>
      <c r="I4" s="10" t="s">
        <v>269</v>
      </c>
      <c r="J4" s="10" t="s">
        <v>274</v>
      </c>
      <c r="M4" s="10" t="s">
        <v>261</v>
      </c>
      <c r="N4" s="10" t="s">
        <v>155</v>
      </c>
      <c r="O4" s="10" t="s">
        <v>153</v>
      </c>
      <c r="P4" s="10" t="s">
        <v>144</v>
      </c>
      <c r="Q4" s="10" t="s">
        <v>262</v>
      </c>
      <c r="R4" s="10" t="s">
        <v>149</v>
      </c>
      <c r="S4" s="10" t="s">
        <v>147</v>
      </c>
      <c r="T4" s="10" t="s">
        <v>268</v>
      </c>
      <c r="U4" s="10" t="s">
        <v>269</v>
      </c>
      <c r="V4" s="10" t="s">
        <v>274</v>
      </c>
    </row>
    <row r="5" spans="1:22" ht="25.5" customHeight="1" x14ac:dyDescent="0.25">
      <c r="A5" s="33" t="s">
        <v>155</v>
      </c>
      <c r="B5" s="18">
        <v>0.55000000000000004</v>
      </c>
      <c r="C5" s="15"/>
      <c r="D5" s="15"/>
      <c r="E5" s="15"/>
      <c r="F5" s="15"/>
      <c r="G5" s="15"/>
      <c r="H5" s="15"/>
      <c r="I5" s="15"/>
      <c r="J5" s="15"/>
      <c r="M5" s="91" t="s">
        <v>155</v>
      </c>
      <c r="N5" s="18">
        <v>0.55000000000000004</v>
      </c>
      <c r="O5" s="15"/>
      <c r="P5" s="15"/>
      <c r="Q5" s="15"/>
      <c r="R5" s="15"/>
      <c r="S5" s="15"/>
      <c r="T5" s="15"/>
      <c r="U5" s="15"/>
      <c r="V5" s="15"/>
    </row>
    <row r="6" spans="1:22" s="9" customFormat="1" ht="25.5" customHeight="1" x14ac:dyDescent="0.25">
      <c r="A6" s="11" t="s">
        <v>153</v>
      </c>
      <c r="B6" s="12" t="s">
        <v>153</v>
      </c>
      <c r="C6" s="19">
        <v>0.54630000000000001</v>
      </c>
      <c r="D6" s="12"/>
      <c r="E6" s="12"/>
      <c r="F6" s="12"/>
      <c r="G6" s="12"/>
      <c r="H6" s="12"/>
      <c r="I6" s="12"/>
      <c r="J6" s="12"/>
      <c r="M6" s="11" t="s">
        <v>153</v>
      </c>
      <c r="N6" s="12" t="s">
        <v>153</v>
      </c>
      <c r="O6" s="19">
        <v>0.54630000000000001</v>
      </c>
      <c r="P6" s="12"/>
      <c r="Q6" s="12"/>
      <c r="R6" s="12"/>
      <c r="S6" s="12"/>
      <c r="T6" s="12"/>
      <c r="U6" s="12"/>
      <c r="V6" s="12"/>
    </row>
    <row r="7" spans="1:22" s="9" customFormat="1" ht="25.5" customHeight="1" x14ac:dyDescent="0.25">
      <c r="A7" s="11" t="s">
        <v>144</v>
      </c>
      <c r="B7" s="12" t="s">
        <v>155</v>
      </c>
      <c r="C7" s="12" t="s">
        <v>153</v>
      </c>
      <c r="D7" s="19">
        <v>0.5554</v>
      </c>
      <c r="E7" s="12"/>
      <c r="F7" s="12"/>
      <c r="G7" s="12"/>
      <c r="H7" s="12"/>
      <c r="I7" s="12"/>
      <c r="J7" s="12"/>
      <c r="M7" s="11" t="s">
        <v>144</v>
      </c>
      <c r="N7" s="12" t="s">
        <v>155</v>
      </c>
      <c r="O7" s="12" t="s">
        <v>153</v>
      </c>
      <c r="P7" s="19">
        <v>0.5554</v>
      </c>
      <c r="Q7" s="12"/>
      <c r="R7" s="12"/>
      <c r="S7" s="12"/>
      <c r="T7" s="12"/>
      <c r="U7" s="12"/>
      <c r="V7" s="12"/>
    </row>
    <row r="8" spans="1:22" s="9" customFormat="1" ht="25.5" customHeight="1" x14ac:dyDescent="0.25">
      <c r="A8" s="11" t="s">
        <v>262</v>
      </c>
      <c r="B8" s="12" t="s">
        <v>264</v>
      </c>
      <c r="C8" s="12" t="s">
        <v>263</v>
      </c>
      <c r="D8" s="12" t="s">
        <v>306</v>
      </c>
      <c r="E8" s="19">
        <v>0.2432</v>
      </c>
      <c r="F8" s="12"/>
      <c r="G8" s="12"/>
      <c r="H8" s="12"/>
      <c r="I8" s="12"/>
      <c r="J8" s="12"/>
      <c r="M8" s="11" t="s">
        <v>262</v>
      </c>
      <c r="N8" s="12" t="s">
        <v>263</v>
      </c>
      <c r="O8" s="12" t="s">
        <v>263</v>
      </c>
      <c r="P8" s="12" t="s">
        <v>306</v>
      </c>
      <c r="Q8" s="19">
        <v>0.2432</v>
      </c>
      <c r="R8" s="12"/>
      <c r="S8" s="12"/>
      <c r="T8" s="12"/>
      <c r="U8" s="12"/>
      <c r="V8" s="12"/>
    </row>
    <row r="9" spans="1:22" s="9" customFormat="1" ht="25.5" customHeight="1" x14ac:dyDescent="0.25">
      <c r="A9" s="11" t="s">
        <v>149</v>
      </c>
      <c r="B9" s="12" t="s">
        <v>145</v>
      </c>
      <c r="C9" s="12" t="s">
        <v>145</v>
      </c>
      <c r="D9" s="12" t="s">
        <v>145</v>
      </c>
      <c r="E9" s="12" t="s">
        <v>151</v>
      </c>
      <c r="F9" s="19">
        <v>0.16830000000000001</v>
      </c>
      <c r="G9" s="12"/>
      <c r="H9" s="12"/>
      <c r="I9" s="12"/>
      <c r="J9" s="12"/>
      <c r="M9" s="11" t="s">
        <v>149</v>
      </c>
      <c r="N9" s="12" t="s">
        <v>145</v>
      </c>
      <c r="O9" s="12" t="s">
        <v>151</v>
      </c>
      <c r="P9" s="12" t="s">
        <v>145</v>
      </c>
      <c r="Q9" s="12" t="s">
        <v>149</v>
      </c>
      <c r="R9" s="19">
        <v>0.16830000000000001</v>
      </c>
      <c r="S9" s="12"/>
      <c r="T9" s="12"/>
      <c r="U9" s="12"/>
      <c r="V9" s="12"/>
    </row>
    <row r="10" spans="1:22" s="9" customFormat="1" ht="25.5" customHeight="1" x14ac:dyDescent="0.25">
      <c r="A10" s="11" t="s">
        <v>147</v>
      </c>
      <c r="B10" s="12" t="s">
        <v>148</v>
      </c>
      <c r="C10" s="12" t="s">
        <v>148</v>
      </c>
      <c r="D10" s="12" t="s">
        <v>146</v>
      </c>
      <c r="E10" s="12" t="s">
        <v>148</v>
      </c>
      <c r="F10" s="12" t="s">
        <v>149</v>
      </c>
      <c r="G10" s="19">
        <v>0.1739</v>
      </c>
      <c r="H10" s="12"/>
      <c r="I10" s="12"/>
      <c r="J10" s="12"/>
      <c r="M10" s="11" t="s">
        <v>147</v>
      </c>
      <c r="N10" s="12" t="s">
        <v>148</v>
      </c>
      <c r="O10" s="12" t="s">
        <v>148</v>
      </c>
      <c r="P10" s="12" t="s">
        <v>146</v>
      </c>
      <c r="Q10" s="12" t="s">
        <v>152</v>
      </c>
      <c r="R10" s="12" t="s">
        <v>149</v>
      </c>
      <c r="S10" s="19">
        <v>0.1739</v>
      </c>
      <c r="T10" s="12"/>
      <c r="U10" s="12"/>
      <c r="V10" s="12"/>
    </row>
    <row r="11" spans="1:22" s="9" customFormat="1" ht="25.5" customHeight="1" x14ac:dyDescent="0.25">
      <c r="A11" s="11" t="s">
        <v>265</v>
      </c>
      <c r="B11" s="12" t="s">
        <v>271</v>
      </c>
      <c r="C11" s="12" t="s">
        <v>270</v>
      </c>
      <c r="D11" s="12" t="s">
        <v>271</v>
      </c>
      <c r="E11" s="12" t="s">
        <v>262</v>
      </c>
      <c r="F11" s="12" t="s">
        <v>150</v>
      </c>
      <c r="G11" s="12" t="s">
        <v>152</v>
      </c>
      <c r="H11" s="19">
        <v>0.24809999999999999</v>
      </c>
      <c r="I11" s="12"/>
      <c r="J11" s="12"/>
      <c r="M11" s="11" t="s">
        <v>265</v>
      </c>
      <c r="N11" s="12" t="s">
        <v>395</v>
      </c>
      <c r="O11" s="12" t="s">
        <v>395</v>
      </c>
      <c r="P11" s="12" t="s">
        <v>271</v>
      </c>
      <c r="Q11" s="12" t="s">
        <v>262</v>
      </c>
      <c r="R11" s="12" t="s">
        <v>150</v>
      </c>
      <c r="S11" s="12" t="s">
        <v>147</v>
      </c>
      <c r="T11" s="19">
        <v>0.24809999999999999</v>
      </c>
      <c r="U11" s="12"/>
      <c r="V11" s="12"/>
    </row>
    <row r="12" spans="1:22" s="9" customFormat="1" ht="25.5" customHeight="1" x14ac:dyDescent="0.25">
      <c r="A12" s="11" t="s">
        <v>266</v>
      </c>
      <c r="B12" s="12" t="s">
        <v>273</v>
      </c>
      <c r="C12" s="12" t="s">
        <v>272</v>
      </c>
      <c r="D12" s="12" t="s">
        <v>273</v>
      </c>
      <c r="E12" s="12" t="s">
        <v>307</v>
      </c>
      <c r="F12" s="12" t="s">
        <v>269</v>
      </c>
      <c r="G12" s="12" t="s">
        <v>269</v>
      </c>
      <c r="H12" s="12" t="s">
        <v>273</v>
      </c>
      <c r="I12" s="19">
        <v>0.16500000000000001</v>
      </c>
      <c r="J12" s="12"/>
      <c r="M12" s="11" t="s">
        <v>266</v>
      </c>
      <c r="N12" s="12" t="s">
        <v>273</v>
      </c>
      <c r="O12" s="12" t="s">
        <v>307</v>
      </c>
      <c r="P12" s="12" t="s">
        <v>273</v>
      </c>
      <c r="Q12" s="12" t="s">
        <v>307</v>
      </c>
      <c r="R12" s="12" t="s">
        <v>269</v>
      </c>
      <c r="S12" s="12" t="s">
        <v>269</v>
      </c>
      <c r="T12" s="12" t="s">
        <v>307</v>
      </c>
      <c r="U12" s="19">
        <v>0.16500000000000001</v>
      </c>
      <c r="V12" s="12"/>
    </row>
    <row r="13" spans="1:22" s="9" customFormat="1" ht="25.5" customHeight="1" thickBot="1" x14ac:dyDescent="0.3">
      <c r="A13" s="13" t="s">
        <v>267</v>
      </c>
      <c r="B13" s="14" t="s">
        <v>276</v>
      </c>
      <c r="C13" s="14" t="s">
        <v>275</v>
      </c>
      <c r="D13" s="14" t="s">
        <v>276</v>
      </c>
      <c r="E13" s="14" t="s">
        <v>275</v>
      </c>
      <c r="F13" s="14" t="s">
        <v>277</v>
      </c>
      <c r="G13" s="14" t="s">
        <v>275</v>
      </c>
      <c r="H13" s="14" t="s">
        <v>276</v>
      </c>
      <c r="I13" s="14" t="s">
        <v>277</v>
      </c>
      <c r="J13" s="20">
        <v>0.13550000000000001</v>
      </c>
      <c r="M13" s="13" t="s">
        <v>267</v>
      </c>
      <c r="N13" s="14" t="s">
        <v>276</v>
      </c>
      <c r="O13" s="14" t="s">
        <v>275</v>
      </c>
      <c r="P13" s="14" t="s">
        <v>276</v>
      </c>
      <c r="Q13" s="14" t="s">
        <v>275</v>
      </c>
      <c r="R13" s="14" t="s">
        <v>274</v>
      </c>
      <c r="S13" s="14" t="s">
        <v>275</v>
      </c>
      <c r="T13" s="14" t="s">
        <v>276</v>
      </c>
      <c r="U13" s="14" t="s">
        <v>274</v>
      </c>
      <c r="V13" s="20">
        <v>0.13550000000000001</v>
      </c>
    </row>
    <row r="14" spans="1:22" ht="16.5" thickTop="1" x14ac:dyDescent="0.25">
      <c r="A14" s="164" t="s">
        <v>278</v>
      </c>
      <c r="B14" s="164"/>
      <c r="C14" s="164"/>
      <c r="D14" s="164"/>
      <c r="E14" s="164"/>
      <c r="F14" s="164"/>
      <c r="G14" s="164"/>
      <c r="H14" s="164"/>
      <c r="I14" s="164"/>
      <c r="J14" s="164"/>
      <c r="M14" s="164" t="s">
        <v>278</v>
      </c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23.25" customHeight="1" x14ac:dyDescent="0.25">
      <c r="A15" s="165" t="s">
        <v>311</v>
      </c>
      <c r="B15" s="165"/>
      <c r="C15" s="165"/>
      <c r="D15" s="165"/>
      <c r="E15" s="165"/>
      <c r="F15" s="165"/>
      <c r="G15" s="165"/>
      <c r="H15" s="165"/>
      <c r="I15" s="165"/>
      <c r="J15" s="165"/>
      <c r="M15" s="165" t="s">
        <v>398</v>
      </c>
      <c r="N15" s="165"/>
      <c r="O15" s="165"/>
      <c r="P15" s="165"/>
      <c r="Q15" s="165"/>
      <c r="R15" s="165"/>
      <c r="S15" s="165"/>
      <c r="T15" s="165"/>
      <c r="U15" s="165"/>
      <c r="V15" s="165"/>
    </row>
    <row r="16" spans="1:22" ht="16.5" thickBot="1" x14ac:dyDescent="0.3">
      <c r="A16" s="162" t="s">
        <v>389</v>
      </c>
      <c r="B16" s="162"/>
      <c r="C16" s="162"/>
      <c r="D16" s="162"/>
      <c r="E16" s="162"/>
      <c r="F16" s="162"/>
      <c r="G16" s="162"/>
      <c r="H16" s="162"/>
      <c r="I16" s="162"/>
      <c r="J16" s="162"/>
    </row>
    <row r="17" spans="1:12" ht="16.5" customHeight="1" thickTop="1" x14ac:dyDescent="0.25">
      <c r="A17" s="10" t="s">
        <v>261</v>
      </c>
      <c r="B17" s="10" t="s">
        <v>155</v>
      </c>
      <c r="C17" s="10" t="s">
        <v>153</v>
      </c>
      <c r="D17" s="10" t="s">
        <v>144</v>
      </c>
      <c r="E17" s="10" t="s">
        <v>262</v>
      </c>
      <c r="F17" s="10" t="s">
        <v>149</v>
      </c>
      <c r="G17" s="10" t="s">
        <v>147</v>
      </c>
      <c r="H17" s="10" t="s">
        <v>268</v>
      </c>
      <c r="I17" s="10" t="s">
        <v>269</v>
      </c>
      <c r="J17" s="10" t="s">
        <v>274</v>
      </c>
    </row>
    <row r="18" spans="1:12" ht="23.25" customHeight="1" x14ac:dyDescent="0.25">
      <c r="A18" s="91" t="s">
        <v>155</v>
      </c>
      <c r="B18" s="18">
        <v>0.80820000000000003</v>
      </c>
      <c r="C18" s="136"/>
      <c r="D18" s="136"/>
      <c r="E18" s="136"/>
      <c r="F18" s="136"/>
      <c r="G18" s="136"/>
      <c r="H18" s="136"/>
      <c r="I18" s="136"/>
      <c r="J18" s="136"/>
    </row>
    <row r="19" spans="1:12" x14ac:dyDescent="0.25">
      <c r="A19" s="11" t="s">
        <v>153</v>
      </c>
      <c r="B19" s="130">
        <v>-4.453E-2</v>
      </c>
      <c r="C19" s="19">
        <v>0.66510000000000002</v>
      </c>
      <c r="D19" s="130"/>
      <c r="E19" s="130"/>
      <c r="F19" s="130"/>
      <c r="G19" s="130"/>
      <c r="H19" s="130"/>
      <c r="I19" s="130"/>
      <c r="J19" s="130"/>
    </row>
    <row r="20" spans="1:12" x14ac:dyDescent="0.25">
      <c r="A20" s="11" t="s">
        <v>144</v>
      </c>
      <c r="B20" s="130">
        <v>5.7939999999999998E-2</v>
      </c>
      <c r="C20" s="130">
        <v>-9.7549999999999998E-2</v>
      </c>
      <c r="D20" s="19">
        <v>0.54179999999999995</v>
      </c>
      <c r="E20" s="130"/>
      <c r="F20" s="130"/>
      <c r="G20" s="130"/>
      <c r="H20" s="130"/>
      <c r="I20" s="130"/>
      <c r="J20" s="130"/>
    </row>
    <row r="21" spans="1:12" x14ac:dyDescent="0.25">
      <c r="A21" s="11" t="s">
        <v>262</v>
      </c>
      <c r="B21" s="130">
        <v>-2.0030000000000001</v>
      </c>
      <c r="C21" s="130">
        <v>1.7769999999999999</v>
      </c>
      <c r="D21" s="130">
        <v>3.4590000000000001</v>
      </c>
      <c r="E21" s="19">
        <v>0.1196</v>
      </c>
      <c r="F21" s="130"/>
      <c r="G21" s="130"/>
      <c r="H21" s="130"/>
      <c r="I21" s="130"/>
      <c r="J21" s="130"/>
    </row>
    <row r="22" spans="1:12" x14ac:dyDescent="0.25">
      <c r="A22" s="11" t="s">
        <v>149</v>
      </c>
      <c r="B22" s="130">
        <v>-2.778</v>
      </c>
      <c r="C22" s="130">
        <v>2.6789999999999998</v>
      </c>
      <c r="D22" s="130">
        <v>4.6920000000000002</v>
      </c>
      <c r="E22" s="130">
        <v>1.163</v>
      </c>
      <c r="F22" s="19">
        <v>4.5260000000000002E-2</v>
      </c>
      <c r="G22" s="130"/>
      <c r="H22" s="130"/>
      <c r="I22" s="130"/>
      <c r="J22" s="130"/>
    </row>
    <row r="23" spans="1:12" x14ac:dyDescent="0.25">
      <c r="A23" s="11" t="s">
        <v>147</v>
      </c>
      <c r="B23" s="130">
        <v>-2.488</v>
      </c>
      <c r="C23" s="130">
        <v>2.343</v>
      </c>
      <c r="D23" s="130">
        <v>4.2809999999999997</v>
      </c>
      <c r="E23" s="130">
        <v>1.964</v>
      </c>
      <c r="F23" s="130">
        <v>-0.13159999999999999</v>
      </c>
      <c r="G23" s="19">
        <v>5.6239999999999998E-2</v>
      </c>
      <c r="H23" s="130"/>
      <c r="I23" s="130"/>
      <c r="J23" s="130"/>
    </row>
    <row r="24" spans="1:12" x14ac:dyDescent="0.25">
      <c r="A24" s="11" t="s">
        <v>265</v>
      </c>
      <c r="B24" s="130">
        <v>-2.7269999999999999</v>
      </c>
      <c r="C24" s="130">
        <v>2.4609999999999999</v>
      </c>
      <c r="D24" s="130">
        <v>6.66</v>
      </c>
      <c r="E24" s="130">
        <v>-9.1399999999999995E-2</v>
      </c>
      <c r="F24" s="130">
        <v>-1.8460000000000001</v>
      </c>
      <c r="G24" s="130">
        <v>-1.637</v>
      </c>
      <c r="H24" s="19">
        <v>0.12429999999999999</v>
      </c>
      <c r="I24" s="130"/>
      <c r="J24" s="130"/>
    </row>
    <row r="25" spans="1:12" ht="24" x14ac:dyDescent="0.25">
      <c r="A25" s="11" t="s">
        <v>266</v>
      </c>
      <c r="B25" s="130">
        <v>-2.8370000000000002</v>
      </c>
      <c r="C25" s="130">
        <v>2.5139999999999998</v>
      </c>
      <c r="D25" s="130">
        <v>5.1959999999999997</v>
      </c>
      <c r="E25" s="130">
        <v>2.569</v>
      </c>
      <c r="F25" s="130">
        <v>0.1157</v>
      </c>
      <c r="G25" s="130">
        <v>0.40339999999999998</v>
      </c>
      <c r="H25" s="130">
        <v>2.61</v>
      </c>
      <c r="I25" s="19">
        <v>5.8259999999999999E-2</v>
      </c>
      <c r="J25" s="130"/>
    </row>
    <row r="26" spans="1:12" ht="16.5" thickBot="1" x14ac:dyDescent="0.3">
      <c r="A26" s="13" t="s">
        <v>267</v>
      </c>
      <c r="B26" s="134">
        <v>-2.9249999999999998</v>
      </c>
      <c r="C26" s="134">
        <v>2.74</v>
      </c>
      <c r="D26" s="134">
        <v>5.0579999999999998</v>
      </c>
      <c r="E26" s="134">
        <v>2.2810000000000001</v>
      </c>
      <c r="F26" s="134">
        <v>1.714</v>
      </c>
      <c r="G26" s="134">
        <v>2.0750000000000002</v>
      </c>
      <c r="H26" s="134">
        <v>2.8780000000000001</v>
      </c>
      <c r="I26" s="134">
        <v>1.2769999999999999</v>
      </c>
      <c r="J26" s="20">
        <v>2.6290000000000001E-2</v>
      </c>
    </row>
    <row r="27" spans="1:12" ht="16.5" thickTop="1" x14ac:dyDescent="0.25"/>
    <row r="28" spans="1:12" ht="16.5" thickBot="1" x14ac:dyDescent="0.3">
      <c r="A28" s="162" t="s">
        <v>387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32" t="s">
        <v>388</v>
      </c>
      <c r="L28" s="131">
        <v>30</v>
      </c>
    </row>
    <row r="29" spans="1:12" ht="16.5" thickTop="1" x14ac:dyDescent="0.25">
      <c r="A29" s="10" t="s">
        <v>261</v>
      </c>
      <c r="B29" s="10" t="s">
        <v>155</v>
      </c>
      <c r="C29" s="10" t="s">
        <v>153</v>
      </c>
      <c r="D29" s="10" t="s">
        <v>144</v>
      </c>
      <c r="E29" s="10" t="s">
        <v>262</v>
      </c>
      <c r="F29" s="10" t="s">
        <v>149</v>
      </c>
      <c r="G29" s="10" t="s">
        <v>147</v>
      </c>
      <c r="H29" s="10" t="s">
        <v>268</v>
      </c>
      <c r="I29" s="10" t="s">
        <v>269</v>
      </c>
      <c r="J29" s="10" t="s">
        <v>274</v>
      </c>
    </row>
    <row r="30" spans="1:12" x14ac:dyDescent="0.25">
      <c r="A30" s="91" t="s">
        <v>155</v>
      </c>
      <c r="B30" s="18">
        <v>0.80820000000000003</v>
      </c>
      <c r="C30" s="15"/>
      <c r="D30" s="15"/>
      <c r="E30" s="15"/>
      <c r="F30" s="15"/>
      <c r="G30" s="15"/>
      <c r="H30" s="15"/>
      <c r="I30" s="15"/>
      <c r="J30" s="15"/>
    </row>
    <row r="31" spans="1:12" x14ac:dyDescent="0.25">
      <c r="A31" s="11" t="s">
        <v>153</v>
      </c>
      <c r="B31" s="130">
        <f>SQRT(($L$28-1)/$L$28)*B19</f>
        <v>-4.3781543333540292E-2</v>
      </c>
      <c r="C31" s="19">
        <v>0.66510000000000002</v>
      </c>
      <c r="D31" s="12"/>
      <c r="E31" s="12"/>
      <c r="F31" s="12"/>
      <c r="G31" s="12"/>
      <c r="H31" s="12"/>
      <c r="I31" s="12"/>
      <c r="J31" s="12"/>
    </row>
    <row r="32" spans="1:12" x14ac:dyDescent="0.25">
      <c r="A32" s="11" t="s">
        <v>144</v>
      </c>
      <c r="B32" s="130">
        <f>SQRT(($L$28-1)/$L$28)*B20</f>
        <v>5.6966149129695137E-2</v>
      </c>
      <c r="C32" s="130">
        <f>SQRT(($L$28-1)/$L$28)*C20</f>
        <v>-9.5910387428404575E-2</v>
      </c>
      <c r="D32" s="19">
        <v>0.54179999999999995</v>
      </c>
      <c r="E32" s="130"/>
      <c r="F32" s="12"/>
      <c r="G32" s="12"/>
      <c r="H32" s="12"/>
      <c r="I32" s="12"/>
      <c r="J32" s="12"/>
    </row>
    <row r="33" spans="1:22" x14ac:dyDescent="0.25">
      <c r="A33" s="11" t="s">
        <v>262</v>
      </c>
      <c r="B33" s="130">
        <f t="shared" ref="B33:I38" si="0">SQRT(($L$28-1)/$L$28)*B21</f>
        <v>-1.9693337367411006</v>
      </c>
      <c r="C33" s="130">
        <f t="shared" si="0"/>
        <v>1.7471323266045609</v>
      </c>
      <c r="D33" s="130">
        <f t="shared" si="0"/>
        <v>3.4008614055853554</v>
      </c>
      <c r="E33" s="19">
        <v>0.1196</v>
      </c>
      <c r="F33" s="12"/>
      <c r="G33" s="12"/>
      <c r="H33" s="12"/>
      <c r="I33" s="12"/>
      <c r="J33" s="12"/>
    </row>
    <row r="34" spans="1:22" x14ac:dyDescent="0.25">
      <c r="A34" s="11" t="s">
        <v>149</v>
      </c>
      <c r="B34" s="130">
        <f t="shared" si="0"/>
        <v>-2.7313075989349862</v>
      </c>
      <c r="C34" s="130">
        <f t="shared" si="0"/>
        <v>2.6339715829902186</v>
      </c>
      <c r="D34" s="130">
        <f t="shared" si="0"/>
        <v>4.6131372405338213</v>
      </c>
      <c r="E34" s="130">
        <f t="shared" si="0"/>
        <v>1.1434523893309536</v>
      </c>
      <c r="F34" s="19">
        <v>4.5260000000000002E-2</v>
      </c>
      <c r="G34" s="12"/>
      <c r="H34" s="12"/>
      <c r="I34" s="12"/>
      <c r="J34" s="12"/>
    </row>
    <row r="35" spans="1:22" x14ac:dyDescent="0.25">
      <c r="A35" s="11" t="s">
        <v>147</v>
      </c>
      <c r="B35" s="130">
        <f t="shared" si="0"/>
        <v>-2.4461818956624355</v>
      </c>
      <c r="C35" s="130">
        <f t="shared" si="0"/>
        <v>2.3036190440261599</v>
      </c>
      <c r="D35" s="130">
        <f t="shared" si="0"/>
        <v>4.2090452955509994</v>
      </c>
      <c r="E35" s="130">
        <f t="shared" si="0"/>
        <v>1.9309892456113438</v>
      </c>
      <c r="F35" s="130">
        <f t="shared" si="0"/>
        <v>-0.12938807776092304</v>
      </c>
      <c r="G35" s="19">
        <v>5.6239999999999998E-2</v>
      </c>
      <c r="H35" s="12"/>
      <c r="I35" s="12"/>
      <c r="J35" s="12"/>
    </row>
    <row r="36" spans="1:22" x14ac:dyDescent="0.25">
      <c r="A36" s="11" t="s">
        <v>265</v>
      </c>
      <c r="B36" s="130">
        <f t="shared" si="0"/>
        <v>-2.6811648028422272</v>
      </c>
      <c r="C36" s="130">
        <f t="shared" si="0"/>
        <v>2.4196357094956804</v>
      </c>
      <c r="D36" s="130">
        <f t="shared" si="0"/>
        <v>6.5480592544661658</v>
      </c>
      <c r="E36" s="130">
        <f t="shared" si="0"/>
        <v>-8.9863756134865996E-2</v>
      </c>
      <c r="F36" s="130">
        <f t="shared" si="0"/>
        <v>-1.8149725801418231</v>
      </c>
      <c r="G36" s="130">
        <f t="shared" si="0"/>
        <v>-1.6094854353695365</v>
      </c>
      <c r="H36" s="19">
        <v>0.12429999999999999</v>
      </c>
      <c r="I36" s="12"/>
      <c r="J36" s="12"/>
    </row>
    <row r="37" spans="1:22" ht="24" x14ac:dyDescent="0.25">
      <c r="A37" s="11" t="s">
        <v>266</v>
      </c>
      <c r="B37" s="130">
        <f t="shared" si="0"/>
        <v>-2.7893159316697469</v>
      </c>
      <c r="C37" s="130">
        <f t="shared" si="0"/>
        <v>2.4717448897489396</v>
      </c>
      <c r="D37" s="130">
        <f t="shared" si="0"/>
        <v>5.1086660489799094</v>
      </c>
      <c r="E37" s="130">
        <f t="shared" si="0"/>
        <v>2.5258204541626994</v>
      </c>
      <c r="F37" s="130">
        <f t="shared" si="0"/>
        <v>0.11375532368494524</v>
      </c>
      <c r="G37" s="130">
        <f t="shared" si="0"/>
        <v>0.39661968517292057</v>
      </c>
      <c r="H37" s="130">
        <f t="shared" si="0"/>
        <v>2.5661313294529569</v>
      </c>
      <c r="I37" s="19">
        <v>5.8259999999999999E-2</v>
      </c>
      <c r="J37" s="12"/>
    </row>
    <row r="38" spans="1:22" ht="16.5" thickBot="1" x14ac:dyDescent="0.3">
      <c r="A38" s="13" t="s">
        <v>267</v>
      </c>
      <c r="B38" s="134">
        <f t="shared" si="0"/>
        <v>-2.8758368347317615</v>
      </c>
      <c r="C38" s="134">
        <f t="shared" si="0"/>
        <v>2.69394629988548</v>
      </c>
      <c r="D38" s="134">
        <f t="shared" si="0"/>
        <v>4.972985541905385</v>
      </c>
      <c r="E38" s="134">
        <f t="shared" si="0"/>
        <v>2.2426611350506493</v>
      </c>
      <c r="F38" s="134">
        <f t="shared" si="0"/>
        <v>1.6851912255488</v>
      </c>
      <c r="G38" s="134">
        <f t="shared" si="0"/>
        <v>2.0401235665191133</v>
      </c>
      <c r="H38" s="134">
        <f t="shared" si="0"/>
        <v>2.8296268069600039</v>
      </c>
      <c r="I38" s="134">
        <f t="shared" si="0"/>
        <v>1.2555362864794735</v>
      </c>
      <c r="J38" s="20">
        <v>2.6290000000000001E-2</v>
      </c>
      <c r="L38" s="135">
        <v>0.9</v>
      </c>
      <c r="M38" s="135">
        <v>0.95</v>
      </c>
      <c r="N38" s="135">
        <v>0.99</v>
      </c>
    </row>
    <row r="39" spans="1:22" ht="16.5" thickTop="1" x14ac:dyDescent="0.25">
      <c r="L39" s="131">
        <v>1.69</v>
      </c>
      <c r="M39" s="131">
        <v>2.04</v>
      </c>
      <c r="N39" s="131">
        <v>2.75</v>
      </c>
    </row>
    <row r="40" spans="1:22" ht="16.5" thickBot="1" x14ac:dyDescent="0.3">
      <c r="A40" s="162" t="s">
        <v>390</v>
      </c>
      <c r="B40" s="162"/>
      <c r="C40" s="162"/>
      <c r="D40" s="162"/>
      <c r="E40" s="162"/>
      <c r="F40" s="162"/>
      <c r="G40" s="162"/>
      <c r="H40" s="162"/>
      <c r="I40" s="162"/>
      <c r="J40" s="162"/>
      <c r="M40" s="162" t="s">
        <v>394</v>
      </c>
      <c r="N40" s="162"/>
      <c r="O40" s="162"/>
      <c r="P40" s="162"/>
      <c r="Q40" s="162"/>
      <c r="R40" s="162"/>
      <c r="S40" s="162"/>
      <c r="T40" s="162"/>
      <c r="U40" s="162"/>
      <c r="V40" s="162"/>
    </row>
    <row r="41" spans="1:22" ht="16.5" thickTop="1" x14ac:dyDescent="0.25">
      <c r="A41" s="10" t="s">
        <v>261</v>
      </c>
      <c r="B41" s="10" t="s">
        <v>155</v>
      </c>
      <c r="C41" s="10" t="s">
        <v>153</v>
      </c>
      <c r="D41" s="10" t="s">
        <v>144</v>
      </c>
      <c r="E41" s="10" t="s">
        <v>262</v>
      </c>
      <c r="F41" s="10" t="s">
        <v>149</v>
      </c>
      <c r="G41" s="10" t="s">
        <v>147</v>
      </c>
      <c r="H41" s="10" t="s">
        <v>268</v>
      </c>
      <c r="I41" s="10" t="s">
        <v>269</v>
      </c>
      <c r="J41" s="10" t="s">
        <v>274</v>
      </c>
      <c r="M41" s="10" t="s">
        <v>261</v>
      </c>
      <c r="N41" s="10" t="s">
        <v>155</v>
      </c>
      <c r="O41" s="10" t="s">
        <v>153</v>
      </c>
      <c r="P41" s="10" t="s">
        <v>144</v>
      </c>
      <c r="Q41" s="10" t="s">
        <v>262</v>
      </c>
      <c r="R41" s="10" t="s">
        <v>149</v>
      </c>
      <c r="S41" s="10" t="s">
        <v>147</v>
      </c>
      <c r="T41" s="10" t="s">
        <v>268</v>
      </c>
      <c r="U41" s="10" t="s">
        <v>269</v>
      </c>
      <c r="V41" s="10" t="s">
        <v>274</v>
      </c>
    </row>
    <row r="42" spans="1:22" x14ac:dyDescent="0.25">
      <c r="A42" s="91" t="s">
        <v>155</v>
      </c>
      <c r="B42" s="18">
        <v>0.80820000000000003</v>
      </c>
      <c r="C42" s="15"/>
      <c r="D42" s="15"/>
      <c r="E42" s="15"/>
      <c r="F42" s="15"/>
      <c r="G42" s="15"/>
      <c r="H42" s="15"/>
      <c r="I42" s="15"/>
      <c r="J42" s="15"/>
      <c r="M42" s="91" t="s">
        <v>155</v>
      </c>
      <c r="N42" s="18">
        <v>0.80820000000000003</v>
      </c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1" t="s">
        <v>153</v>
      </c>
      <c r="B43" s="130" t="b">
        <f t="shared" ref="B43:B50" si="1">ABS(B31)&gt;$L$39</f>
        <v>0</v>
      </c>
      <c r="C43" s="19">
        <v>0.66510000000000002</v>
      </c>
      <c r="D43" s="12"/>
      <c r="E43" s="12"/>
      <c r="F43" s="12"/>
      <c r="G43" s="12"/>
      <c r="H43" s="12"/>
      <c r="I43" s="12"/>
      <c r="J43" s="12"/>
      <c r="M43" s="11" t="s">
        <v>153</v>
      </c>
      <c r="N43" s="130" t="b">
        <f t="shared" ref="N43:N50" si="2">ABS(B19)&gt;$M$39</f>
        <v>0</v>
      </c>
      <c r="O43" s="19">
        <v>0.66510000000000002</v>
      </c>
      <c r="P43" s="12"/>
      <c r="Q43" s="12"/>
      <c r="R43" s="12"/>
      <c r="S43" s="12"/>
      <c r="T43" s="12"/>
      <c r="U43" s="12"/>
      <c r="V43" s="12"/>
    </row>
    <row r="44" spans="1:22" x14ac:dyDescent="0.25">
      <c r="A44" s="11" t="s">
        <v>144</v>
      </c>
      <c r="B44" s="130" t="b">
        <f t="shared" si="1"/>
        <v>0</v>
      </c>
      <c r="C44" s="130" t="b">
        <f t="shared" ref="C44:C50" si="3">ABS(C32)&gt;$L$39</f>
        <v>0</v>
      </c>
      <c r="D44" s="19">
        <v>0.54179999999999995</v>
      </c>
      <c r="E44" s="130"/>
      <c r="F44" s="12"/>
      <c r="G44" s="12"/>
      <c r="H44" s="12"/>
      <c r="I44" s="12"/>
      <c r="J44" s="12"/>
      <c r="M44" s="11" t="s">
        <v>144</v>
      </c>
      <c r="N44" s="130" t="b">
        <f t="shared" si="2"/>
        <v>0</v>
      </c>
      <c r="O44" s="130" t="b">
        <f t="shared" ref="O44:O50" si="4">ABS(C20)&gt;$M$39</f>
        <v>0</v>
      </c>
      <c r="P44" s="19">
        <v>0.54179999999999995</v>
      </c>
      <c r="Q44" s="130"/>
      <c r="R44" s="12"/>
      <c r="S44" s="12"/>
      <c r="T44" s="12"/>
      <c r="U44" s="12"/>
      <c r="V44" s="12"/>
    </row>
    <row r="45" spans="1:22" x14ac:dyDescent="0.25">
      <c r="A45" s="11" t="s">
        <v>262</v>
      </c>
      <c r="B45" s="130" t="b">
        <f t="shared" si="1"/>
        <v>1</v>
      </c>
      <c r="C45" s="130" t="b">
        <f t="shared" si="3"/>
        <v>1</v>
      </c>
      <c r="D45" s="130" t="b">
        <f t="shared" ref="D45:D50" si="5">ABS(D33)&gt;$L$39</f>
        <v>1</v>
      </c>
      <c r="E45" s="19">
        <v>0.1196</v>
      </c>
      <c r="F45" s="12"/>
      <c r="G45" s="12"/>
      <c r="H45" s="12"/>
      <c r="I45" s="12"/>
      <c r="J45" s="12"/>
      <c r="M45" s="11" t="s">
        <v>262</v>
      </c>
      <c r="N45" s="130" t="b">
        <f t="shared" si="2"/>
        <v>0</v>
      </c>
      <c r="O45" s="130" t="b">
        <f t="shared" si="4"/>
        <v>0</v>
      </c>
      <c r="P45" s="130" t="b">
        <f t="shared" ref="P45:P50" si="6">ABS(D21)&gt;$M$39</f>
        <v>1</v>
      </c>
      <c r="Q45" s="19">
        <v>0.1196</v>
      </c>
      <c r="R45" s="12"/>
      <c r="S45" s="12"/>
      <c r="T45" s="12"/>
      <c r="U45" s="12"/>
      <c r="V45" s="12"/>
    </row>
    <row r="46" spans="1:22" x14ac:dyDescent="0.25">
      <c r="A46" s="11" t="s">
        <v>149</v>
      </c>
      <c r="B46" s="130" t="b">
        <f t="shared" si="1"/>
        <v>1</v>
      </c>
      <c r="C46" s="130" t="b">
        <f t="shared" si="3"/>
        <v>1</v>
      </c>
      <c r="D46" s="130" t="b">
        <f t="shared" si="5"/>
        <v>1</v>
      </c>
      <c r="E46" s="130" t="b">
        <f>ABS(E34)&gt;$L$39</f>
        <v>0</v>
      </c>
      <c r="F46" s="19">
        <v>4.5260000000000002E-2</v>
      </c>
      <c r="G46" s="12"/>
      <c r="H46" s="12"/>
      <c r="I46" s="12"/>
      <c r="J46" s="12"/>
      <c r="M46" s="11" t="s">
        <v>149</v>
      </c>
      <c r="N46" s="130" t="b">
        <f t="shared" si="2"/>
        <v>1</v>
      </c>
      <c r="O46" s="130" t="b">
        <f t="shared" si="4"/>
        <v>1</v>
      </c>
      <c r="P46" s="130" t="b">
        <f t="shared" si="6"/>
        <v>1</v>
      </c>
      <c r="Q46" s="130" t="b">
        <f>ABS(E22)&gt;$M$39</f>
        <v>0</v>
      </c>
      <c r="R46" s="19">
        <v>4.5260000000000002E-2</v>
      </c>
      <c r="S46" s="12"/>
      <c r="T46" s="12"/>
      <c r="U46" s="12"/>
      <c r="V46" s="12"/>
    </row>
    <row r="47" spans="1:22" x14ac:dyDescent="0.25">
      <c r="A47" s="11" t="s">
        <v>147</v>
      </c>
      <c r="B47" s="130" t="b">
        <f t="shared" si="1"/>
        <v>1</v>
      </c>
      <c r="C47" s="130" t="b">
        <f t="shared" si="3"/>
        <v>1</v>
      </c>
      <c r="D47" s="130" t="b">
        <f t="shared" si="5"/>
        <v>1</v>
      </c>
      <c r="E47" s="130" t="b">
        <f>ABS(E35)&gt;$L$39</f>
        <v>1</v>
      </c>
      <c r="F47" s="130" t="b">
        <f>ABS(F35)&gt;$L$39</f>
        <v>0</v>
      </c>
      <c r="G47" s="19">
        <v>5.6239999999999998E-2</v>
      </c>
      <c r="H47" s="12"/>
      <c r="I47" s="12"/>
      <c r="J47" s="12"/>
      <c r="M47" s="11" t="s">
        <v>147</v>
      </c>
      <c r="N47" s="130" t="b">
        <f t="shared" si="2"/>
        <v>1</v>
      </c>
      <c r="O47" s="130" t="b">
        <f t="shared" si="4"/>
        <v>1</v>
      </c>
      <c r="P47" s="130" t="b">
        <f t="shared" si="6"/>
        <v>1</v>
      </c>
      <c r="Q47" s="130" t="b">
        <f>ABS(E23)&gt;$M$39</f>
        <v>0</v>
      </c>
      <c r="R47" s="130" t="b">
        <f>ABS(F23)&gt;$M$39</f>
        <v>0</v>
      </c>
      <c r="S47" s="19">
        <v>5.6239999999999998E-2</v>
      </c>
      <c r="T47" s="12"/>
      <c r="U47" s="12"/>
      <c r="V47" s="12"/>
    </row>
    <row r="48" spans="1:22" ht="24" x14ac:dyDescent="0.25">
      <c r="A48" s="11" t="s">
        <v>265</v>
      </c>
      <c r="B48" s="130" t="b">
        <f t="shared" si="1"/>
        <v>1</v>
      </c>
      <c r="C48" s="130" t="b">
        <f t="shared" si="3"/>
        <v>1</v>
      </c>
      <c r="D48" s="130" t="b">
        <f t="shared" si="5"/>
        <v>1</v>
      </c>
      <c r="E48" s="130" t="b">
        <f>ABS(E36)&gt;$L$39</f>
        <v>0</v>
      </c>
      <c r="F48" s="130" t="b">
        <f>ABS(F36)&gt;$L$39</f>
        <v>1</v>
      </c>
      <c r="G48" s="130" t="b">
        <f>ABS(G36)&gt;$L$39</f>
        <v>0</v>
      </c>
      <c r="H48" s="19">
        <v>0.12429999999999999</v>
      </c>
      <c r="I48" s="12"/>
      <c r="J48" s="12"/>
      <c r="M48" s="11" t="s">
        <v>265</v>
      </c>
      <c r="N48" s="130" t="b">
        <f t="shared" si="2"/>
        <v>1</v>
      </c>
      <c r="O48" s="130" t="b">
        <f t="shared" si="4"/>
        <v>1</v>
      </c>
      <c r="P48" s="130" t="b">
        <f t="shared" si="6"/>
        <v>1</v>
      </c>
      <c r="Q48" s="130" t="b">
        <f>ABS(E24)&gt;$M$39</f>
        <v>0</v>
      </c>
      <c r="R48" s="130" t="b">
        <f>ABS(F24)&gt;$M$39</f>
        <v>0</v>
      </c>
      <c r="S48" s="130" t="b">
        <f>ABS(G24)&gt;$M$39</f>
        <v>0</v>
      </c>
      <c r="T48" s="19">
        <v>0.12429999999999999</v>
      </c>
      <c r="U48" s="12"/>
      <c r="V48" s="12"/>
    </row>
    <row r="49" spans="1:22" ht="24" x14ac:dyDescent="0.25">
      <c r="A49" s="11" t="s">
        <v>266</v>
      </c>
      <c r="B49" s="130" t="b">
        <f t="shared" si="1"/>
        <v>1</v>
      </c>
      <c r="C49" s="130" t="b">
        <f t="shared" si="3"/>
        <v>1</v>
      </c>
      <c r="D49" s="130" t="b">
        <f t="shared" si="5"/>
        <v>1</v>
      </c>
      <c r="E49" s="130" t="b">
        <f>ABS(E37)&gt;$L$39</f>
        <v>1</v>
      </c>
      <c r="F49" s="130" t="b">
        <f>ABS(F37)&gt;$L$39</f>
        <v>0</v>
      </c>
      <c r="G49" s="130" t="b">
        <f>ABS(G37)&gt;$L$39</f>
        <v>0</v>
      </c>
      <c r="H49" s="130" t="b">
        <f>ABS(H37)&gt;$L$39</f>
        <v>1</v>
      </c>
      <c r="I49" s="19">
        <v>5.8259999999999999E-2</v>
      </c>
      <c r="J49" s="12"/>
      <c r="M49" s="11" t="s">
        <v>266</v>
      </c>
      <c r="N49" s="130" t="b">
        <f t="shared" si="2"/>
        <v>1</v>
      </c>
      <c r="O49" s="130" t="b">
        <f t="shared" si="4"/>
        <v>1</v>
      </c>
      <c r="P49" s="130" t="b">
        <f t="shared" si="6"/>
        <v>1</v>
      </c>
      <c r="Q49" s="130" t="b">
        <f>ABS(E25)&gt;$M$39</f>
        <v>1</v>
      </c>
      <c r="R49" s="130" t="b">
        <f>ABS(F25)&gt;$M$39</f>
        <v>0</v>
      </c>
      <c r="S49" s="130" t="b">
        <f>ABS(G25)&gt;$M$39</f>
        <v>0</v>
      </c>
      <c r="T49" s="130" t="b">
        <f>ABS(H25)&gt;$M$39</f>
        <v>1</v>
      </c>
      <c r="U49" s="19">
        <v>5.8259999999999999E-2</v>
      </c>
      <c r="V49" s="12"/>
    </row>
    <row r="50" spans="1:22" ht="16.5" thickBot="1" x14ac:dyDescent="0.3">
      <c r="A50" s="13" t="s">
        <v>267</v>
      </c>
      <c r="B50" s="137" t="b">
        <f t="shared" si="1"/>
        <v>1</v>
      </c>
      <c r="C50" s="137" t="b">
        <f t="shared" si="3"/>
        <v>1</v>
      </c>
      <c r="D50" s="137" t="b">
        <f t="shared" si="5"/>
        <v>1</v>
      </c>
      <c r="E50" s="137" t="b">
        <f>ABS(E38)&gt;$L$39</f>
        <v>1</v>
      </c>
      <c r="F50" s="137" t="b">
        <f>ABS(F38)&gt;$L$39</f>
        <v>0</v>
      </c>
      <c r="G50" s="137" t="b">
        <f>ABS(G38)&gt;$L$39</f>
        <v>1</v>
      </c>
      <c r="H50" s="137" t="b">
        <f>ABS(H38)&gt;$L$39</f>
        <v>1</v>
      </c>
      <c r="I50" s="137" t="b">
        <f>ABS(I38)&gt;$L$39</f>
        <v>0</v>
      </c>
      <c r="J50" s="20">
        <v>2.6290000000000001E-2</v>
      </c>
      <c r="M50" s="13" t="s">
        <v>267</v>
      </c>
      <c r="N50" s="137" t="b">
        <f t="shared" si="2"/>
        <v>1</v>
      </c>
      <c r="O50" s="137" t="b">
        <f t="shared" si="4"/>
        <v>1</v>
      </c>
      <c r="P50" s="137" t="b">
        <f t="shared" si="6"/>
        <v>1</v>
      </c>
      <c r="Q50" s="137" t="b">
        <f>ABS(E26)&gt;$M$39</f>
        <v>1</v>
      </c>
      <c r="R50" s="137" t="b">
        <f>ABS(F26)&gt;$M$39</f>
        <v>0</v>
      </c>
      <c r="S50" s="137" t="b">
        <f>ABS(G26)&gt;$M$39</f>
        <v>1</v>
      </c>
      <c r="T50" s="137" t="b">
        <f>ABS(H26)&gt;$M$39</f>
        <v>1</v>
      </c>
      <c r="U50" s="137" t="b">
        <f>ABS(I26)&gt;$M$39</f>
        <v>0</v>
      </c>
      <c r="V50" s="20">
        <v>2.6290000000000001E-2</v>
      </c>
    </row>
    <row r="51" spans="1:22" ht="16.5" thickTop="1" x14ac:dyDescent="0.25"/>
    <row r="52" spans="1:22" ht="16.5" thickBot="1" x14ac:dyDescent="0.3">
      <c r="M52" s="162" t="s">
        <v>396</v>
      </c>
      <c r="N52" s="162"/>
      <c r="O52" s="162"/>
      <c r="P52" s="162"/>
      <c r="Q52" s="162"/>
      <c r="R52" s="162"/>
      <c r="S52" s="162"/>
      <c r="T52" s="162"/>
      <c r="U52" s="162"/>
      <c r="V52" s="162"/>
    </row>
    <row r="53" spans="1:22" ht="16.5" thickTop="1" x14ac:dyDescent="0.25">
      <c r="M53" s="10" t="s">
        <v>261</v>
      </c>
      <c r="N53" s="10" t="s">
        <v>155</v>
      </c>
      <c r="O53" s="10" t="s">
        <v>153</v>
      </c>
      <c r="P53" s="10" t="s">
        <v>144</v>
      </c>
      <c r="Q53" s="10" t="s">
        <v>262</v>
      </c>
      <c r="R53" s="10" t="s">
        <v>149</v>
      </c>
      <c r="S53" s="10" t="s">
        <v>147</v>
      </c>
      <c r="T53" s="10" t="s">
        <v>268</v>
      </c>
      <c r="U53" s="10" t="s">
        <v>269</v>
      </c>
      <c r="V53" s="10" t="s">
        <v>274</v>
      </c>
    </row>
    <row r="54" spans="1:22" x14ac:dyDescent="0.25">
      <c r="M54" s="91" t="s">
        <v>155</v>
      </c>
      <c r="N54" s="18">
        <v>0.80820000000000003</v>
      </c>
      <c r="O54" s="15"/>
      <c r="P54" s="15"/>
      <c r="Q54" s="15"/>
      <c r="R54" s="15"/>
      <c r="S54" s="15"/>
      <c r="T54" s="15"/>
      <c r="U54" s="15"/>
      <c r="V54" s="15"/>
    </row>
    <row r="55" spans="1:22" x14ac:dyDescent="0.25">
      <c r="M55" s="11" t="s">
        <v>153</v>
      </c>
      <c r="N55" s="130" t="b">
        <f>ABS(B19)&gt;$N$39</f>
        <v>0</v>
      </c>
      <c r="O55" s="19">
        <v>0.66510000000000002</v>
      </c>
      <c r="P55" s="12"/>
      <c r="Q55" s="12"/>
      <c r="R55" s="12"/>
      <c r="S55" s="12"/>
      <c r="T55" s="12"/>
      <c r="U55" s="12"/>
      <c r="V55" s="12"/>
    </row>
    <row r="56" spans="1:22" x14ac:dyDescent="0.25">
      <c r="M56" s="11" t="s">
        <v>144</v>
      </c>
      <c r="N56" s="130" t="b">
        <f t="shared" ref="N56:U62" si="7">ABS(B20)&gt;$N$39</f>
        <v>0</v>
      </c>
      <c r="O56" s="130" t="b">
        <f t="shared" si="7"/>
        <v>0</v>
      </c>
      <c r="P56" s="19">
        <v>0.54179999999999995</v>
      </c>
      <c r="Q56" s="130"/>
      <c r="R56" s="12"/>
      <c r="S56" s="12"/>
      <c r="T56" s="12"/>
      <c r="U56" s="12"/>
      <c r="V56" s="12"/>
    </row>
    <row r="57" spans="1:22" x14ac:dyDescent="0.25">
      <c r="M57" s="11" t="s">
        <v>262</v>
      </c>
      <c r="N57" s="130" t="b">
        <f t="shared" si="7"/>
        <v>0</v>
      </c>
      <c r="O57" s="130" t="b">
        <f t="shared" si="7"/>
        <v>0</v>
      </c>
      <c r="P57" s="130" t="b">
        <f t="shared" si="7"/>
        <v>1</v>
      </c>
      <c r="Q57" s="19">
        <v>0.1196</v>
      </c>
      <c r="R57" s="12"/>
      <c r="S57" s="12"/>
      <c r="T57" s="12"/>
      <c r="U57" s="12"/>
      <c r="V57" s="12"/>
    </row>
    <row r="58" spans="1:22" x14ac:dyDescent="0.25">
      <c r="M58" s="11" t="s">
        <v>149</v>
      </c>
      <c r="N58" s="130" t="b">
        <f t="shared" si="7"/>
        <v>1</v>
      </c>
      <c r="O58" s="130" t="b">
        <f t="shared" si="7"/>
        <v>0</v>
      </c>
      <c r="P58" s="130" t="b">
        <f t="shared" si="7"/>
        <v>1</v>
      </c>
      <c r="Q58" s="130" t="b">
        <f t="shared" si="7"/>
        <v>0</v>
      </c>
      <c r="R58" s="19">
        <v>4.5260000000000002E-2</v>
      </c>
      <c r="S58" s="12"/>
      <c r="T58" s="12"/>
      <c r="U58" s="12"/>
      <c r="V58" s="12"/>
    </row>
    <row r="59" spans="1:22" x14ac:dyDescent="0.25">
      <c r="M59" s="11" t="s">
        <v>147</v>
      </c>
      <c r="N59" s="130" t="b">
        <f t="shared" si="7"/>
        <v>0</v>
      </c>
      <c r="O59" s="130" t="b">
        <f t="shared" si="7"/>
        <v>0</v>
      </c>
      <c r="P59" s="130" t="b">
        <f t="shared" si="7"/>
        <v>1</v>
      </c>
      <c r="Q59" s="130" t="b">
        <f t="shared" si="7"/>
        <v>0</v>
      </c>
      <c r="R59" s="130" t="b">
        <f t="shared" si="7"/>
        <v>0</v>
      </c>
      <c r="S59" s="19">
        <v>5.6239999999999998E-2</v>
      </c>
      <c r="T59" s="12"/>
      <c r="U59" s="12"/>
      <c r="V59" s="12"/>
    </row>
    <row r="60" spans="1:22" ht="24" x14ac:dyDescent="0.25">
      <c r="M60" s="11" t="s">
        <v>265</v>
      </c>
      <c r="N60" s="130" t="b">
        <f t="shared" si="7"/>
        <v>0</v>
      </c>
      <c r="O60" s="130" t="b">
        <f t="shared" si="7"/>
        <v>0</v>
      </c>
      <c r="P60" s="130" t="b">
        <f t="shared" si="7"/>
        <v>1</v>
      </c>
      <c r="Q60" s="130" t="b">
        <f t="shared" si="7"/>
        <v>0</v>
      </c>
      <c r="R60" s="130" t="b">
        <f t="shared" si="7"/>
        <v>0</v>
      </c>
      <c r="S60" s="130" t="b">
        <f t="shared" si="7"/>
        <v>0</v>
      </c>
      <c r="T60" s="19">
        <v>0.12429999999999999</v>
      </c>
      <c r="U60" s="12"/>
      <c r="V60" s="12"/>
    </row>
    <row r="61" spans="1:22" ht="24" x14ac:dyDescent="0.25">
      <c r="M61" s="11" t="s">
        <v>266</v>
      </c>
      <c r="N61" s="130" t="b">
        <f t="shared" si="7"/>
        <v>1</v>
      </c>
      <c r="O61" s="130" t="b">
        <f t="shared" si="7"/>
        <v>0</v>
      </c>
      <c r="P61" s="130" t="b">
        <f t="shared" si="7"/>
        <v>1</v>
      </c>
      <c r="Q61" s="130" t="b">
        <f t="shared" si="7"/>
        <v>0</v>
      </c>
      <c r="R61" s="130" t="b">
        <f t="shared" si="7"/>
        <v>0</v>
      </c>
      <c r="S61" s="130" t="b">
        <f t="shared" si="7"/>
        <v>0</v>
      </c>
      <c r="T61" s="130" t="b">
        <f t="shared" si="7"/>
        <v>0</v>
      </c>
      <c r="U61" s="19">
        <v>5.8259999999999999E-2</v>
      </c>
      <c r="V61" s="12"/>
    </row>
    <row r="62" spans="1:22" ht="16.5" thickBot="1" x14ac:dyDescent="0.3">
      <c r="M62" s="13" t="s">
        <v>267</v>
      </c>
      <c r="N62" s="137" t="b">
        <f t="shared" si="7"/>
        <v>1</v>
      </c>
      <c r="O62" s="137" t="b">
        <f t="shared" si="7"/>
        <v>0</v>
      </c>
      <c r="P62" s="137" t="b">
        <f t="shared" si="7"/>
        <v>1</v>
      </c>
      <c r="Q62" s="137" t="b">
        <f t="shared" si="7"/>
        <v>0</v>
      </c>
      <c r="R62" s="137" t="b">
        <f t="shared" si="7"/>
        <v>0</v>
      </c>
      <c r="S62" s="137" t="b">
        <f t="shared" si="7"/>
        <v>0</v>
      </c>
      <c r="T62" s="137" t="b">
        <f t="shared" si="7"/>
        <v>1</v>
      </c>
      <c r="U62" s="137" t="b">
        <f t="shared" si="7"/>
        <v>0</v>
      </c>
      <c r="V62" s="20">
        <v>2.6290000000000001E-2</v>
      </c>
    </row>
    <row r="63" spans="1:22" ht="16.5" thickTop="1" x14ac:dyDescent="0.25"/>
  </sheetData>
  <mergeCells count="13">
    <mergeCell ref="A28:J28"/>
    <mergeCell ref="A40:J40"/>
    <mergeCell ref="M40:V40"/>
    <mergeCell ref="M52:V52"/>
    <mergeCell ref="M2:V2"/>
    <mergeCell ref="M3:V3"/>
    <mergeCell ref="M14:V14"/>
    <mergeCell ref="M15:V15"/>
    <mergeCell ref="A3:J3"/>
    <mergeCell ref="A15:J15"/>
    <mergeCell ref="A2:J2"/>
    <mergeCell ref="A14:J14"/>
    <mergeCell ref="A16:J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V63"/>
  <sheetViews>
    <sheetView topLeftCell="D4" workbookViewId="0">
      <selection activeCell="M2" sqref="M2:V15"/>
    </sheetView>
  </sheetViews>
  <sheetFormatPr defaultColWidth="11.42578125" defaultRowHeight="15.75" x14ac:dyDescent="0.25"/>
  <cols>
    <col min="1" max="1" width="15.7109375" style="5" customWidth="1"/>
    <col min="2" max="10" width="9.5703125" style="5" customWidth="1"/>
    <col min="11" max="11" width="2.5703125" style="5" customWidth="1"/>
    <col min="12" max="12" width="11.42578125" style="5"/>
    <col min="13" max="13" width="15.7109375" style="5" customWidth="1"/>
    <col min="14" max="22" width="9.5703125" style="5" customWidth="1"/>
    <col min="23" max="16384" width="11.42578125" style="5"/>
  </cols>
  <sheetData>
    <row r="2" spans="1:22" x14ac:dyDescent="0.25">
      <c r="A2" s="205" t="s">
        <v>309</v>
      </c>
      <c r="B2" s="205"/>
      <c r="C2" s="205"/>
      <c r="D2" s="205"/>
      <c r="E2" s="205"/>
      <c r="F2" s="205"/>
      <c r="G2" s="205"/>
      <c r="H2" s="205"/>
      <c r="I2" s="205"/>
      <c r="J2" s="205"/>
      <c r="M2" s="205" t="s">
        <v>400</v>
      </c>
      <c r="N2" s="205"/>
      <c r="O2" s="205"/>
      <c r="P2" s="205"/>
      <c r="Q2" s="205"/>
      <c r="R2" s="205"/>
      <c r="S2" s="205"/>
      <c r="T2" s="205"/>
      <c r="U2" s="205"/>
      <c r="V2" s="205"/>
    </row>
    <row r="3" spans="1:22" ht="16.5" thickBot="1" x14ac:dyDescent="0.3">
      <c r="A3" s="206" t="s">
        <v>260</v>
      </c>
      <c r="B3" s="206"/>
      <c r="C3" s="206"/>
      <c r="D3" s="206"/>
      <c r="E3" s="206"/>
      <c r="F3" s="206"/>
      <c r="G3" s="206"/>
      <c r="H3" s="206"/>
      <c r="I3" s="206"/>
      <c r="J3" s="206"/>
      <c r="M3" s="206" t="s">
        <v>260</v>
      </c>
      <c r="N3" s="206"/>
      <c r="O3" s="206"/>
      <c r="P3" s="206"/>
      <c r="Q3" s="206"/>
      <c r="R3" s="206"/>
      <c r="S3" s="206"/>
      <c r="T3" s="206"/>
      <c r="U3" s="206"/>
      <c r="V3" s="206"/>
    </row>
    <row r="4" spans="1:22" ht="16.5" thickTop="1" x14ac:dyDescent="0.25">
      <c r="A4" s="10" t="s">
        <v>261</v>
      </c>
      <c r="B4" s="10" t="s">
        <v>155</v>
      </c>
      <c r="C4" s="10" t="s">
        <v>153</v>
      </c>
      <c r="D4" s="10" t="s">
        <v>144</v>
      </c>
      <c r="E4" s="10" t="s">
        <v>262</v>
      </c>
      <c r="F4" s="10" t="s">
        <v>149</v>
      </c>
      <c r="G4" s="10" t="s">
        <v>147</v>
      </c>
      <c r="H4" s="10" t="s">
        <v>268</v>
      </c>
      <c r="I4" s="10" t="s">
        <v>269</v>
      </c>
      <c r="J4" s="10" t="s">
        <v>274</v>
      </c>
      <c r="M4" s="10" t="s">
        <v>261</v>
      </c>
      <c r="N4" s="10" t="s">
        <v>155</v>
      </c>
      <c r="O4" s="10" t="s">
        <v>153</v>
      </c>
      <c r="P4" s="10" t="s">
        <v>144</v>
      </c>
      <c r="Q4" s="10" t="s">
        <v>262</v>
      </c>
      <c r="R4" s="10" t="s">
        <v>149</v>
      </c>
      <c r="S4" s="10" t="s">
        <v>147</v>
      </c>
      <c r="T4" s="10" t="s">
        <v>268</v>
      </c>
      <c r="U4" s="10" t="s">
        <v>269</v>
      </c>
      <c r="V4" s="10" t="s">
        <v>274</v>
      </c>
    </row>
    <row r="5" spans="1:22" ht="25.5" customHeight="1" x14ac:dyDescent="0.25">
      <c r="A5" s="17" t="s">
        <v>155</v>
      </c>
      <c r="B5" s="18">
        <v>0.29310000000000003</v>
      </c>
      <c r="C5" s="15"/>
      <c r="D5" s="15"/>
      <c r="E5" s="15"/>
      <c r="F5" s="15"/>
      <c r="G5" s="15"/>
      <c r="H5" s="15"/>
      <c r="I5" s="15"/>
      <c r="J5" s="15"/>
      <c r="M5" s="91" t="s">
        <v>155</v>
      </c>
      <c r="N5" s="18">
        <v>0.29310000000000003</v>
      </c>
      <c r="O5" s="15"/>
      <c r="P5" s="15"/>
      <c r="Q5" s="15"/>
      <c r="R5" s="15"/>
      <c r="S5" s="15"/>
      <c r="T5" s="15"/>
      <c r="U5" s="15"/>
      <c r="V5" s="15"/>
    </row>
    <row r="6" spans="1:22" s="9" customFormat="1" ht="25.5" customHeight="1" x14ac:dyDescent="0.25">
      <c r="A6" s="11" t="s">
        <v>153</v>
      </c>
      <c r="B6" s="16" t="s">
        <v>156</v>
      </c>
      <c r="C6" s="19">
        <v>0.2339</v>
      </c>
      <c r="D6" s="12"/>
      <c r="E6" s="12"/>
      <c r="F6" s="12"/>
      <c r="G6" s="12"/>
      <c r="H6" s="12"/>
      <c r="I6" s="12"/>
      <c r="J6" s="12"/>
      <c r="M6" s="11" t="s">
        <v>153</v>
      </c>
      <c r="N6" s="16" t="s">
        <v>156</v>
      </c>
      <c r="O6" s="19">
        <v>0.2339</v>
      </c>
      <c r="P6" s="12"/>
      <c r="Q6" s="12"/>
      <c r="R6" s="12"/>
      <c r="S6" s="12"/>
      <c r="T6" s="12"/>
      <c r="U6" s="12"/>
      <c r="V6" s="12"/>
    </row>
    <row r="7" spans="1:22" s="9" customFormat="1" ht="25.5" customHeight="1" x14ac:dyDescent="0.25">
      <c r="A7" s="11" t="s">
        <v>144</v>
      </c>
      <c r="B7" s="12" t="s">
        <v>158</v>
      </c>
      <c r="C7" s="12" t="s">
        <v>157</v>
      </c>
      <c r="D7" s="19">
        <v>0.37819999999999998</v>
      </c>
      <c r="E7" s="12"/>
      <c r="F7" s="12"/>
      <c r="G7" s="12"/>
      <c r="H7" s="12"/>
      <c r="I7" s="12"/>
      <c r="J7" s="12"/>
      <c r="M7" s="11" t="s">
        <v>144</v>
      </c>
      <c r="N7" s="12" t="s">
        <v>155</v>
      </c>
      <c r="O7" s="12" t="s">
        <v>157</v>
      </c>
      <c r="P7" s="19">
        <v>0.37819999999999998</v>
      </c>
      <c r="Q7" s="12"/>
      <c r="R7" s="12"/>
      <c r="S7" s="12"/>
      <c r="T7" s="12"/>
      <c r="U7" s="12"/>
      <c r="V7" s="12"/>
    </row>
    <row r="8" spans="1:22" s="9" customFormat="1" ht="25.5" customHeight="1" x14ac:dyDescent="0.25">
      <c r="A8" s="11" t="s">
        <v>154</v>
      </c>
      <c r="B8" s="12" t="s">
        <v>264</v>
      </c>
      <c r="C8" s="12" t="s">
        <v>263</v>
      </c>
      <c r="D8" s="12" t="s">
        <v>264</v>
      </c>
      <c r="E8" s="19">
        <v>0.14280000000000001</v>
      </c>
      <c r="F8" s="12"/>
      <c r="G8" s="12"/>
      <c r="H8" s="12"/>
      <c r="I8" s="12"/>
      <c r="J8" s="12"/>
      <c r="M8" s="11" t="s">
        <v>154</v>
      </c>
      <c r="N8" s="12" t="s">
        <v>263</v>
      </c>
      <c r="O8" s="12" t="s">
        <v>263</v>
      </c>
      <c r="P8" s="12" t="s">
        <v>264</v>
      </c>
      <c r="Q8" s="19">
        <v>0.14280000000000001</v>
      </c>
      <c r="R8" s="12"/>
      <c r="S8" s="12"/>
      <c r="T8" s="12"/>
      <c r="U8" s="12"/>
      <c r="V8" s="12"/>
    </row>
    <row r="9" spans="1:22" s="9" customFormat="1" ht="25.5" customHeight="1" x14ac:dyDescent="0.25">
      <c r="A9" s="11" t="s">
        <v>149</v>
      </c>
      <c r="B9" s="12" t="s">
        <v>145</v>
      </c>
      <c r="C9" s="12" t="s">
        <v>145</v>
      </c>
      <c r="D9" s="12" t="s">
        <v>145</v>
      </c>
      <c r="E9" s="12" t="s">
        <v>151</v>
      </c>
      <c r="F9" s="19">
        <v>2.631E-2</v>
      </c>
      <c r="G9" s="12"/>
      <c r="H9" s="12"/>
      <c r="I9" s="12"/>
      <c r="J9" s="12"/>
      <c r="M9" s="11" t="s">
        <v>149</v>
      </c>
      <c r="N9" s="12" t="s">
        <v>145</v>
      </c>
      <c r="O9" s="12" t="s">
        <v>145</v>
      </c>
      <c r="P9" s="12" t="s">
        <v>145</v>
      </c>
      <c r="Q9" s="12" t="s">
        <v>149</v>
      </c>
      <c r="R9" s="19">
        <v>2.631E-2</v>
      </c>
      <c r="S9" s="12"/>
      <c r="T9" s="12"/>
      <c r="U9" s="12"/>
      <c r="V9" s="12"/>
    </row>
    <row r="10" spans="1:22" s="9" customFormat="1" ht="25.5" customHeight="1" x14ac:dyDescent="0.25">
      <c r="A10" s="11" t="s">
        <v>147</v>
      </c>
      <c r="B10" s="12" t="s">
        <v>148</v>
      </c>
      <c r="C10" s="12" t="s">
        <v>146</v>
      </c>
      <c r="D10" s="12" t="s">
        <v>146</v>
      </c>
      <c r="E10" s="12" t="s">
        <v>148</v>
      </c>
      <c r="F10" s="12" t="s">
        <v>150</v>
      </c>
      <c r="G10" s="19">
        <v>4.7890000000000002E-2</v>
      </c>
      <c r="H10" s="12"/>
      <c r="I10" s="12"/>
      <c r="J10" s="12"/>
      <c r="M10" s="11" t="s">
        <v>147</v>
      </c>
      <c r="N10" s="12" t="s">
        <v>146</v>
      </c>
      <c r="O10" s="12" t="s">
        <v>146</v>
      </c>
      <c r="P10" s="12" t="s">
        <v>146</v>
      </c>
      <c r="Q10" s="12" t="s">
        <v>147</v>
      </c>
      <c r="R10" s="12" t="s">
        <v>149</v>
      </c>
      <c r="S10" s="19">
        <v>4.7890000000000002E-2</v>
      </c>
      <c r="T10" s="12"/>
      <c r="U10" s="12"/>
      <c r="V10" s="12"/>
    </row>
    <row r="11" spans="1:22" s="9" customFormat="1" ht="25.5" customHeight="1" x14ac:dyDescent="0.25">
      <c r="A11" s="11" t="s">
        <v>265</v>
      </c>
      <c r="B11" s="12" t="s">
        <v>271</v>
      </c>
      <c r="C11" s="12" t="s">
        <v>271</v>
      </c>
      <c r="D11" s="12" t="s">
        <v>271</v>
      </c>
      <c r="E11" s="12" t="s">
        <v>268</v>
      </c>
      <c r="F11" s="12" t="s">
        <v>151</v>
      </c>
      <c r="G11" s="12" t="s">
        <v>148</v>
      </c>
      <c r="H11" s="19">
        <v>8.1890000000000004E-2</v>
      </c>
      <c r="I11" s="12"/>
      <c r="J11" s="12"/>
      <c r="M11" s="11" t="s">
        <v>265</v>
      </c>
      <c r="N11" s="12" t="s">
        <v>271</v>
      </c>
      <c r="O11" s="12" t="s">
        <v>271</v>
      </c>
      <c r="P11" s="12" t="s">
        <v>271</v>
      </c>
      <c r="Q11" s="12" t="s">
        <v>268</v>
      </c>
      <c r="R11" s="12" t="s">
        <v>149</v>
      </c>
      <c r="S11" s="12" t="s">
        <v>148</v>
      </c>
      <c r="T11" s="19">
        <v>8.1890000000000004E-2</v>
      </c>
      <c r="U11" s="12"/>
      <c r="V11" s="12"/>
    </row>
    <row r="12" spans="1:22" s="9" customFormat="1" ht="25.5" customHeight="1" x14ac:dyDescent="0.25">
      <c r="A12" s="11" t="s">
        <v>266</v>
      </c>
      <c r="B12" s="12" t="s">
        <v>273</v>
      </c>
      <c r="C12" s="12" t="s">
        <v>273</v>
      </c>
      <c r="D12" s="12" t="s">
        <v>273</v>
      </c>
      <c r="E12" s="12" t="s">
        <v>272</v>
      </c>
      <c r="F12" s="12" t="s">
        <v>150</v>
      </c>
      <c r="G12" s="12" t="s">
        <v>147</v>
      </c>
      <c r="H12" s="12" t="s">
        <v>273</v>
      </c>
      <c r="I12" s="19">
        <v>5.9310000000000002E-2</v>
      </c>
      <c r="J12" s="12"/>
      <c r="M12" s="11" t="s">
        <v>266</v>
      </c>
      <c r="N12" s="12" t="s">
        <v>273</v>
      </c>
      <c r="O12" s="12" t="s">
        <v>273</v>
      </c>
      <c r="P12" s="12" t="s">
        <v>273</v>
      </c>
      <c r="Q12" s="12" t="s">
        <v>272</v>
      </c>
      <c r="R12" s="12" t="s">
        <v>149</v>
      </c>
      <c r="S12" s="12" t="s">
        <v>147</v>
      </c>
      <c r="T12" s="12" t="s">
        <v>273</v>
      </c>
      <c r="U12" s="19">
        <v>5.9310000000000002E-2</v>
      </c>
      <c r="V12" s="12"/>
    </row>
    <row r="13" spans="1:22" s="9" customFormat="1" ht="25.5" customHeight="1" thickBot="1" x14ac:dyDescent="0.3">
      <c r="A13" s="13" t="s">
        <v>267</v>
      </c>
      <c r="B13" s="14" t="s">
        <v>276</v>
      </c>
      <c r="C13" s="14" t="s">
        <v>276</v>
      </c>
      <c r="D13" s="14" t="s">
        <v>276</v>
      </c>
      <c r="E13" s="14" t="s">
        <v>275</v>
      </c>
      <c r="F13" s="14" t="s">
        <v>274</v>
      </c>
      <c r="G13" s="14" t="s">
        <v>275</v>
      </c>
      <c r="H13" s="14" t="s">
        <v>276</v>
      </c>
      <c r="I13" s="14" t="s">
        <v>275</v>
      </c>
      <c r="J13" s="20">
        <v>2.0310000000000002E-2</v>
      </c>
      <c r="M13" s="13" t="s">
        <v>267</v>
      </c>
      <c r="N13" s="14" t="s">
        <v>276</v>
      </c>
      <c r="O13" s="14" t="s">
        <v>276</v>
      </c>
      <c r="P13" s="14" t="s">
        <v>276</v>
      </c>
      <c r="Q13" s="14" t="s">
        <v>277</v>
      </c>
      <c r="R13" s="14" t="s">
        <v>274</v>
      </c>
      <c r="S13" s="14" t="s">
        <v>276</v>
      </c>
      <c r="T13" s="14" t="s">
        <v>275</v>
      </c>
      <c r="U13" s="14" t="s">
        <v>277</v>
      </c>
      <c r="V13" s="20">
        <v>2.0310000000000002E-2</v>
      </c>
    </row>
    <row r="14" spans="1:22" ht="16.5" thickTop="1" x14ac:dyDescent="0.25">
      <c r="A14" s="164" t="s">
        <v>278</v>
      </c>
      <c r="B14" s="164"/>
      <c r="C14" s="164"/>
      <c r="D14" s="164"/>
      <c r="E14" s="164"/>
      <c r="F14" s="164"/>
      <c r="G14" s="164"/>
      <c r="H14" s="164"/>
      <c r="I14" s="164"/>
      <c r="J14" s="164"/>
      <c r="M14" s="164" t="s">
        <v>278</v>
      </c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23.25" customHeight="1" x14ac:dyDescent="0.25">
      <c r="A15" s="165" t="s">
        <v>312</v>
      </c>
      <c r="B15" s="165"/>
      <c r="C15" s="165"/>
      <c r="D15" s="165"/>
      <c r="E15" s="165"/>
      <c r="F15" s="165"/>
      <c r="G15" s="165"/>
      <c r="H15" s="165"/>
      <c r="I15" s="165"/>
      <c r="J15" s="165"/>
      <c r="M15" s="165" t="s">
        <v>399</v>
      </c>
      <c r="N15" s="165"/>
      <c r="O15" s="165"/>
      <c r="P15" s="165"/>
      <c r="Q15" s="165"/>
      <c r="R15" s="165"/>
      <c r="S15" s="165"/>
      <c r="T15" s="165"/>
      <c r="U15" s="165"/>
      <c r="V15" s="165"/>
    </row>
    <row r="16" spans="1:22" ht="16.5" thickBot="1" x14ac:dyDescent="0.3">
      <c r="A16" s="162" t="s">
        <v>389</v>
      </c>
      <c r="B16" s="162"/>
      <c r="C16" s="162"/>
      <c r="D16" s="162"/>
      <c r="E16" s="162"/>
      <c r="F16" s="162"/>
      <c r="G16" s="162"/>
      <c r="H16" s="162"/>
      <c r="I16" s="162"/>
      <c r="J16" s="162"/>
    </row>
    <row r="17" spans="1:12" ht="16.5" thickTop="1" x14ac:dyDescent="0.25">
      <c r="A17" s="10" t="s">
        <v>261</v>
      </c>
      <c r="B17" s="10" t="s">
        <v>155</v>
      </c>
      <c r="C17" s="10" t="s">
        <v>153</v>
      </c>
      <c r="D17" s="10" t="s">
        <v>144</v>
      </c>
      <c r="E17" s="10" t="s">
        <v>262</v>
      </c>
      <c r="F17" s="10" t="s">
        <v>149</v>
      </c>
      <c r="G17" s="10" t="s">
        <v>147</v>
      </c>
      <c r="H17" s="10" t="s">
        <v>268</v>
      </c>
      <c r="I17" s="10" t="s">
        <v>269</v>
      </c>
      <c r="J17" s="10" t="s">
        <v>274</v>
      </c>
    </row>
    <row r="18" spans="1:12" x14ac:dyDescent="0.25">
      <c r="A18" s="91" t="s">
        <v>155</v>
      </c>
      <c r="B18" s="18">
        <v>0.80820000000000003</v>
      </c>
      <c r="C18" s="136"/>
      <c r="D18" s="136"/>
      <c r="E18" s="136"/>
      <c r="F18" s="136"/>
      <c r="G18" s="136"/>
      <c r="H18" s="136"/>
      <c r="I18" s="136"/>
      <c r="J18" s="136"/>
    </row>
    <row r="19" spans="1:12" x14ac:dyDescent="0.25">
      <c r="A19" s="11" t="s">
        <v>153</v>
      </c>
      <c r="B19" s="130">
        <v>-2.8820000000000001</v>
      </c>
      <c r="C19" s="19">
        <v>0.66510000000000002</v>
      </c>
      <c r="D19" s="130"/>
      <c r="E19" s="130"/>
      <c r="F19" s="130"/>
      <c r="G19" s="130"/>
      <c r="H19" s="130"/>
      <c r="I19" s="130"/>
      <c r="J19" s="130"/>
    </row>
    <row r="20" spans="1:12" x14ac:dyDescent="0.25">
      <c r="A20" s="11" t="s">
        <v>144</v>
      </c>
      <c r="B20" s="130">
        <v>1.6990000000000001</v>
      </c>
      <c r="C20" s="130">
        <v>-2.5920000000000001</v>
      </c>
      <c r="D20" s="19">
        <v>0.54179999999999995</v>
      </c>
      <c r="E20" s="130"/>
      <c r="F20" s="130"/>
      <c r="G20" s="130"/>
      <c r="H20" s="130"/>
      <c r="I20" s="130"/>
      <c r="J20" s="130"/>
    </row>
    <row r="21" spans="1:12" x14ac:dyDescent="0.25">
      <c r="A21" s="11" t="s">
        <v>262</v>
      </c>
      <c r="B21" s="130">
        <v>-1.837</v>
      </c>
      <c r="C21" s="130">
        <v>1.7729999999999999</v>
      </c>
      <c r="D21" s="130">
        <v>4.5819999999999999</v>
      </c>
      <c r="E21" s="19">
        <v>0.1196</v>
      </c>
      <c r="F21" s="130"/>
      <c r="G21" s="130"/>
      <c r="H21" s="130"/>
      <c r="I21" s="130"/>
      <c r="J21" s="130"/>
    </row>
    <row r="22" spans="1:12" x14ac:dyDescent="0.25">
      <c r="A22" s="11" t="s">
        <v>149</v>
      </c>
      <c r="B22" s="130">
        <v>-3.2839999999999998</v>
      </c>
      <c r="C22" s="130">
        <v>2.9710000000000001</v>
      </c>
      <c r="D22" s="130">
        <v>3.2120000000000002</v>
      </c>
      <c r="E22" s="130">
        <v>1.613</v>
      </c>
      <c r="F22" s="19">
        <v>4.5260000000000002E-2</v>
      </c>
      <c r="G22" s="130"/>
      <c r="H22" s="130"/>
      <c r="I22" s="130"/>
      <c r="J22" s="130"/>
    </row>
    <row r="23" spans="1:12" x14ac:dyDescent="0.25">
      <c r="A23" s="11" t="s">
        <v>147</v>
      </c>
      <c r="B23" s="130">
        <v>4.0579999999999998</v>
      </c>
      <c r="C23" s="130">
        <v>3.6909999999999998</v>
      </c>
      <c r="D23" s="130">
        <v>3.512</v>
      </c>
      <c r="E23" s="130">
        <v>1.677</v>
      </c>
      <c r="F23" s="130">
        <v>-1.7509999999999999</v>
      </c>
      <c r="G23" s="19">
        <v>5.6239999999999998E-2</v>
      </c>
      <c r="H23" s="130"/>
      <c r="I23" s="130"/>
      <c r="J23" s="130"/>
    </row>
    <row r="24" spans="1:12" x14ac:dyDescent="0.25">
      <c r="A24" s="11" t="s">
        <v>265</v>
      </c>
      <c r="B24" s="130">
        <v>-4.7229999999999999</v>
      </c>
      <c r="C24" s="130">
        <v>4.3280000000000003</v>
      </c>
      <c r="D24" s="130">
        <v>3.6869999999999998</v>
      </c>
      <c r="E24" s="130">
        <v>1.671</v>
      </c>
      <c r="F24" s="130">
        <v>-1.708</v>
      </c>
      <c r="G24" s="130">
        <v>-2.3679999999999999</v>
      </c>
      <c r="H24" s="19">
        <v>0.12429999999999999</v>
      </c>
      <c r="I24" s="130"/>
      <c r="J24" s="130"/>
    </row>
    <row r="25" spans="1:12" ht="24" x14ac:dyDescent="0.25">
      <c r="A25" s="11" t="s">
        <v>266</v>
      </c>
      <c r="B25" s="130">
        <v>-4.6340000000000003</v>
      </c>
      <c r="C25" s="130">
        <v>4.2489999999999997</v>
      </c>
      <c r="D25" s="130">
        <v>3.665</v>
      </c>
      <c r="E25" s="130">
        <v>1.9139999999999999</v>
      </c>
      <c r="F25" s="130">
        <v>-1.242</v>
      </c>
      <c r="G25" s="130">
        <v>-1.274</v>
      </c>
      <c r="H25" s="130">
        <v>3.5710000000000002</v>
      </c>
      <c r="I25" s="19">
        <v>5.8259999999999999E-2</v>
      </c>
      <c r="J25" s="130"/>
    </row>
    <row r="26" spans="1:12" ht="16.5" thickBot="1" x14ac:dyDescent="0.3">
      <c r="A26" s="13" t="s">
        <v>267</v>
      </c>
      <c r="B26" s="134">
        <v>-3.681</v>
      </c>
      <c r="C26" s="134">
        <v>3.3860000000000001</v>
      </c>
      <c r="D26" s="134">
        <v>3.4350000000000001</v>
      </c>
      <c r="E26" s="134">
        <v>1.8660000000000001</v>
      </c>
      <c r="F26" s="134">
        <v>1.0309999999999999</v>
      </c>
      <c r="G26" s="134">
        <v>4.7</v>
      </c>
      <c r="H26" s="134">
        <v>2.282</v>
      </c>
      <c r="I26" s="134">
        <v>1.8149999999999999</v>
      </c>
      <c r="J26" s="20">
        <v>2.6290000000000001E-2</v>
      </c>
    </row>
    <row r="27" spans="1:12" ht="16.5" thickTop="1" x14ac:dyDescent="0.25"/>
    <row r="28" spans="1:12" ht="16.5" thickBot="1" x14ac:dyDescent="0.3">
      <c r="A28" s="162" t="s">
        <v>387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32" t="s">
        <v>388</v>
      </c>
      <c r="L28" s="131">
        <v>22</v>
      </c>
    </row>
    <row r="29" spans="1:12" ht="16.5" thickTop="1" x14ac:dyDescent="0.25">
      <c r="A29" s="10" t="s">
        <v>261</v>
      </c>
      <c r="B29" s="10" t="s">
        <v>155</v>
      </c>
      <c r="C29" s="10" t="s">
        <v>153</v>
      </c>
      <c r="D29" s="10" t="s">
        <v>144</v>
      </c>
      <c r="E29" s="10" t="s">
        <v>262</v>
      </c>
      <c r="F29" s="10" t="s">
        <v>149</v>
      </c>
      <c r="G29" s="10" t="s">
        <v>147</v>
      </c>
      <c r="H29" s="10" t="s">
        <v>268</v>
      </c>
      <c r="I29" s="10" t="s">
        <v>269</v>
      </c>
      <c r="J29" s="10" t="s">
        <v>274</v>
      </c>
    </row>
    <row r="30" spans="1:12" x14ac:dyDescent="0.25">
      <c r="A30" s="91" t="s">
        <v>155</v>
      </c>
      <c r="B30" s="18">
        <v>0.80820000000000003</v>
      </c>
      <c r="C30" s="15"/>
      <c r="D30" s="15"/>
      <c r="E30" s="15"/>
      <c r="F30" s="15"/>
      <c r="G30" s="15"/>
      <c r="H30" s="15"/>
      <c r="I30" s="15"/>
      <c r="J30" s="15"/>
    </row>
    <row r="31" spans="1:12" x14ac:dyDescent="0.25">
      <c r="A31" s="11" t="s">
        <v>153</v>
      </c>
      <c r="B31" s="130">
        <f>SQRT(($L$28-1)/$L$28)*B19</f>
        <v>-2.8157382690868129</v>
      </c>
      <c r="C31" s="19">
        <v>0.66510000000000002</v>
      </c>
      <c r="D31" s="12"/>
      <c r="E31" s="12"/>
      <c r="F31" s="12"/>
      <c r="G31" s="12"/>
      <c r="H31" s="12"/>
      <c r="I31" s="12"/>
      <c r="J31" s="12"/>
    </row>
    <row r="32" spans="1:12" x14ac:dyDescent="0.25">
      <c r="A32" s="11" t="s">
        <v>144</v>
      </c>
      <c r="B32" s="130">
        <f>SQRT(($L$28-1)/$L$28)*B20</f>
        <v>1.6599373071403523</v>
      </c>
      <c r="C32" s="130">
        <f>SQRT(($L$28-1)/$L$28)*C20</f>
        <v>-2.5324058270204786</v>
      </c>
      <c r="D32" s="19">
        <v>0.54179999999999995</v>
      </c>
      <c r="E32" s="130"/>
      <c r="F32" s="12"/>
      <c r="G32" s="12"/>
      <c r="H32" s="12"/>
      <c r="I32" s="12"/>
      <c r="J32" s="12"/>
    </row>
    <row r="33" spans="1:22" x14ac:dyDescent="0.25">
      <c r="A33" s="11" t="s">
        <v>262</v>
      </c>
      <c r="B33" s="130">
        <f t="shared" ref="B33:I38" si="0">SQRT(($L$28-1)/$L$28)*B21</f>
        <v>-1.7947644692270905</v>
      </c>
      <c r="C33" s="130">
        <f t="shared" si="0"/>
        <v>1.7322359302883132</v>
      </c>
      <c r="D33" s="130">
        <f t="shared" si="0"/>
        <v>4.4766525846480834</v>
      </c>
      <c r="E33" s="19">
        <v>0.1196</v>
      </c>
      <c r="F33" s="12"/>
      <c r="G33" s="12"/>
      <c r="H33" s="12"/>
      <c r="I33" s="12"/>
      <c r="J33" s="12"/>
    </row>
    <row r="34" spans="1:22" x14ac:dyDescent="0.25">
      <c r="A34" s="11" t="s">
        <v>149</v>
      </c>
      <c r="B34" s="130">
        <f t="shared" si="0"/>
        <v>-3.2084956542960072</v>
      </c>
      <c r="C34" s="130">
        <f t="shared" si="0"/>
        <v>2.9026920185485499</v>
      </c>
      <c r="D34" s="130">
        <f t="shared" si="0"/>
        <v>3.1381510479898833</v>
      </c>
      <c r="E34" s="130">
        <f t="shared" si="0"/>
        <v>1.5759145829413703</v>
      </c>
      <c r="F34" s="19">
        <v>4.5260000000000002E-2</v>
      </c>
      <c r="G34" s="12"/>
      <c r="H34" s="12"/>
      <c r="I34" s="12"/>
      <c r="J34" s="12"/>
    </row>
    <row r="35" spans="1:22" x14ac:dyDescent="0.25">
      <c r="A35" s="11" t="s">
        <v>147</v>
      </c>
      <c r="B35" s="130">
        <f t="shared" si="0"/>
        <v>3.9647001720868444</v>
      </c>
      <c r="C35" s="130">
        <f t="shared" si="0"/>
        <v>3.6061380816097937</v>
      </c>
      <c r="D35" s="130">
        <f t="shared" si="0"/>
        <v>3.4312535742654013</v>
      </c>
      <c r="E35" s="130">
        <f t="shared" si="0"/>
        <v>1.6384431218801476</v>
      </c>
      <c r="F35" s="130">
        <f t="shared" si="0"/>
        <v>-1.7107417450281086</v>
      </c>
      <c r="G35" s="19">
        <v>5.6239999999999998E-2</v>
      </c>
      <c r="H35" s="12"/>
      <c r="I35" s="12"/>
      <c r="J35" s="12"/>
    </row>
    <row r="36" spans="1:22" x14ac:dyDescent="0.25">
      <c r="A36" s="11" t="s">
        <v>265</v>
      </c>
      <c r="B36" s="130">
        <f t="shared" si="0"/>
        <v>-4.6144107719975773</v>
      </c>
      <c r="C36" s="130">
        <f t="shared" si="0"/>
        <v>4.2284924457348119</v>
      </c>
      <c r="D36" s="130">
        <f t="shared" si="0"/>
        <v>3.60223004792612</v>
      </c>
      <c r="E36" s="130">
        <f t="shared" si="0"/>
        <v>1.6325810713546371</v>
      </c>
      <c r="F36" s="130">
        <f t="shared" si="0"/>
        <v>-1.6687303829286178</v>
      </c>
      <c r="G36" s="130">
        <f t="shared" si="0"/>
        <v>-2.3135559407347581</v>
      </c>
      <c r="H36" s="19">
        <v>0.12429999999999999</v>
      </c>
      <c r="I36" s="12"/>
      <c r="J36" s="12"/>
    </row>
    <row r="37" spans="1:22" ht="24" x14ac:dyDescent="0.25">
      <c r="A37" s="11" t="s">
        <v>266</v>
      </c>
      <c r="B37" s="130">
        <f t="shared" si="0"/>
        <v>-4.5274570225358399</v>
      </c>
      <c r="C37" s="130">
        <f t="shared" si="0"/>
        <v>4.1513087804822577</v>
      </c>
      <c r="D37" s="130">
        <f t="shared" si="0"/>
        <v>3.5807358626659158</v>
      </c>
      <c r="E37" s="130">
        <f t="shared" si="0"/>
        <v>1.869994117637807</v>
      </c>
      <c r="F37" s="130">
        <f t="shared" si="0"/>
        <v>-1.2134444587806459</v>
      </c>
      <c r="G37" s="130">
        <f t="shared" si="0"/>
        <v>-1.2447087282500346</v>
      </c>
      <c r="H37" s="130">
        <f t="shared" si="0"/>
        <v>3.4888970710995868</v>
      </c>
      <c r="I37" s="19">
        <v>5.8259999999999999E-2</v>
      </c>
      <c r="J37" s="12"/>
    </row>
    <row r="38" spans="1:22" ht="16.5" thickBot="1" x14ac:dyDescent="0.3">
      <c r="A38" s="13" t="s">
        <v>267</v>
      </c>
      <c r="B38" s="134">
        <f t="shared" si="0"/>
        <v>-3.59636799740061</v>
      </c>
      <c r="C38" s="134">
        <f t="shared" si="0"/>
        <v>3.3081505132296836</v>
      </c>
      <c r="D38" s="134">
        <f t="shared" si="0"/>
        <v>3.3560239258546849</v>
      </c>
      <c r="E38" s="134">
        <f t="shared" si="0"/>
        <v>1.8230977134337241</v>
      </c>
      <c r="F38" s="134">
        <f t="shared" si="0"/>
        <v>1.0072956819668646</v>
      </c>
      <c r="G38" s="134">
        <f t="shared" si="0"/>
        <v>4.5919395783164543</v>
      </c>
      <c r="H38" s="134">
        <f t="shared" si="0"/>
        <v>2.2295332165357764</v>
      </c>
      <c r="I38" s="134">
        <f t="shared" si="0"/>
        <v>1.7732702839668859</v>
      </c>
      <c r="J38" s="20">
        <v>2.6290000000000001E-2</v>
      </c>
      <c r="L38" s="135">
        <v>0.9</v>
      </c>
      <c r="M38" s="135">
        <v>0.95</v>
      </c>
      <c r="N38" s="135">
        <v>0.99</v>
      </c>
    </row>
    <row r="39" spans="1:22" ht="16.5" thickTop="1" x14ac:dyDescent="0.25">
      <c r="L39" s="131">
        <v>1.72</v>
      </c>
      <c r="M39" s="131">
        <v>2.08</v>
      </c>
      <c r="N39" s="131">
        <v>2.83</v>
      </c>
    </row>
    <row r="40" spans="1:22" ht="16.5" thickBot="1" x14ac:dyDescent="0.3">
      <c r="A40" s="162" t="s">
        <v>390</v>
      </c>
      <c r="B40" s="162"/>
      <c r="C40" s="162"/>
      <c r="D40" s="162"/>
      <c r="E40" s="162"/>
      <c r="F40" s="162"/>
      <c r="G40" s="162"/>
      <c r="H40" s="162"/>
      <c r="I40" s="162"/>
      <c r="J40" s="162"/>
      <c r="M40" s="162" t="s">
        <v>394</v>
      </c>
      <c r="N40" s="162"/>
      <c r="O40" s="162"/>
      <c r="P40" s="162"/>
      <c r="Q40" s="162"/>
      <c r="R40" s="162"/>
      <c r="S40" s="162"/>
      <c r="T40" s="162"/>
      <c r="U40" s="162"/>
      <c r="V40" s="162"/>
    </row>
    <row r="41" spans="1:22" ht="16.5" thickTop="1" x14ac:dyDescent="0.25">
      <c r="A41" s="10" t="s">
        <v>261</v>
      </c>
      <c r="B41" s="10" t="s">
        <v>155</v>
      </c>
      <c r="C41" s="10" t="s">
        <v>153</v>
      </c>
      <c r="D41" s="10" t="s">
        <v>144</v>
      </c>
      <c r="E41" s="10" t="s">
        <v>262</v>
      </c>
      <c r="F41" s="10" t="s">
        <v>149</v>
      </c>
      <c r="G41" s="10" t="s">
        <v>147</v>
      </c>
      <c r="H41" s="10" t="s">
        <v>268</v>
      </c>
      <c r="I41" s="10" t="s">
        <v>269</v>
      </c>
      <c r="J41" s="10" t="s">
        <v>274</v>
      </c>
      <c r="M41" s="10" t="s">
        <v>261</v>
      </c>
      <c r="N41" s="10" t="s">
        <v>155</v>
      </c>
      <c r="O41" s="10" t="s">
        <v>153</v>
      </c>
      <c r="P41" s="10" t="s">
        <v>144</v>
      </c>
      <c r="Q41" s="10" t="s">
        <v>262</v>
      </c>
      <c r="R41" s="10" t="s">
        <v>149</v>
      </c>
      <c r="S41" s="10" t="s">
        <v>147</v>
      </c>
      <c r="T41" s="10" t="s">
        <v>268</v>
      </c>
      <c r="U41" s="10" t="s">
        <v>269</v>
      </c>
      <c r="V41" s="10" t="s">
        <v>274</v>
      </c>
    </row>
    <row r="42" spans="1:22" x14ac:dyDescent="0.25">
      <c r="A42" s="91" t="s">
        <v>155</v>
      </c>
      <c r="B42" s="18">
        <v>0.80820000000000003</v>
      </c>
      <c r="C42" s="15"/>
      <c r="D42" s="15"/>
      <c r="E42" s="15"/>
      <c r="F42" s="15"/>
      <c r="G42" s="15"/>
      <c r="H42" s="15"/>
      <c r="I42" s="15"/>
      <c r="J42" s="15"/>
      <c r="M42" s="91" t="s">
        <v>155</v>
      </c>
      <c r="N42" s="18">
        <v>0.80820000000000003</v>
      </c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1" t="s">
        <v>153</v>
      </c>
      <c r="B43" s="130" t="b">
        <f t="shared" ref="B43:B50" si="1">ABS(B31)&gt;$L$39</f>
        <v>1</v>
      </c>
      <c r="C43" s="19">
        <v>0.66510000000000002</v>
      </c>
      <c r="D43" s="12"/>
      <c r="E43" s="12"/>
      <c r="F43" s="12"/>
      <c r="G43" s="12"/>
      <c r="H43" s="12"/>
      <c r="I43" s="12"/>
      <c r="J43" s="12"/>
      <c r="M43" s="11" t="s">
        <v>153</v>
      </c>
      <c r="N43" s="130" t="b">
        <f t="shared" ref="N43:N50" si="2">ABS(B19)&gt;$M$39</f>
        <v>1</v>
      </c>
      <c r="O43" s="19">
        <v>0.66510000000000002</v>
      </c>
      <c r="P43" s="12"/>
      <c r="Q43" s="12"/>
      <c r="R43" s="12"/>
      <c r="S43" s="12"/>
      <c r="T43" s="12"/>
      <c r="U43" s="12"/>
      <c r="V43" s="12"/>
    </row>
    <row r="44" spans="1:22" x14ac:dyDescent="0.25">
      <c r="A44" s="11" t="s">
        <v>144</v>
      </c>
      <c r="B44" s="130" t="b">
        <f t="shared" si="1"/>
        <v>0</v>
      </c>
      <c r="C44" s="130" t="b">
        <f t="shared" ref="C44:C50" si="3">ABS(C32)&gt;$L$39</f>
        <v>1</v>
      </c>
      <c r="D44" s="19">
        <v>0.54179999999999995</v>
      </c>
      <c r="E44" s="130"/>
      <c r="F44" s="12"/>
      <c r="G44" s="12"/>
      <c r="H44" s="12"/>
      <c r="I44" s="12"/>
      <c r="J44" s="12"/>
      <c r="M44" s="11" t="s">
        <v>144</v>
      </c>
      <c r="N44" s="130" t="b">
        <f t="shared" si="2"/>
        <v>0</v>
      </c>
      <c r="O44" s="130" t="b">
        <f t="shared" ref="O44:O50" si="4">ABS(C20)&gt;$M$39</f>
        <v>1</v>
      </c>
      <c r="P44" s="19">
        <v>0.54179999999999995</v>
      </c>
      <c r="Q44" s="130"/>
      <c r="R44" s="12"/>
      <c r="S44" s="12"/>
      <c r="T44" s="12"/>
      <c r="U44" s="12"/>
      <c r="V44" s="12"/>
    </row>
    <row r="45" spans="1:22" x14ac:dyDescent="0.25">
      <c r="A45" s="11" t="s">
        <v>262</v>
      </c>
      <c r="B45" s="130" t="b">
        <f t="shared" si="1"/>
        <v>1</v>
      </c>
      <c r="C45" s="130" t="b">
        <f t="shared" si="3"/>
        <v>1</v>
      </c>
      <c r="D45" s="130" t="b">
        <f t="shared" ref="D45:D50" si="5">ABS(D33)&gt;$L$39</f>
        <v>1</v>
      </c>
      <c r="E45" s="19">
        <v>0.1196</v>
      </c>
      <c r="F45" s="12"/>
      <c r="G45" s="12"/>
      <c r="H45" s="12"/>
      <c r="I45" s="12"/>
      <c r="J45" s="12"/>
      <c r="M45" s="11" t="s">
        <v>262</v>
      </c>
      <c r="N45" s="130" t="b">
        <f t="shared" si="2"/>
        <v>0</v>
      </c>
      <c r="O45" s="130" t="b">
        <f t="shared" si="4"/>
        <v>0</v>
      </c>
      <c r="P45" s="130" t="b">
        <f t="shared" ref="P45:P50" si="6">ABS(D21)&gt;$M$39</f>
        <v>1</v>
      </c>
      <c r="Q45" s="19">
        <v>0.1196</v>
      </c>
      <c r="R45" s="12"/>
      <c r="S45" s="12"/>
      <c r="T45" s="12"/>
      <c r="U45" s="12"/>
      <c r="V45" s="12"/>
    </row>
    <row r="46" spans="1:22" x14ac:dyDescent="0.25">
      <c r="A46" s="11" t="s">
        <v>149</v>
      </c>
      <c r="B46" s="130" t="b">
        <f t="shared" si="1"/>
        <v>1</v>
      </c>
      <c r="C46" s="130" t="b">
        <f t="shared" si="3"/>
        <v>1</v>
      </c>
      <c r="D46" s="130" t="b">
        <f t="shared" si="5"/>
        <v>1</v>
      </c>
      <c r="E46" s="130" t="b">
        <f>ABS(E34)&gt;$L$39</f>
        <v>0</v>
      </c>
      <c r="F46" s="19">
        <v>4.5260000000000002E-2</v>
      </c>
      <c r="G46" s="12"/>
      <c r="H46" s="12"/>
      <c r="I46" s="12"/>
      <c r="J46" s="12"/>
      <c r="M46" s="11" t="s">
        <v>149</v>
      </c>
      <c r="N46" s="130" t="b">
        <f t="shared" si="2"/>
        <v>1</v>
      </c>
      <c r="O46" s="130" t="b">
        <f t="shared" si="4"/>
        <v>1</v>
      </c>
      <c r="P46" s="130" t="b">
        <f t="shared" si="6"/>
        <v>1</v>
      </c>
      <c r="Q46" s="130" t="b">
        <f>ABS(E22)&gt;$M$39</f>
        <v>0</v>
      </c>
      <c r="R46" s="19">
        <v>4.5260000000000002E-2</v>
      </c>
      <c r="S46" s="12"/>
      <c r="T46" s="12"/>
      <c r="U46" s="12"/>
      <c r="V46" s="12"/>
    </row>
    <row r="47" spans="1:22" x14ac:dyDescent="0.25">
      <c r="A47" s="11" t="s">
        <v>147</v>
      </c>
      <c r="B47" s="130" t="b">
        <f t="shared" si="1"/>
        <v>1</v>
      </c>
      <c r="C47" s="130" t="b">
        <f t="shared" si="3"/>
        <v>1</v>
      </c>
      <c r="D47" s="130" t="b">
        <f t="shared" si="5"/>
        <v>1</v>
      </c>
      <c r="E47" s="130" t="b">
        <f>ABS(E35)&gt;$L$39</f>
        <v>0</v>
      </c>
      <c r="F47" s="130" t="b">
        <f>ABS(F35)&gt;$L$39</f>
        <v>0</v>
      </c>
      <c r="G47" s="19">
        <v>5.6239999999999998E-2</v>
      </c>
      <c r="H47" s="12"/>
      <c r="I47" s="12"/>
      <c r="J47" s="12"/>
      <c r="M47" s="11" t="s">
        <v>147</v>
      </c>
      <c r="N47" s="130" t="b">
        <f t="shared" si="2"/>
        <v>1</v>
      </c>
      <c r="O47" s="130" t="b">
        <f t="shared" si="4"/>
        <v>1</v>
      </c>
      <c r="P47" s="130" t="b">
        <f t="shared" si="6"/>
        <v>1</v>
      </c>
      <c r="Q47" s="130" t="b">
        <f>ABS(E23)&gt;$M$39</f>
        <v>0</v>
      </c>
      <c r="R47" s="130" t="b">
        <f>ABS(F23)&gt;$M$39</f>
        <v>0</v>
      </c>
      <c r="S47" s="19">
        <v>5.6239999999999998E-2</v>
      </c>
      <c r="T47" s="12"/>
      <c r="U47" s="12"/>
      <c r="V47" s="12"/>
    </row>
    <row r="48" spans="1:22" x14ac:dyDescent="0.25">
      <c r="A48" s="11" t="s">
        <v>265</v>
      </c>
      <c r="B48" s="130" t="b">
        <f t="shared" si="1"/>
        <v>1</v>
      </c>
      <c r="C48" s="130" t="b">
        <f t="shared" si="3"/>
        <v>1</v>
      </c>
      <c r="D48" s="130" t="b">
        <f t="shared" si="5"/>
        <v>1</v>
      </c>
      <c r="E48" s="130" t="b">
        <f>ABS(E36)&gt;$L$39</f>
        <v>0</v>
      </c>
      <c r="F48" s="130" t="b">
        <f>ABS(F36)&gt;$L$39</f>
        <v>0</v>
      </c>
      <c r="G48" s="130" t="b">
        <f>ABS(G36)&gt;$L$39</f>
        <v>1</v>
      </c>
      <c r="H48" s="19">
        <v>0.12429999999999999</v>
      </c>
      <c r="I48" s="12"/>
      <c r="J48" s="12"/>
      <c r="M48" s="11" t="s">
        <v>265</v>
      </c>
      <c r="N48" s="130" t="b">
        <f t="shared" si="2"/>
        <v>1</v>
      </c>
      <c r="O48" s="130" t="b">
        <f t="shared" si="4"/>
        <v>1</v>
      </c>
      <c r="P48" s="130" t="b">
        <f t="shared" si="6"/>
        <v>1</v>
      </c>
      <c r="Q48" s="130" t="b">
        <f>ABS(E24)&gt;$M$39</f>
        <v>0</v>
      </c>
      <c r="R48" s="130" t="b">
        <f>ABS(F24)&gt;$M$39</f>
        <v>0</v>
      </c>
      <c r="S48" s="130" t="b">
        <f>ABS(G24)&gt;$M$39</f>
        <v>1</v>
      </c>
      <c r="T48" s="19">
        <v>0.12429999999999999</v>
      </c>
      <c r="U48" s="12"/>
      <c r="V48" s="12"/>
    </row>
    <row r="49" spans="1:22" ht="24" x14ac:dyDescent="0.25">
      <c r="A49" s="11" t="s">
        <v>266</v>
      </c>
      <c r="B49" s="130" t="b">
        <f t="shared" si="1"/>
        <v>1</v>
      </c>
      <c r="C49" s="130" t="b">
        <f t="shared" si="3"/>
        <v>1</v>
      </c>
      <c r="D49" s="130" t="b">
        <f t="shared" si="5"/>
        <v>1</v>
      </c>
      <c r="E49" s="130" t="b">
        <f>ABS(E37)&gt;$L$39</f>
        <v>1</v>
      </c>
      <c r="F49" s="130" t="b">
        <f>ABS(F37)&gt;$L$39</f>
        <v>0</v>
      </c>
      <c r="G49" s="130" t="b">
        <f>ABS(G37)&gt;$L$39</f>
        <v>0</v>
      </c>
      <c r="H49" s="130" t="b">
        <f>ABS(H37)&gt;$L$39</f>
        <v>1</v>
      </c>
      <c r="I49" s="19">
        <v>5.8259999999999999E-2</v>
      </c>
      <c r="J49" s="12"/>
      <c r="M49" s="11" t="s">
        <v>266</v>
      </c>
      <c r="N49" s="130" t="b">
        <f t="shared" si="2"/>
        <v>1</v>
      </c>
      <c r="O49" s="130" t="b">
        <f t="shared" si="4"/>
        <v>1</v>
      </c>
      <c r="P49" s="130" t="b">
        <f t="shared" si="6"/>
        <v>1</v>
      </c>
      <c r="Q49" s="130" t="b">
        <f>ABS(E25)&gt;$M$39</f>
        <v>0</v>
      </c>
      <c r="R49" s="130" t="b">
        <f>ABS(F25)&gt;$M$39</f>
        <v>0</v>
      </c>
      <c r="S49" s="130" t="b">
        <f>ABS(G25)&gt;$M$39</f>
        <v>0</v>
      </c>
      <c r="T49" s="130" t="b">
        <f>ABS(H25)&gt;$M$39</f>
        <v>1</v>
      </c>
      <c r="U49" s="19">
        <v>5.8259999999999999E-2</v>
      </c>
      <c r="V49" s="12"/>
    </row>
    <row r="50" spans="1:22" ht="16.5" thickBot="1" x14ac:dyDescent="0.3">
      <c r="A50" s="13" t="s">
        <v>267</v>
      </c>
      <c r="B50" s="137" t="b">
        <f t="shared" si="1"/>
        <v>1</v>
      </c>
      <c r="C50" s="137" t="b">
        <f t="shared" si="3"/>
        <v>1</v>
      </c>
      <c r="D50" s="137" t="b">
        <f t="shared" si="5"/>
        <v>1</v>
      </c>
      <c r="E50" s="137" t="b">
        <f>ABS(E38)&gt;$L$39</f>
        <v>1</v>
      </c>
      <c r="F50" s="137" t="b">
        <f>ABS(F38)&gt;$L$39</f>
        <v>0</v>
      </c>
      <c r="G50" s="137" t="b">
        <f>ABS(G38)&gt;$L$39</f>
        <v>1</v>
      </c>
      <c r="H50" s="137" t="b">
        <f>ABS(H38)&gt;$L$39</f>
        <v>1</v>
      </c>
      <c r="I50" s="137" t="b">
        <f>ABS(I38)&gt;$L$39</f>
        <v>1</v>
      </c>
      <c r="J50" s="20">
        <v>2.6290000000000001E-2</v>
      </c>
      <c r="M50" s="13" t="s">
        <v>267</v>
      </c>
      <c r="N50" s="137" t="b">
        <f t="shared" si="2"/>
        <v>1</v>
      </c>
      <c r="O50" s="137" t="b">
        <f t="shared" si="4"/>
        <v>1</v>
      </c>
      <c r="P50" s="137" t="b">
        <f t="shared" si="6"/>
        <v>1</v>
      </c>
      <c r="Q50" s="137" t="b">
        <f>ABS(E26)&gt;$M$39</f>
        <v>0</v>
      </c>
      <c r="R50" s="137" t="b">
        <f>ABS(F26)&gt;$M$39</f>
        <v>0</v>
      </c>
      <c r="S50" s="137" t="b">
        <f>ABS(G26)&gt;$M$39</f>
        <v>1</v>
      </c>
      <c r="T50" s="137" t="b">
        <f>ABS(H26)&gt;$M$39</f>
        <v>1</v>
      </c>
      <c r="U50" s="137" t="b">
        <f>ABS(I26)&gt;$M$39</f>
        <v>0</v>
      </c>
      <c r="V50" s="20">
        <v>2.6290000000000001E-2</v>
      </c>
    </row>
    <row r="51" spans="1:22" ht="16.5" thickTop="1" x14ac:dyDescent="0.25"/>
    <row r="52" spans="1:22" ht="16.5" thickBot="1" x14ac:dyDescent="0.3">
      <c r="M52" s="162" t="s">
        <v>396</v>
      </c>
      <c r="N52" s="162"/>
      <c r="O52" s="162"/>
      <c r="P52" s="162"/>
      <c r="Q52" s="162"/>
      <c r="R52" s="162"/>
      <c r="S52" s="162"/>
      <c r="T52" s="162"/>
      <c r="U52" s="162"/>
      <c r="V52" s="162"/>
    </row>
    <row r="53" spans="1:22" ht="16.5" thickTop="1" x14ac:dyDescent="0.25">
      <c r="M53" s="10" t="s">
        <v>261</v>
      </c>
      <c r="N53" s="10" t="s">
        <v>155</v>
      </c>
      <c r="O53" s="10" t="s">
        <v>153</v>
      </c>
      <c r="P53" s="10" t="s">
        <v>144</v>
      </c>
      <c r="Q53" s="10" t="s">
        <v>262</v>
      </c>
      <c r="R53" s="10" t="s">
        <v>149</v>
      </c>
      <c r="S53" s="10" t="s">
        <v>147</v>
      </c>
      <c r="T53" s="10" t="s">
        <v>268</v>
      </c>
      <c r="U53" s="10" t="s">
        <v>269</v>
      </c>
      <c r="V53" s="10" t="s">
        <v>274</v>
      </c>
    </row>
    <row r="54" spans="1:22" x14ac:dyDescent="0.25">
      <c r="M54" s="91" t="s">
        <v>155</v>
      </c>
      <c r="N54" s="18">
        <v>0.80820000000000003</v>
      </c>
      <c r="O54" s="15"/>
      <c r="P54" s="15"/>
      <c r="Q54" s="15"/>
      <c r="R54" s="15"/>
      <c r="S54" s="15"/>
      <c r="T54" s="15"/>
      <c r="U54" s="15"/>
      <c r="V54" s="15"/>
    </row>
    <row r="55" spans="1:22" x14ac:dyDescent="0.25">
      <c r="M55" s="11" t="s">
        <v>153</v>
      </c>
      <c r="N55" s="130" t="b">
        <f>ABS(B19)&gt;$N$39</f>
        <v>1</v>
      </c>
      <c r="O55" s="19">
        <v>0.66510000000000002</v>
      </c>
      <c r="P55" s="12"/>
      <c r="Q55" s="12"/>
      <c r="R55" s="12"/>
      <c r="S55" s="12"/>
      <c r="T55" s="12"/>
      <c r="U55" s="12"/>
      <c r="V55" s="12"/>
    </row>
    <row r="56" spans="1:22" x14ac:dyDescent="0.25">
      <c r="M56" s="11" t="s">
        <v>144</v>
      </c>
      <c r="N56" s="130" t="b">
        <f t="shared" ref="N56:U62" si="7">ABS(B20)&gt;$N$39</f>
        <v>0</v>
      </c>
      <c r="O56" s="130" t="b">
        <f t="shared" si="7"/>
        <v>0</v>
      </c>
      <c r="P56" s="19">
        <v>0.54179999999999995</v>
      </c>
      <c r="Q56" s="130"/>
      <c r="R56" s="12"/>
      <c r="S56" s="12"/>
      <c r="T56" s="12"/>
      <c r="U56" s="12"/>
      <c r="V56" s="12"/>
    </row>
    <row r="57" spans="1:22" x14ac:dyDescent="0.25">
      <c r="M57" s="11" t="s">
        <v>262</v>
      </c>
      <c r="N57" s="130" t="b">
        <f t="shared" si="7"/>
        <v>0</v>
      </c>
      <c r="O57" s="130" t="b">
        <f t="shared" si="7"/>
        <v>0</v>
      </c>
      <c r="P57" s="130" t="b">
        <f t="shared" si="7"/>
        <v>1</v>
      </c>
      <c r="Q57" s="19">
        <v>0.1196</v>
      </c>
      <c r="R57" s="12"/>
      <c r="S57" s="12"/>
      <c r="T57" s="12"/>
      <c r="U57" s="12"/>
      <c r="V57" s="12"/>
    </row>
    <row r="58" spans="1:22" x14ac:dyDescent="0.25">
      <c r="M58" s="11" t="s">
        <v>149</v>
      </c>
      <c r="N58" s="130" t="b">
        <f t="shared" si="7"/>
        <v>1</v>
      </c>
      <c r="O58" s="130" t="b">
        <f t="shared" si="7"/>
        <v>1</v>
      </c>
      <c r="P58" s="130" t="b">
        <f t="shared" si="7"/>
        <v>1</v>
      </c>
      <c r="Q58" s="130" t="b">
        <f t="shared" si="7"/>
        <v>0</v>
      </c>
      <c r="R58" s="19">
        <v>4.5260000000000002E-2</v>
      </c>
      <c r="S58" s="12"/>
      <c r="T58" s="12"/>
      <c r="U58" s="12"/>
      <c r="V58" s="12"/>
    </row>
    <row r="59" spans="1:22" x14ac:dyDescent="0.25">
      <c r="M59" s="11" t="s">
        <v>147</v>
      </c>
      <c r="N59" s="130" t="b">
        <f t="shared" si="7"/>
        <v>1</v>
      </c>
      <c r="O59" s="130" t="b">
        <f t="shared" si="7"/>
        <v>1</v>
      </c>
      <c r="P59" s="130" t="b">
        <f t="shared" si="7"/>
        <v>1</v>
      </c>
      <c r="Q59" s="130" t="b">
        <f t="shared" si="7"/>
        <v>0</v>
      </c>
      <c r="R59" s="130" t="b">
        <f t="shared" si="7"/>
        <v>0</v>
      </c>
      <c r="S59" s="19">
        <v>5.6239999999999998E-2</v>
      </c>
      <c r="T59" s="12"/>
      <c r="U59" s="12"/>
      <c r="V59" s="12"/>
    </row>
    <row r="60" spans="1:22" x14ac:dyDescent="0.25">
      <c r="M60" s="11" t="s">
        <v>265</v>
      </c>
      <c r="N60" s="130" t="b">
        <f t="shared" si="7"/>
        <v>1</v>
      </c>
      <c r="O60" s="130" t="b">
        <f t="shared" si="7"/>
        <v>1</v>
      </c>
      <c r="P60" s="130" t="b">
        <f t="shared" si="7"/>
        <v>1</v>
      </c>
      <c r="Q60" s="130" t="b">
        <f t="shared" si="7"/>
        <v>0</v>
      </c>
      <c r="R60" s="130" t="b">
        <f t="shared" si="7"/>
        <v>0</v>
      </c>
      <c r="S60" s="130" t="b">
        <f t="shared" si="7"/>
        <v>0</v>
      </c>
      <c r="T60" s="19">
        <v>0.12429999999999999</v>
      </c>
      <c r="U60" s="12"/>
      <c r="V60" s="12"/>
    </row>
    <row r="61" spans="1:22" ht="24" x14ac:dyDescent="0.25">
      <c r="M61" s="11" t="s">
        <v>266</v>
      </c>
      <c r="N61" s="130" t="b">
        <f t="shared" si="7"/>
        <v>1</v>
      </c>
      <c r="O61" s="130" t="b">
        <f t="shared" si="7"/>
        <v>1</v>
      </c>
      <c r="P61" s="130" t="b">
        <f t="shared" si="7"/>
        <v>1</v>
      </c>
      <c r="Q61" s="130" t="b">
        <f t="shared" si="7"/>
        <v>0</v>
      </c>
      <c r="R61" s="130" t="b">
        <f t="shared" si="7"/>
        <v>0</v>
      </c>
      <c r="S61" s="130" t="b">
        <f t="shared" si="7"/>
        <v>0</v>
      </c>
      <c r="T61" s="130" t="b">
        <f t="shared" si="7"/>
        <v>1</v>
      </c>
      <c r="U61" s="19">
        <v>5.8259999999999999E-2</v>
      </c>
      <c r="V61" s="12"/>
    </row>
    <row r="62" spans="1:22" ht="16.5" thickBot="1" x14ac:dyDescent="0.3">
      <c r="M62" s="13" t="s">
        <v>267</v>
      </c>
      <c r="N62" s="137" t="b">
        <f t="shared" si="7"/>
        <v>1</v>
      </c>
      <c r="O62" s="137" t="b">
        <f t="shared" si="7"/>
        <v>1</v>
      </c>
      <c r="P62" s="137" t="b">
        <f t="shared" si="7"/>
        <v>1</v>
      </c>
      <c r="Q62" s="137" t="b">
        <f t="shared" si="7"/>
        <v>0</v>
      </c>
      <c r="R62" s="137" t="b">
        <f t="shared" si="7"/>
        <v>0</v>
      </c>
      <c r="S62" s="137" t="b">
        <f t="shared" si="7"/>
        <v>1</v>
      </c>
      <c r="T62" s="137" t="b">
        <f t="shared" si="7"/>
        <v>0</v>
      </c>
      <c r="U62" s="137" t="b">
        <f t="shared" si="7"/>
        <v>0</v>
      </c>
      <c r="V62" s="20">
        <v>2.6290000000000001E-2</v>
      </c>
    </row>
    <row r="63" spans="1:22" ht="16.5" thickTop="1" x14ac:dyDescent="0.25"/>
  </sheetData>
  <mergeCells count="13">
    <mergeCell ref="A16:J16"/>
    <mergeCell ref="A28:J28"/>
    <mergeCell ref="A40:J40"/>
    <mergeCell ref="M40:V40"/>
    <mergeCell ref="M52:V52"/>
    <mergeCell ref="A15:J15"/>
    <mergeCell ref="A2:J2"/>
    <mergeCell ref="A14:J14"/>
    <mergeCell ref="A3:J3"/>
    <mergeCell ref="M2:V2"/>
    <mergeCell ref="M3:V3"/>
    <mergeCell ref="M14:V14"/>
    <mergeCell ref="M15:V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zoomScaleNormal="100" workbookViewId="0">
      <selection activeCell="B2" sqref="B2:F39"/>
    </sheetView>
  </sheetViews>
  <sheetFormatPr defaultColWidth="11.42578125" defaultRowHeight="15" x14ac:dyDescent="0.25"/>
  <cols>
    <col min="1" max="1" width="4.7109375" customWidth="1"/>
    <col min="2" max="2" width="19.7109375" customWidth="1"/>
    <col min="3" max="4" width="10.7109375" customWidth="1"/>
    <col min="7" max="7" width="19.28515625" customWidth="1"/>
  </cols>
  <sheetData>
    <row r="2" spans="2:11" ht="13.5" customHeight="1" x14ac:dyDescent="0.25">
      <c r="B2" s="153" t="s">
        <v>357</v>
      </c>
      <c r="C2" s="153"/>
      <c r="D2" s="153"/>
    </row>
    <row r="3" spans="2:11" ht="13.5" customHeight="1" thickBot="1" x14ac:dyDescent="0.3">
      <c r="B3" s="103" t="s">
        <v>319</v>
      </c>
      <c r="C3" s="89" t="s">
        <v>320</v>
      </c>
      <c r="D3" s="89" t="s">
        <v>321</v>
      </c>
    </row>
    <row r="4" spans="2:11" ht="12.75" customHeight="1" thickTop="1" x14ac:dyDescent="0.25">
      <c r="B4" s="31" t="s">
        <v>358</v>
      </c>
      <c r="C4" s="95">
        <v>4.2133359593673203E-2</v>
      </c>
      <c r="D4" s="96">
        <v>1.6363240434490701E-3</v>
      </c>
    </row>
    <row r="5" spans="2:11" ht="12.75" customHeight="1" x14ac:dyDescent="0.25">
      <c r="B5" s="31" t="s">
        <v>359</v>
      </c>
      <c r="C5" s="95">
        <v>5.2710739377952599E-4</v>
      </c>
      <c r="D5" s="96">
        <v>2.8088692901628197E-4</v>
      </c>
    </row>
    <row r="6" spans="2:11" ht="12.75" customHeight="1" x14ac:dyDescent="0.25">
      <c r="B6" s="31" t="s">
        <v>360</v>
      </c>
      <c r="C6" s="95">
        <v>-0.58951840631694497</v>
      </c>
      <c r="D6" s="96">
        <v>0.11292472627137499</v>
      </c>
    </row>
    <row r="7" spans="2:11" ht="10.5" customHeight="1" x14ac:dyDescent="0.25">
      <c r="B7" s="102" t="s">
        <v>350</v>
      </c>
      <c r="C7" s="146">
        <v>0.87130009287085597</v>
      </c>
      <c r="D7" s="146"/>
      <c r="E7" s="3"/>
    </row>
    <row r="8" spans="2:11" ht="10.5" customHeight="1" x14ac:dyDescent="0.25">
      <c r="B8" s="102" t="s">
        <v>351</v>
      </c>
      <c r="C8" s="146">
        <v>3.2676789477237801E-3</v>
      </c>
      <c r="D8" s="146"/>
      <c r="E8" s="3"/>
    </row>
    <row r="9" spans="2:11" ht="10.5" customHeight="1" x14ac:dyDescent="0.25">
      <c r="B9" s="102" t="s">
        <v>352</v>
      </c>
      <c r="C9" s="146">
        <v>2.0398809999999998</v>
      </c>
      <c r="D9" s="146"/>
      <c r="E9" s="3"/>
    </row>
    <row r="10" spans="2:11" ht="10.5" customHeight="1" x14ac:dyDescent="0.25">
      <c r="B10" s="102" t="s">
        <v>353</v>
      </c>
      <c r="C10" s="146">
        <v>-8.5461718822045007</v>
      </c>
      <c r="D10" s="146"/>
      <c r="E10" s="3"/>
      <c r="K10" s="59"/>
    </row>
    <row r="11" spans="2:11" ht="10.5" customHeight="1" x14ac:dyDescent="0.25">
      <c r="B11" s="102" t="s">
        <v>354</v>
      </c>
      <c r="C11" s="146">
        <v>-8.4156126054294393</v>
      </c>
      <c r="D11" s="146"/>
      <c r="E11" s="3"/>
      <c r="K11" s="59"/>
    </row>
    <row r="12" spans="2:11" ht="10.5" customHeight="1" thickBot="1" x14ac:dyDescent="0.3">
      <c r="B12" s="102" t="s">
        <v>355</v>
      </c>
      <c r="C12" s="149">
        <v>-8.4944402982395992</v>
      </c>
      <c r="D12" s="149"/>
      <c r="E12" s="3"/>
      <c r="H12" s="59"/>
      <c r="I12" s="59"/>
      <c r="K12" s="59"/>
    </row>
    <row r="13" spans="2:11" ht="39" customHeight="1" thickTop="1" x14ac:dyDescent="0.25">
      <c r="B13" s="159" t="s">
        <v>356</v>
      </c>
      <c r="C13" s="159"/>
      <c r="D13" s="159"/>
      <c r="E13" s="3"/>
    </row>
  </sheetData>
  <mergeCells count="8">
    <mergeCell ref="C12:D12"/>
    <mergeCell ref="B13:D13"/>
    <mergeCell ref="B2:D2"/>
    <mergeCell ref="C7:D7"/>
    <mergeCell ref="C8:D8"/>
    <mergeCell ref="C9:D9"/>
    <mergeCell ref="C10:D10"/>
    <mergeCell ref="C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zoomScaleNormal="100" workbookViewId="0">
      <selection activeCell="B2" sqref="B2:F39"/>
    </sheetView>
  </sheetViews>
  <sheetFormatPr defaultColWidth="11.42578125" defaultRowHeight="15" x14ac:dyDescent="0.25"/>
  <cols>
    <col min="1" max="1" width="4.7109375" customWidth="1"/>
    <col min="2" max="2" width="19.7109375" customWidth="1"/>
    <col min="3" max="6" width="10.7109375" customWidth="1"/>
    <col min="9" max="9" width="19.28515625" customWidth="1"/>
  </cols>
  <sheetData>
    <row r="2" spans="2:6" ht="13.5" customHeight="1" x14ac:dyDescent="0.25">
      <c r="B2" s="153" t="s">
        <v>361</v>
      </c>
      <c r="C2" s="153"/>
      <c r="D2" s="153"/>
      <c r="E2" s="153"/>
      <c r="F2" s="153"/>
    </row>
    <row r="3" spans="2:6" ht="13.5" customHeight="1" x14ac:dyDescent="0.25">
      <c r="B3" s="154" t="s">
        <v>319</v>
      </c>
      <c r="C3" s="156" t="s">
        <v>153</v>
      </c>
      <c r="D3" s="156"/>
      <c r="E3" s="157" t="s">
        <v>144</v>
      </c>
      <c r="F3" s="158"/>
    </row>
    <row r="4" spans="2:6" ht="13.5" customHeight="1" thickBot="1" x14ac:dyDescent="0.3">
      <c r="B4" s="155"/>
      <c r="C4" s="89" t="s">
        <v>320</v>
      </c>
      <c r="D4" s="89" t="s">
        <v>321</v>
      </c>
      <c r="E4" s="94" t="s">
        <v>320</v>
      </c>
      <c r="F4" s="89" t="s">
        <v>321</v>
      </c>
    </row>
    <row r="5" spans="2:6" ht="12.75" customHeight="1" thickTop="1" x14ac:dyDescent="0.25">
      <c r="B5" s="31" t="s">
        <v>362</v>
      </c>
      <c r="C5" s="95">
        <v>7.9269999999999993E-2</v>
      </c>
      <c r="D5" s="96">
        <v>1.2004000000000001E-2</v>
      </c>
      <c r="E5" s="97">
        <v>4.9515999999999998E-2</v>
      </c>
      <c r="F5" s="96">
        <v>6.0210000000000003E-3</v>
      </c>
    </row>
    <row r="6" spans="2:6" ht="12.75" customHeight="1" x14ac:dyDescent="0.25">
      <c r="B6" s="31" t="s">
        <v>363</v>
      </c>
      <c r="C6" s="95">
        <v>-8.1724000000000005E-2</v>
      </c>
      <c r="D6" s="96">
        <v>1.2234999999999999E-2</v>
      </c>
      <c r="E6" s="97">
        <v>-3.3227E-2</v>
      </c>
      <c r="F6" s="96">
        <v>9.8440000000000003E-3</v>
      </c>
    </row>
    <row r="7" spans="2:6" ht="12.75" customHeight="1" x14ac:dyDescent="0.25">
      <c r="B7" s="31" t="s">
        <v>364</v>
      </c>
      <c r="C7" s="95"/>
      <c r="D7" s="96"/>
      <c r="E7" s="97">
        <v>-1.6198000000000001E-2</v>
      </c>
      <c r="F7" s="96">
        <v>4.8770000000000003E-3</v>
      </c>
    </row>
    <row r="8" spans="2:6" ht="12.75" customHeight="1" x14ac:dyDescent="0.25">
      <c r="B8" s="31" t="s">
        <v>365</v>
      </c>
      <c r="C8" s="95">
        <v>8.0590000000000002E-3</v>
      </c>
      <c r="D8" s="96">
        <v>1.2869999999999999E-3</v>
      </c>
      <c r="E8" s="97"/>
      <c r="F8" s="96"/>
    </row>
    <row r="9" spans="2:6" ht="12.75" customHeight="1" x14ac:dyDescent="0.25">
      <c r="B9" s="31" t="s">
        <v>366</v>
      </c>
      <c r="C9" s="95">
        <v>-8.0239999999999999E-3</v>
      </c>
      <c r="D9" s="96">
        <v>1.2849999999999999E-3</v>
      </c>
      <c r="E9" s="97"/>
      <c r="F9" s="96"/>
    </row>
    <row r="10" spans="2:6" ht="12.75" customHeight="1" x14ac:dyDescent="0.25">
      <c r="B10" s="31" t="s">
        <v>367</v>
      </c>
      <c r="C10" s="95">
        <v>6.5690000000000002E-3</v>
      </c>
      <c r="D10" s="95">
        <v>2.8660000000000001E-3</v>
      </c>
      <c r="E10" s="97"/>
      <c r="F10" s="96"/>
    </row>
    <row r="11" spans="2:6" ht="12.75" customHeight="1" x14ac:dyDescent="0.25">
      <c r="B11" s="31" t="s">
        <v>368</v>
      </c>
      <c r="C11" s="95">
        <v>-7.5180000000000004E-3</v>
      </c>
      <c r="D11" s="96">
        <v>2.859E-3</v>
      </c>
      <c r="E11" s="97"/>
      <c r="F11" s="96"/>
    </row>
    <row r="12" spans="2:6" ht="12.75" customHeight="1" x14ac:dyDescent="0.25">
      <c r="B12" s="31" t="s">
        <v>359</v>
      </c>
      <c r="C12" s="95">
        <v>4.5490000000000001E-3</v>
      </c>
      <c r="D12" s="96">
        <v>8.3100000000000003E-4</v>
      </c>
      <c r="E12" s="97">
        <v>2.199E-3</v>
      </c>
      <c r="F12" s="96">
        <v>5.44E-4</v>
      </c>
    </row>
    <row r="13" spans="2:6" ht="12.75" customHeight="1" x14ac:dyDescent="0.25">
      <c r="B13" s="102" t="s">
        <v>350</v>
      </c>
      <c r="C13" s="146">
        <v>0.83642700000000003</v>
      </c>
      <c r="D13" s="147"/>
      <c r="E13" s="148">
        <v>0.79453600000000002</v>
      </c>
      <c r="F13" s="146"/>
    </row>
    <row r="14" spans="2:6" ht="12.75" customHeight="1" x14ac:dyDescent="0.25">
      <c r="B14" s="102" t="s">
        <v>351</v>
      </c>
      <c r="C14" s="146">
        <v>5.1609999999999998E-3</v>
      </c>
      <c r="D14" s="147"/>
      <c r="E14" s="148">
        <v>4.1149999999999997E-3</v>
      </c>
      <c r="F14" s="146"/>
    </row>
    <row r="15" spans="2:6" ht="12.75" customHeight="1" x14ac:dyDescent="0.25">
      <c r="B15" s="102" t="s">
        <v>352</v>
      </c>
      <c r="C15" s="146">
        <v>2.010335</v>
      </c>
      <c r="D15" s="147"/>
      <c r="E15" s="148">
        <v>2.2950339999999998</v>
      </c>
      <c r="F15" s="146"/>
    </row>
    <row r="16" spans="2:6" ht="12.75" customHeight="1" x14ac:dyDescent="0.25">
      <c r="B16" s="102" t="s">
        <v>353</v>
      </c>
      <c r="C16" s="146">
        <v>-7.5971640000000003</v>
      </c>
      <c r="D16" s="147"/>
      <c r="E16" s="148">
        <v>-8.0630869999999994</v>
      </c>
      <c r="F16" s="146"/>
    </row>
    <row r="17" spans="2:6" ht="12.75" customHeight="1" x14ac:dyDescent="0.25">
      <c r="B17" s="102" t="s">
        <v>354</v>
      </c>
      <c r="C17" s="146">
        <v>-7.330044</v>
      </c>
      <c r="D17" s="147"/>
      <c r="E17" s="148">
        <v>-7.8656519999999999</v>
      </c>
      <c r="F17" s="146"/>
    </row>
    <row r="18" spans="2:6" ht="12.75" customHeight="1" thickBot="1" x14ac:dyDescent="0.3">
      <c r="B18" s="102" t="s">
        <v>355</v>
      </c>
      <c r="C18" s="149">
        <v>-7.4891899999999998</v>
      </c>
      <c r="D18" s="150"/>
      <c r="E18" s="151">
        <v>-7.9849610000000002</v>
      </c>
      <c r="F18" s="149"/>
    </row>
    <row r="19" spans="2:6" ht="24" customHeight="1" thickTop="1" x14ac:dyDescent="0.25">
      <c r="B19" s="159" t="s">
        <v>356</v>
      </c>
      <c r="C19" s="159"/>
      <c r="D19" s="159"/>
      <c r="E19" s="159"/>
      <c r="F19" s="159"/>
    </row>
    <row r="20" spans="2:6" ht="12.75" customHeight="1" x14ac:dyDescent="0.25"/>
    <row r="21" spans="2:6" ht="12.75" customHeight="1" x14ac:dyDescent="0.25"/>
    <row r="22" spans="2:6" ht="12.75" customHeight="1" x14ac:dyDescent="0.25"/>
    <row r="23" spans="2:6" ht="12.75" customHeight="1" x14ac:dyDescent="0.25"/>
    <row r="24" spans="2:6" ht="12.75" customHeight="1" x14ac:dyDescent="0.25"/>
    <row r="25" spans="2:6" ht="12.75" customHeight="1" x14ac:dyDescent="0.25"/>
    <row r="26" spans="2:6" ht="12.75" customHeight="1" x14ac:dyDescent="0.25"/>
    <row r="27" spans="2:6" ht="12.75" customHeight="1" x14ac:dyDescent="0.25"/>
    <row r="28" spans="2:6" ht="12.75" customHeight="1" x14ac:dyDescent="0.25"/>
    <row r="29" spans="2:6" ht="12.75" customHeight="1" x14ac:dyDescent="0.25"/>
    <row r="30" spans="2:6" ht="12.75" customHeight="1" x14ac:dyDescent="0.25"/>
    <row r="31" spans="2:6" ht="12.75" customHeight="1" x14ac:dyDescent="0.25"/>
    <row r="32" spans="2:6" ht="12.75" customHeight="1" x14ac:dyDescent="0.25"/>
    <row r="33" spans="10:13" ht="10.5" customHeight="1" x14ac:dyDescent="0.25"/>
    <row r="34" spans="10:13" ht="10.5" customHeight="1" x14ac:dyDescent="0.25"/>
    <row r="35" spans="10:13" ht="10.5" customHeight="1" x14ac:dyDescent="0.25">
      <c r="M35" s="59"/>
    </row>
    <row r="36" spans="10:13" ht="10.5" customHeight="1" x14ac:dyDescent="0.25">
      <c r="M36" s="59"/>
    </row>
    <row r="37" spans="10:13" ht="10.5" customHeight="1" x14ac:dyDescent="0.25">
      <c r="J37" s="59"/>
      <c r="K37" s="59"/>
      <c r="M37" s="59"/>
    </row>
    <row r="38" spans="10:13" ht="25.5" customHeight="1" x14ac:dyDescent="0.25"/>
  </sheetData>
  <mergeCells count="17">
    <mergeCell ref="B2:F2"/>
    <mergeCell ref="B3:B4"/>
    <mergeCell ref="C3:D3"/>
    <mergeCell ref="E3:F3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B19:F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265"/>
  <sheetViews>
    <sheetView zoomScale="80" zoomScaleNormal="80" workbookViewId="0">
      <pane xSplit="1" ySplit="1" topLeftCell="H23" activePane="bottomRight" state="frozen"/>
      <selection pane="topRight" activeCell="B1" sqref="B1"/>
      <selection pane="bottomLeft" activeCell="A2" sqref="A2"/>
      <selection pane="bottomRight" activeCell="K44" sqref="K44"/>
    </sheetView>
  </sheetViews>
  <sheetFormatPr defaultColWidth="11.42578125" defaultRowHeight="15" x14ac:dyDescent="0.25"/>
  <sheetData>
    <row r="1" spans="1:8" x14ac:dyDescent="0.25">
      <c r="A1" s="1" t="s">
        <v>205</v>
      </c>
      <c r="B1" s="1" t="s">
        <v>206</v>
      </c>
      <c r="C1" s="1" t="s">
        <v>207</v>
      </c>
      <c r="D1" s="160" t="s">
        <v>205</v>
      </c>
      <c r="E1" s="160"/>
      <c r="F1" s="1" t="s">
        <v>209</v>
      </c>
      <c r="G1" s="1" t="s">
        <v>208</v>
      </c>
      <c r="H1" s="1" t="s">
        <v>210</v>
      </c>
    </row>
    <row r="2" spans="1:8" x14ac:dyDescent="0.25">
      <c r="A2" s="57">
        <v>33970</v>
      </c>
      <c r="D2" s="1">
        <v>1993</v>
      </c>
      <c r="E2" s="58" t="s">
        <v>1</v>
      </c>
    </row>
    <row r="3" spans="1:8" x14ac:dyDescent="0.25">
      <c r="A3" s="57">
        <v>34001</v>
      </c>
      <c r="D3" s="1"/>
      <c r="E3" s="58" t="s">
        <v>2</v>
      </c>
      <c r="H3">
        <f>[3]PIBORI!F5</f>
        <v>0.462299511964126</v>
      </c>
    </row>
    <row r="4" spans="1:8" x14ac:dyDescent="0.25">
      <c r="A4" s="57">
        <v>34029</v>
      </c>
      <c r="D4" s="1"/>
      <c r="E4" s="58" t="s">
        <v>3</v>
      </c>
      <c r="H4">
        <f>[3]PIBORI!F6</f>
        <v>1.0797747796499779</v>
      </c>
    </row>
    <row r="5" spans="1:8" x14ac:dyDescent="0.25">
      <c r="A5" s="57">
        <v>34060</v>
      </c>
      <c r="D5" s="1"/>
      <c r="E5" s="58" t="s">
        <v>4</v>
      </c>
      <c r="H5">
        <f>[3]PIBORI!F7</f>
        <v>0.95306968724764296</v>
      </c>
    </row>
    <row r="6" spans="1:8" x14ac:dyDescent="0.25">
      <c r="A6" s="57">
        <v>34090</v>
      </c>
      <c r="D6" s="1">
        <v>1994</v>
      </c>
      <c r="E6" s="58" t="s">
        <v>5</v>
      </c>
      <c r="H6">
        <f>[3]PIBORI!F8</f>
        <v>1.2230981373342553</v>
      </c>
    </row>
    <row r="7" spans="1:8" x14ac:dyDescent="0.25">
      <c r="A7" s="57">
        <v>34121</v>
      </c>
      <c r="D7" s="1"/>
      <c r="E7" s="58" t="s">
        <v>6</v>
      </c>
      <c r="H7">
        <f>[3]PIBORI!F9</f>
        <v>1.6659623350211206</v>
      </c>
    </row>
    <row r="8" spans="1:8" x14ac:dyDescent="0.25">
      <c r="A8" s="57">
        <v>34151</v>
      </c>
      <c r="D8" s="1"/>
      <c r="E8" s="58" t="s">
        <v>7</v>
      </c>
      <c r="H8">
        <f>[3]PIBORI!F10</f>
        <v>0.94274010118577944</v>
      </c>
    </row>
    <row r="9" spans="1:8" x14ac:dyDescent="0.25">
      <c r="A9" s="57">
        <v>34182</v>
      </c>
      <c r="D9" s="1"/>
      <c r="E9" s="58" t="s">
        <v>8</v>
      </c>
      <c r="H9">
        <f>[3]PIBORI!F11</f>
        <v>1.2670024660287549</v>
      </c>
    </row>
    <row r="10" spans="1:8" x14ac:dyDescent="0.25">
      <c r="A10" s="57">
        <v>34213</v>
      </c>
      <c r="D10" s="1">
        <v>1995</v>
      </c>
      <c r="E10" s="58" t="s">
        <v>9</v>
      </c>
      <c r="H10">
        <f>[3]PIBORI!F12</f>
        <v>-5.353895518651175</v>
      </c>
    </row>
    <row r="11" spans="1:8" x14ac:dyDescent="0.25">
      <c r="A11" s="57">
        <v>34243</v>
      </c>
      <c r="D11" s="1"/>
      <c r="E11" s="58" t="s">
        <v>10</v>
      </c>
      <c r="H11">
        <f>[3]PIBORI!F13</f>
        <v>-4.4013131682082545</v>
      </c>
    </row>
    <row r="12" spans="1:8" x14ac:dyDescent="0.25">
      <c r="A12" s="57">
        <v>34274</v>
      </c>
      <c r="D12" s="1"/>
      <c r="E12" s="58" t="s">
        <v>11</v>
      </c>
      <c r="H12">
        <f>[3]PIBORI!F14</f>
        <v>1.5493460828725603</v>
      </c>
    </row>
    <row r="13" spans="1:8" x14ac:dyDescent="0.25">
      <c r="A13" s="57">
        <v>34304</v>
      </c>
      <c r="D13" s="1"/>
      <c r="E13" s="58" t="s">
        <v>12</v>
      </c>
      <c r="H13">
        <f>[3]PIBORI!F15</f>
        <v>1.3730749844471868</v>
      </c>
    </row>
    <row r="14" spans="1:8" x14ac:dyDescent="0.25">
      <c r="A14" s="57">
        <v>34335</v>
      </c>
      <c r="D14" s="1">
        <v>1996</v>
      </c>
      <c r="E14" s="58" t="s">
        <v>13</v>
      </c>
      <c r="H14">
        <f>[3]PIBORI!F16</f>
        <v>2.2536342720870017</v>
      </c>
    </row>
    <row r="15" spans="1:8" x14ac:dyDescent="0.25">
      <c r="A15" s="57">
        <v>34366</v>
      </c>
      <c r="D15" s="1"/>
      <c r="E15" s="58" t="s">
        <v>14</v>
      </c>
      <c r="H15">
        <f>[3]PIBORI!F17</f>
        <v>1.4475360612570487</v>
      </c>
    </row>
    <row r="16" spans="1:8" x14ac:dyDescent="0.25">
      <c r="A16" s="57">
        <v>34394</v>
      </c>
      <c r="D16" s="1"/>
      <c r="E16" s="58" t="s">
        <v>15</v>
      </c>
      <c r="H16">
        <f>[3]PIBORI!F18</f>
        <v>1.5628163227652259</v>
      </c>
    </row>
    <row r="17" spans="1:8" x14ac:dyDescent="0.25">
      <c r="A17" s="57">
        <v>34425</v>
      </c>
      <c r="D17" s="1"/>
      <c r="E17" s="58" t="s">
        <v>16</v>
      </c>
      <c r="H17">
        <f>[3]PIBORI!F19</f>
        <v>2.7534558027023426</v>
      </c>
    </row>
    <row r="18" spans="1:8" x14ac:dyDescent="0.25">
      <c r="A18" s="57">
        <v>34455</v>
      </c>
      <c r="D18" s="1">
        <v>1997</v>
      </c>
      <c r="E18" s="58" t="s">
        <v>17</v>
      </c>
      <c r="H18">
        <f>[3]PIBORI!F20</f>
        <v>0.87939392159031016</v>
      </c>
    </row>
    <row r="19" spans="1:8" x14ac:dyDescent="0.25">
      <c r="A19" s="57">
        <v>34486</v>
      </c>
      <c r="D19" s="1"/>
      <c r="E19" s="58" t="s">
        <v>18</v>
      </c>
      <c r="H19">
        <f>[3]PIBORI!F21</f>
        <v>1.9750585234335816</v>
      </c>
    </row>
    <row r="20" spans="1:8" x14ac:dyDescent="0.25">
      <c r="A20" s="57">
        <v>34516</v>
      </c>
      <c r="D20" s="1"/>
      <c r="E20" s="58" t="s">
        <v>19</v>
      </c>
      <c r="H20">
        <f>[3]PIBORI!F22</f>
        <v>1.8941598547225658</v>
      </c>
    </row>
    <row r="21" spans="1:8" x14ac:dyDescent="0.25">
      <c r="A21" s="57">
        <v>34547</v>
      </c>
      <c r="D21" s="1"/>
      <c r="E21" s="58" t="s">
        <v>20</v>
      </c>
      <c r="H21">
        <f>[3]PIBORI!F23</f>
        <v>2.1740152337085927</v>
      </c>
    </row>
    <row r="22" spans="1:8" x14ac:dyDescent="0.25">
      <c r="A22" s="57">
        <v>34578</v>
      </c>
      <c r="D22" s="1">
        <v>1998</v>
      </c>
      <c r="E22" s="58" t="s">
        <v>21</v>
      </c>
      <c r="H22">
        <f>[3]PIBORI!F24</f>
        <v>0.91355947648197322</v>
      </c>
    </row>
    <row r="23" spans="1:8" x14ac:dyDescent="0.25">
      <c r="A23" s="57">
        <v>34608</v>
      </c>
      <c r="D23" s="1"/>
      <c r="E23" s="58" t="s">
        <v>22</v>
      </c>
      <c r="H23">
        <f>[3]PIBORI!F25</f>
        <v>0.55163382434113561</v>
      </c>
    </row>
    <row r="24" spans="1:8" x14ac:dyDescent="0.25">
      <c r="A24" s="57">
        <v>34639</v>
      </c>
      <c r="D24" s="1"/>
      <c r="E24" s="58" t="s">
        <v>23</v>
      </c>
      <c r="H24">
        <f>[3]PIBORI!F26</f>
        <v>0.53284435651352879</v>
      </c>
    </row>
    <row r="25" spans="1:8" x14ac:dyDescent="0.25">
      <c r="A25" s="57">
        <v>34669</v>
      </c>
      <c r="D25" s="1"/>
      <c r="E25" s="58" t="s">
        <v>24</v>
      </c>
      <c r="H25">
        <f>[3]PIBORI!F27</f>
        <v>6.547265133494129E-2</v>
      </c>
    </row>
    <row r="26" spans="1:8" x14ac:dyDescent="0.25">
      <c r="A26" s="57">
        <v>34700</v>
      </c>
      <c r="D26" s="1">
        <v>1999</v>
      </c>
      <c r="E26" s="58" t="s">
        <v>25</v>
      </c>
      <c r="H26">
        <f>[3]PIBORI!F28</f>
        <v>1.5425165642666938</v>
      </c>
    </row>
    <row r="27" spans="1:8" x14ac:dyDescent="0.25">
      <c r="A27" s="57">
        <v>34731</v>
      </c>
      <c r="D27" s="1"/>
      <c r="E27" s="58" t="s">
        <v>26</v>
      </c>
      <c r="H27">
        <f>[3]PIBORI!F29</f>
        <v>-0.37536076471080815</v>
      </c>
    </row>
    <row r="28" spans="1:8" x14ac:dyDescent="0.25">
      <c r="A28" s="57">
        <v>34759</v>
      </c>
      <c r="D28" s="1"/>
      <c r="E28" s="58" t="s">
        <v>27</v>
      </c>
      <c r="H28">
        <f>[3]PIBORI!F30</f>
        <v>1.2598028628346691</v>
      </c>
    </row>
    <row r="29" spans="1:8" x14ac:dyDescent="0.25">
      <c r="A29" s="57">
        <v>34790</v>
      </c>
      <c r="D29" s="1"/>
      <c r="E29" s="58" t="s">
        <v>28</v>
      </c>
      <c r="H29">
        <f>[3]PIBORI!F31</f>
        <v>1.2003060252596676</v>
      </c>
    </row>
    <row r="30" spans="1:8" x14ac:dyDescent="0.25">
      <c r="A30" s="57">
        <v>34820</v>
      </c>
      <c r="D30" s="1">
        <v>2000</v>
      </c>
      <c r="E30" s="58" t="s">
        <v>29</v>
      </c>
      <c r="H30">
        <f>[3]PIBORI!F32</f>
        <v>2.0612197590661241</v>
      </c>
    </row>
    <row r="31" spans="1:8" x14ac:dyDescent="0.25">
      <c r="A31" s="57">
        <v>34851</v>
      </c>
      <c r="D31" s="1"/>
      <c r="E31" s="58" t="s">
        <v>30</v>
      </c>
      <c r="F31">
        <f>AVERAGE(B89:B91)</f>
        <v>0.21454130000000002</v>
      </c>
      <c r="G31">
        <f>AVERAGE(C89:C91)</f>
        <v>0.13868483333333334</v>
      </c>
      <c r="H31">
        <f>[3]PIBORI!F33</f>
        <v>1.6496784928673236</v>
      </c>
    </row>
    <row r="32" spans="1:8" x14ac:dyDescent="0.25">
      <c r="A32" s="57">
        <v>34881</v>
      </c>
      <c r="D32" s="1"/>
      <c r="E32" s="58" t="s">
        <v>31</v>
      </c>
      <c r="F32">
        <f>AVERAGE(B92:B94)</f>
        <v>0.38112406666666665</v>
      </c>
      <c r="G32">
        <f>AVERAGE(C92:C94)</f>
        <v>0.16536346666666665</v>
      </c>
      <c r="H32">
        <f>[3]PIBORI!F34</f>
        <v>0.59654987917303615</v>
      </c>
    </row>
    <row r="33" spans="1:8" x14ac:dyDescent="0.25">
      <c r="A33" s="57">
        <v>34912</v>
      </c>
      <c r="D33" s="1"/>
      <c r="E33" s="58" t="s">
        <v>32</v>
      </c>
      <c r="F33">
        <f>AVERAGE(B95:B97)</f>
        <v>9.7496799999999995E-2</v>
      </c>
      <c r="G33">
        <f>AVERAGE(C95:C97)</f>
        <v>-2.6027133333333341E-2</v>
      </c>
      <c r="H33">
        <f>[3]PIBORI!F35</f>
        <v>-0.3562463288411144</v>
      </c>
    </row>
    <row r="34" spans="1:8" x14ac:dyDescent="0.25">
      <c r="A34" s="57">
        <v>34943</v>
      </c>
      <c r="D34" s="1">
        <v>2001</v>
      </c>
      <c r="E34" s="58" t="s">
        <v>33</v>
      </c>
      <c r="F34">
        <f>AVERAGE(B98:B100)</f>
        <v>-0.24780743333333333</v>
      </c>
      <c r="G34">
        <f>AVERAGE(C98:C100)</f>
        <v>-0.21846523333333334</v>
      </c>
      <c r="H34">
        <f>[3]PIBORI!F36</f>
        <v>-0.59601735998723315</v>
      </c>
    </row>
    <row r="35" spans="1:8" x14ac:dyDescent="0.25">
      <c r="A35" s="57">
        <v>34973</v>
      </c>
      <c r="D35" s="1"/>
      <c r="E35" s="58" t="s">
        <v>34</v>
      </c>
      <c r="F35">
        <f>AVERAGE(B101:B103)</f>
        <v>-0.12367350000000001</v>
      </c>
      <c r="G35">
        <f>AVERAGE(C101:C103)</f>
        <v>-4.5564600000000004E-2</v>
      </c>
      <c r="H35">
        <f>[3]PIBORI!F37</f>
        <v>-0.34429586245788846</v>
      </c>
    </row>
    <row r="36" spans="1:8" x14ac:dyDescent="0.25">
      <c r="A36" s="57">
        <v>35004</v>
      </c>
      <c r="D36" s="1"/>
      <c r="E36" s="58" t="s">
        <v>35</v>
      </c>
      <c r="F36">
        <f>AVERAGE(B104:B106)</f>
        <v>-5.9024699999999992E-2</v>
      </c>
      <c r="G36">
        <f>AVERAGE(C104:C106)</f>
        <v>0.15261596666666669</v>
      </c>
      <c r="H36">
        <f>[3]PIBORI!F38</f>
        <v>0.29767828160891519</v>
      </c>
    </row>
    <row r="37" spans="1:8" x14ac:dyDescent="0.25">
      <c r="A37" s="57">
        <v>35034</v>
      </c>
      <c r="D37" s="1"/>
      <c r="E37" s="58" t="s">
        <v>36</v>
      </c>
      <c r="F37">
        <f>AVERAGE(B107:B109)</f>
        <v>-9.0739500000000015E-2</v>
      </c>
      <c r="G37">
        <f>AVERAGE(C107:C109)</f>
        <v>-9.7498566666666661E-2</v>
      </c>
      <c r="H37">
        <f>[3]PIBORI!F39</f>
        <v>-0.25611914039946893</v>
      </c>
    </row>
    <row r="38" spans="1:8" x14ac:dyDescent="0.25">
      <c r="A38" s="57">
        <v>35065</v>
      </c>
      <c r="D38" s="1">
        <v>2002</v>
      </c>
      <c r="E38" s="58" t="s">
        <v>37</v>
      </c>
      <c r="F38">
        <f>AVERAGE(B110:B112)</f>
        <v>-4.028273333333332E-2</v>
      </c>
      <c r="G38">
        <f>AVERAGE(C110:C112)</f>
        <v>-0.19387260000000003</v>
      </c>
      <c r="H38">
        <f>[3]PIBORI!F40</f>
        <v>-0.76187292276364005</v>
      </c>
    </row>
    <row r="39" spans="1:8" x14ac:dyDescent="0.25">
      <c r="A39" s="57">
        <v>35096</v>
      </c>
      <c r="D39" s="1"/>
      <c r="E39" s="58" t="s">
        <v>38</v>
      </c>
      <c r="F39">
        <f>AVERAGE(B113:B115)</f>
        <v>0.36279123333333335</v>
      </c>
      <c r="G39">
        <f>AVERAGE(C113:C115)</f>
        <v>0.28211463333333336</v>
      </c>
      <c r="H39">
        <f>[3]PIBORI!F41</f>
        <v>0.83783430563491024</v>
      </c>
    </row>
    <row r="40" spans="1:8" x14ac:dyDescent="0.25">
      <c r="A40" s="57">
        <v>35125</v>
      </c>
      <c r="D40" s="1"/>
      <c r="E40" s="58" t="s">
        <v>39</v>
      </c>
      <c r="F40">
        <f>AVERAGE(B116:B118)</f>
        <v>3.2560633333333332E-2</v>
      </c>
      <c r="G40">
        <f>AVERAGE(C116:C118)</f>
        <v>7.3593266666666671E-2</v>
      </c>
      <c r="H40">
        <f>[3]PIBORI!F42</f>
        <v>0.707852249687968</v>
      </c>
    </row>
    <row r="41" spans="1:8" x14ac:dyDescent="0.25">
      <c r="A41" s="57">
        <v>35156</v>
      </c>
      <c r="D41" s="1"/>
      <c r="E41" s="58" t="s">
        <v>40</v>
      </c>
      <c r="F41">
        <f>AVERAGE(B119:B121)</f>
        <v>-6.5728133333333327E-2</v>
      </c>
      <c r="G41">
        <f>AVERAGE(C119:C121)</f>
        <v>-4.5340400000000003E-2</v>
      </c>
      <c r="H41">
        <f>[3]PIBORI!F43</f>
        <v>0.18302851419838007</v>
      </c>
    </row>
    <row r="42" spans="1:8" x14ac:dyDescent="0.25">
      <c r="A42" s="57">
        <v>35186</v>
      </c>
      <c r="D42" s="1">
        <v>2003</v>
      </c>
      <c r="E42" s="58" t="s">
        <v>41</v>
      </c>
      <c r="F42">
        <f>AVERAGE(B122:B124)</f>
        <v>0.14035283333333334</v>
      </c>
      <c r="G42">
        <f>AVERAGE(C122:C124)</f>
        <v>8.1572900000000004E-2</v>
      </c>
      <c r="H42">
        <f>[3]PIBORI!F44</f>
        <v>0.22522067351979924</v>
      </c>
    </row>
    <row r="43" spans="1:8" x14ac:dyDescent="0.25">
      <c r="A43" s="57">
        <v>35217</v>
      </c>
      <c r="D43" s="1"/>
      <c r="E43" s="58" t="s">
        <v>42</v>
      </c>
      <c r="F43">
        <f>AVERAGE(B125:B127)</f>
        <v>-0.10823713333333333</v>
      </c>
      <c r="G43">
        <f>AVERAGE(C125:C127)</f>
        <v>-1.0816766666666667E-2</v>
      </c>
      <c r="H43">
        <f>[3]PIBORI!F45</f>
        <v>0.29629679422020772</v>
      </c>
    </row>
    <row r="44" spans="1:8" x14ac:dyDescent="0.25">
      <c r="A44" s="57">
        <v>35247</v>
      </c>
      <c r="D44" s="1"/>
      <c r="E44" s="58" t="s">
        <v>43</v>
      </c>
      <c r="F44">
        <f>AVERAGE(B128:B130)</f>
        <v>0.10086413333333333</v>
      </c>
      <c r="G44">
        <f>AVERAGE(C128:C130)</f>
        <v>2.0662233333333335E-2</v>
      </c>
      <c r="H44">
        <f>[3]PIBORI!F46</f>
        <v>-3.6787243240821166E-2</v>
      </c>
    </row>
    <row r="45" spans="1:8" x14ac:dyDescent="0.25">
      <c r="A45" s="57">
        <v>35278</v>
      </c>
      <c r="D45" s="1"/>
      <c r="E45" s="58" t="s">
        <v>44</v>
      </c>
      <c r="F45">
        <f>AVERAGE(B131:B133)</f>
        <v>0.28522976666666672</v>
      </c>
      <c r="G45">
        <f>AVERAGE(C131:C133)</f>
        <v>0.12236993333333335</v>
      </c>
      <c r="H45">
        <f>[3]PIBORI!F47</f>
        <v>1.1864752722976268</v>
      </c>
    </row>
    <row r="46" spans="1:8" x14ac:dyDescent="0.25">
      <c r="A46" s="57">
        <v>35309</v>
      </c>
      <c r="D46" s="1">
        <v>2004</v>
      </c>
      <c r="E46" s="58" t="s">
        <v>45</v>
      </c>
      <c r="F46">
        <f>AVERAGE(B134:B136)</f>
        <v>0.37756623333333333</v>
      </c>
      <c r="G46">
        <f>AVERAGE(C134:C136)</f>
        <v>0.38053106666666664</v>
      </c>
      <c r="H46">
        <f>[3]PIBORI!F48</f>
        <v>1.5453643559752095</v>
      </c>
    </row>
    <row r="47" spans="1:8" x14ac:dyDescent="0.25">
      <c r="A47" s="57">
        <v>35339</v>
      </c>
      <c r="D47" s="1"/>
      <c r="E47" s="58" t="s">
        <v>46</v>
      </c>
      <c r="F47">
        <f>AVERAGE(B137:B139)</f>
        <v>0.45424873333333332</v>
      </c>
      <c r="G47">
        <f>AVERAGE(C137:C139)</f>
        <v>0.17009149999999998</v>
      </c>
      <c r="H47">
        <f>[3]PIBORI!F49</f>
        <v>1.3251084883871611</v>
      </c>
    </row>
    <row r="48" spans="1:8" x14ac:dyDescent="0.25">
      <c r="A48" s="57">
        <v>35370</v>
      </c>
      <c r="D48" s="1"/>
      <c r="E48" s="58" t="s">
        <v>47</v>
      </c>
      <c r="F48">
        <f>AVERAGE(B140:B142)</f>
        <v>0.23077993333333335</v>
      </c>
      <c r="G48">
        <f>AVERAGE(C140:C142)</f>
        <v>2.0075666666666664E-3</v>
      </c>
      <c r="H48">
        <f>[3]PIBORI!F50</f>
        <v>0.17866783420033006</v>
      </c>
    </row>
    <row r="49" spans="1:8" x14ac:dyDescent="0.25">
      <c r="A49" s="57">
        <v>35400</v>
      </c>
      <c r="D49" s="1"/>
      <c r="E49" s="58" t="s">
        <v>48</v>
      </c>
      <c r="F49">
        <f>AVERAGE(B143:B145)</f>
        <v>0.35439123333333339</v>
      </c>
      <c r="G49">
        <f>AVERAGE(C143:C145)</f>
        <v>0.22273430000000002</v>
      </c>
      <c r="H49">
        <f>[3]PIBORI!F51</f>
        <v>1.5165279469764315</v>
      </c>
    </row>
    <row r="50" spans="1:8" x14ac:dyDescent="0.25">
      <c r="A50" s="57">
        <v>35431</v>
      </c>
      <c r="D50" s="1">
        <v>2005</v>
      </c>
      <c r="E50" s="58" t="s">
        <v>49</v>
      </c>
      <c r="F50">
        <f>AVERAGE(B146:B148)</f>
        <v>0.17154820000000001</v>
      </c>
      <c r="G50">
        <f>AVERAGE(C146:C148)</f>
        <v>0.16545333333333334</v>
      </c>
      <c r="H50">
        <f>[3]PIBORI!F52</f>
        <v>0.64566609395868557</v>
      </c>
    </row>
    <row r="51" spans="1:8" x14ac:dyDescent="0.25">
      <c r="A51" s="57">
        <v>35462</v>
      </c>
      <c r="D51" s="1"/>
      <c r="E51" s="58" t="s">
        <v>50</v>
      </c>
      <c r="F51">
        <f>AVERAGE(B149:B151)</f>
        <v>0.21520356666666665</v>
      </c>
      <c r="G51">
        <f>AVERAGE(C149:C151)</f>
        <v>0.14091826666666665</v>
      </c>
      <c r="H51">
        <f>[3]PIBORI!F53</f>
        <v>2.5853254147323312E-2</v>
      </c>
    </row>
    <row r="52" spans="1:8" x14ac:dyDescent="0.25">
      <c r="A52" s="57">
        <v>35490</v>
      </c>
      <c r="D52" s="1"/>
      <c r="E52" s="58" t="s">
        <v>51</v>
      </c>
      <c r="F52">
        <f>AVERAGE(B152:B154)</f>
        <v>0.15707613333333334</v>
      </c>
      <c r="G52">
        <f>AVERAGE(C152:C154)</f>
        <v>-1.0830066666666657E-2</v>
      </c>
      <c r="H52">
        <f>[3]PIBORI!F54</f>
        <v>1.2049387929103261</v>
      </c>
    </row>
    <row r="53" spans="1:8" x14ac:dyDescent="0.25">
      <c r="A53" s="57">
        <v>35521</v>
      </c>
      <c r="D53" s="1"/>
      <c r="E53" s="58" t="s">
        <v>52</v>
      </c>
      <c r="F53">
        <f>AVERAGE(B155:B157)</f>
        <v>0.60665266666666673</v>
      </c>
      <c r="G53">
        <f>AVERAGE(C155:C157)</f>
        <v>0.29013729999999999</v>
      </c>
      <c r="H53">
        <f>[3]PIBORI!F55</f>
        <v>1.6434991222442186</v>
      </c>
    </row>
    <row r="54" spans="1:8" x14ac:dyDescent="0.25">
      <c r="A54" s="57">
        <v>35551</v>
      </c>
      <c r="D54" s="1">
        <v>2006</v>
      </c>
      <c r="E54" s="58" t="s">
        <v>53</v>
      </c>
      <c r="F54">
        <f>AVERAGE(B158:B160)</f>
        <v>0.60752086666666671</v>
      </c>
      <c r="G54">
        <f>AVERAGE(C158:C160)</f>
        <v>0.34698376666666669</v>
      </c>
      <c r="H54">
        <f>[3]PIBORI!F56</f>
        <v>1.7923699074599231</v>
      </c>
    </row>
    <row r="55" spans="1:8" x14ac:dyDescent="0.25">
      <c r="A55" s="57">
        <v>35582</v>
      </c>
      <c r="D55" s="1"/>
      <c r="E55" s="58" t="s">
        <v>54</v>
      </c>
      <c r="F55">
        <f>AVERAGE(B161:B163)</f>
        <v>0.40350529999999996</v>
      </c>
      <c r="G55">
        <f>AVERAGE(C161:C163)</f>
        <v>0.2785204</v>
      </c>
      <c r="H55">
        <f>[3]PIBORI!F57</f>
        <v>1.3368554589191728</v>
      </c>
    </row>
    <row r="56" spans="1:8" x14ac:dyDescent="0.25">
      <c r="A56" s="57">
        <v>35612</v>
      </c>
      <c r="D56" s="1"/>
      <c r="E56" s="58" t="s">
        <v>55</v>
      </c>
      <c r="F56">
        <f>AVERAGE(B164:B166)</f>
        <v>0.18583179999999999</v>
      </c>
      <c r="G56">
        <f>AVERAGE(C164:C166)</f>
        <v>3.7909666666666668E-2</v>
      </c>
      <c r="H56">
        <f>[3]PIBORI!F58</f>
        <v>0.41799839043408227</v>
      </c>
    </row>
    <row r="57" spans="1:8" x14ac:dyDescent="0.25">
      <c r="A57" s="57">
        <v>35643</v>
      </c>
      <c r="D57" s="1"/>
      <c r="E57" s="58" t="s">
        <v>56</v>
      </c>
      <c r="F57">
        <f>AVERAGE(B167:B169)</f>
        <v>4.3571999999999993E-2</v>
      </c>
      <c r="G57">
        <f>AVERAGE(C167:C169)</f>
        <v>4.1386166666666668E-2</v>
      </c>
      <c r="H57">
        <f>[3]PIBORI!F59</f>
        <v>0.26886620591719534</v>
      </c>
    </row>
    <row r="58" spans="1:8" x14ac:dyDescent="0.25">
      <c r="A58" s="57">
        <v>35674</v>
      </c>
      <c r="D58" s="1">
        <v>2007</v>
      </c>
      <c r="E58" s="58" t="s">
        <v>57</v>
      </c>
      <c r="F58">
        <f>AVERAGE(B170:B172)</f>
        <v>8.7175500000000003E-2</v>
      </c>
      <c r="G58">
        <f>AVERAGE(C170:C172)</f>
        <v>0.11245303333333334</v>
      </c>
      <c r="H58">
        <f>[3]PIBORI!F60</f>
        <v>1.0980956042885515</v>
      </c>
    </row>
    <row r="59" spans="1:8" x14ac:dyDescent="0.25">
      <c r="A59" s="57">
        <v>35704</v>
      </c>
      <c r="D59" s="1"/>
      <c r="E59" s="58" t="s">
        <v>58</v>
      </c>
      <c r="F59">
        <f>AVERAGE(B173:B175)</f>
        <v>0.45289933333333332</v>
      </c>
      <c r="G59">
        <f>AVERAGE(C173:C175)</f>
        <v>0.25896296666666668</v>
      </c>
      <c r="H59">
        <f>[3]PIBORI!F61</f>
        <v>1.0331132260147591</v>
      </c>
    </row>
    <row r="60" spans="1:8" x14ac:dyDescent="0.25">
      <c r="A60" s="57">
        <v>35735</v>
      </c>
      <c r="D60" s="1"/>
      <c r="E60" s="58" t="s">
        <v>59</v>
      </c>
      <c r="F60">
        <f>AVERAGE(B176:B178)</f>
        <v>0.3798107</v>
      </c>
      <c r="G60">
        <f>AVERAGE(C176:C178)</f>
        <v>0.10818559999999999</v>
      </c>
      <c r="H60">
        <f>[3]PIBORI!F62</f>
        <v>0.57130998619854267</v>
      </c>
    </row>
    <row r="61" spans="1:8" x14ac:dyDescent="0.25">
      <c r="A61" s="57">
        <v>35765</v>
      </c>
      <c r="D61" s="1"/>
      <c r="E61" s="58" t="s">
        <v>60</v>
      </c>
      <c r="F61">
        <f>AVERAGE(B179:B181)</f>
        <v>0.26734330000000001</v>
      </c>
      <c r="G61">
        <f>AVERAGE(C179:C181)</f>
        <v>7.0159399999999997E-2</v>
      </c>
      <c r="H61">
        <f>[3]PIBORI!F63</f>
        <v>0.77844478865358724</v>
      </c>
    </row>
    <row r="62" spans="1:8" x14ac:dyDescent="0.25">
      <c r="A62" s="57">
        <v>35796</v>
      </c>
      <c r="D62" s="1">
        <v>2008</v>
      </c>
      <c r="E62" s="58" t="s">
        <v>61</v>
      </c>
      <c r="F62">
        <f>AVERAGE(B182:B184)</f>
        <v>0.43471333333333334</v>
      </c>
      <c r="G62">
        <f>AVERAGE(C182:C184)</f>
        <v>0.17280090000000001</v>
      </c>
      <c r="H62">
        <f>[3]PIBORI!F64</f>
        <v>9.5775187241220472E-2</v>
      </c>
    </row>
    <row r="63" spans="1:8" x14ac:dyDescent="0.25">
      <c r="A63" s="57">
        <v>35827</v>
      </c>
      <c r="D63" s="1"/>
      <c r="E63" s="58" t="s">
        <v>62</v>
      </c>
      <c r="F63">
        <f>AVERAGE(B185:B187)</f>
        <v>0.36464873333333331</v>
      </c>
      <c r="G63">
        <f>AVERAGE(C185:C187)</f>
        <v>2.5703433333333334E-2</v>
      </c>
      <c r="H63">
        <f>[3]PIBORI!F65</f>
        <v>0.59306046565645865</v>
      </c>
    </row>
    <row r="64" spans="1:8" x14ac:dyDescent="0.25">
      <c r="A64" s="57">
        <v>35855</v>
      </c>
      <c r="D64" s="1"/>
      <c r="E64" s="58" t="s">
        <v>63</v>
      </c>
      <c r="F64">
        <f>AVERAGE(B188:B190)</f>
        <v>0.33941266666666675</v>
      </c>
      <c r="G64">
        <f>AVERAGE(C188:C190)</f>
        <v>-2.9171033333333336E-2</v>
      </c>
      <c r="H64">
        <f>[3]PIBORI!F66</f>
        <v>-6.7808619723408459E-2</v>
      </c>
    </row>
    <row r="65" spans="1:8" x14ac:dyDescent="0.25">
      <c r="A65" s="57">
        <v>35886</v>
      </c>
      <c r="D65" s="1"/>
      <c r="E65" s="58" t="s">
        <v>64</v>
      </c>
      <c r="F65">
        <f>AVERAGE(B191:B193)</f>
        <v>-1.549774</v>
      </c>
      <c r="G65">
        <f>AVERAGE(C191:C193)</f>
        <v>-0.39838193333333338</v>
      </c>
      <c r="H65">
        <f>[3]PIBORI!F67</f>
        <v>-1.8909509117164491</v>
      </c>
    </row>
    <row r="66" spans="1:8" x14ac:dyDescent="0.25">
      <c r="A66" s="57">
        <v>35916</v>
      </c>
      <c r="D66" s="1">
        <v>2009</v>
      </c>
      <c r="E66" s="58" t="s">
        <v>65</v>
      </c>
      <c r="F66">
        <f>AVERAGE(B194:B196)</f>
        <v>-2.1251767666666663</v>
      </c>
      <c r="G66">
        <f>AVERAGE(C194:C196)</f>
        <v>-0.7827624666666666</v>
      </c>
      <c r="H66">
        <f>[3]PIBORI!F68</f>
        <v>-3.8445895233777505</v>
      </c>
    </row>
    <row r="67" spans="1:8" x14ac:dyDescent="0.25">
      <c r="A67" s="57">
        <v>35947</v>
      </c>
      <c r="D67" s="1"/>
      <c r="E67" s="58" t="s">
        <v>66</v>
      </c>
      <c r="F67">
        <f>AVERAGE(B197:B199)</f>
        <v>-0.43558786666666666</v>
      </c>
      <c r="G67">
        <f>AVERAGE(C197:C199)</f>
        <v>-0.27341503333333333</v>
      </c>
      <c r="H67">
        <f>[3]PIBORI!F69</f>
        <v>-1.0330369831036079</v>
      </c>
    </row>
    <row r="68" spans="1:8" x14ac:dyDescent="0.25">
      <c r="A68" s="57">
        <v>35977</v>
      </c>
      <c r="D68" s="1"/>
      <c r="E68" s="58" t="s">
        <v>67</v>
      </c>
      <c r="F68">
        <f>AVERAGE(B200:B202)</f>
        <v>0.78008549999999988</v>
      </c>
      <c r="G68">
        <f>AVERAGE(C200:C202)</f>
        <v>0.35858336666666668</v>
      </c>
      <c r="H68">
        <f>[3]PIBORI!F70</f>
        <v>2.0779189648329366</v>
      </c>
    </row>
    <row r="69" spans="1:8" x14ac:dyDescent="0.25">
      <c r="A69" s="57">
        <v>36008</v>
      </c>
      <c r="D69" s="1"/>
      <c r="E69" s="58" t="s">
        <v>68</v>
      </c>
      <c r="F69">
        <f>AVERAGE(B203:B205)</f>
        <v>0.92206339999999998</v>
      </c>
      <c r="G69">
        <f>AVERAGE(C203:C205)</f>
        <v>0.33243870000000003</v>
      </c>
      <c r="H69">
        <f>[3]PIBORI!F71</f>
        <v>1.6898089563991636</v>
      </c>
    </row>
    <row r="70" spans="1:8" x14ac:dyDescent="0.25">
      <c r="A70" s="57">
        <v>36039</v>
      </c>
      <c r="D70" s="1">
        <v>2010</v>
      </c>
      <c r="E70" s="58" t="s">
        <v>69</v>
      </c>
      <c r="F70">
        <f>AVERAGE(B206:B208)</f>
        <v>0.58760573333333344</v>
      </c>
      <c r="G70">
        <f>AVERAGE(C206:C208)</f>
        <v>0.1646213</v>
      </c>
      <c r="H70">
        <f>[3]PIBORI!F72</f>
        <v>1.3393249297549259</v>
      </c>
    </row>
    <row r="71" spans="1:8" x14ac:dyDescent="0.25">
      <c r="A71" s="57">
        <v>36069</v>
      </c>
      <c r="D71" s="1"/>
      <c r="E71" s="58" t="s">
        <v>70</v>
      </c>
      <c r="F71">
        <f>AVERAGE(B209:B211)</f>
        <v>0.81956243333333345</v>
      </c>
      <c r="G71">
        <f>AVERAGE(C209:C211)</f>
        <v>0.38445689999999999</v>
      </c>
      <c r="H71">
        <f>[3]PIBORI!F73</f>
        <v>1.3181470614297197</v>
      </c>
    </row>
    <row r="72" spans="1:8" x14ac:dyDescent="0.25">
      <c r="A72" s="57">
        <v>36100</v>
      </c>
      <c r="D72" s="1"/>
      <c r="E72" s="58" t="s">
        <v>71</v>
      </c>
      <c r="F72">
        <f>AVERAGE(B212:B214)</f>
        <v>0.22304596666666665</v>
      </c>
      <c r="G72">
        <f>AVERAGE(C212:C214)</f>
        <v>0.16259906666666665</v>
      </c>
      <c r="H72">
        <f>[3]PIBORI!F74</f>
        <v>0.93872675735828803</v>
      </c>
    </row>
    <row r="73" spans="1:8" x14ac:dyDescent="0.25">
      <c r="A73" s="57">
        <v>36130</v>
      </c>
      <c r="D73" s="1"/>
      <c r="E73" s="58" t="s">
        <v>72</v>
      </c>
      <c r="F73">
        <f>AVERAGE(B215:B217)</f>
        <v>0.49113499999999993</v>
      </c>
      <c r="G73">
        <f>AVERAGE(C215:C217)</f>
        <v>0.1206327</v>
      </c>
      <c r="H73">
        <f>[3]PIBORI!F75</f>
        <v>0.77695146685923255</v>
      </c>
    </row>
    <row r="74" spans="1:8" x14ac:dyDescent="0.25">
      <c r="A74" s="57">
        <v>36161</v>
      </c>
      <c r="D74" s="1">
        <v>2011</v>
      </c>
      <c r="E74" s="58" t="s">
        <v>73</v>
      </c>
      <c r="F74">
        <f>AVERAGE(B218:B220)</f>
        <v>0.67461480000000007</v>
      </c>
      <c r="G74">
        <f>AVERAGE(C218:C220)</f>
        <v>0.18902560000000002</v>
      </c>
      <c r="H74">
        <f>[3]PIBORI!F76</f>
        <v>1.1044290481563745</v>
      </c>
    </row>
    <row r="75" spans="1:8" x14ac:dyDescent="0.25">
      <c r="A75" s="57">
        <v>36192</v>
      </c>
      <c r="D75" s="1"/>
      <c r="E75" s="58" t="s">
        <v>74</v>
      </c>
      <c r="F75">
        <f>AVERAGE(B221:B223)</f>
        <v>0.459171</v>
      </c>
      <c r="G75">
        <f>AVERAGE(C221:C223)</f>
        <v>0.21450746666666665</v>
      </c>
      <c r="H75">
        <f>[3]PIBORI!F77</f>
        <v>0.77251916301859236</v>
      </c>
    </row>
    <row r="76" spans="1:8" x14ac:dyDescent="0.25">
      <c r="A76" s="57">
        <v>36220</v>
      </c>
      <c r="D76" s="1"/>
      <c r="E76" s="58" t="s">
        <v>75</v>
      </c>
      <c r="F76">
        <f>AVERAGE(B224:B226)</f>
        <v>0.29723369999999999</v>
      </c>
      <c r="G76">
        <f>AVERAGE(C224:C226)</f>
        <v>0.20876830000000002</v>
      </c>
      <c r="H76">
        <f>[3]PIBORI!F78</f>
        <v>1.4683484612570963</v>
      </c>
    </row>
    <row r="77" spans="1:8" x14ac:dyDescent="0.25">
      <c r="A77" s="57">
        <v>36251</v>
      </c>
      <c r="D77" s="1"/>
      <c r="E77" s="58" t="s">
        <v>76</v>
      </c>
      <c r="F77">
        <f>AVERAGE(B227:B229)</f>
        <v>0.16733713333333333</v>
      </c>
      <c r="G77">
        <f>AVERAGE(C227:C229)</f>
        <v>0.17897733333333332</v>
      </c>
      <c r="H77">
        <f>[3]PIBORI!F79</f>
        <v>0.74324964368526203</v>
      </c>
    </row>
    <row r="78" spans="1:8" x14ac:dyDescent="0.25">
      <c r="A78" s="57">
        <v>36281</v>
      </c>
      <c r="D78" s="1">
        <v>2012</v>
      </c>
      <c r="E78" s="58" t="s">
        <v>77</v>
      </c>
      <c r="F78">
        <f>AVERAGE(B230:B232)</f>
        <v>0.58747646666666664</v>
      </c>
      <c r="G78">
        <f>AVERAGE(C230:C232)</f>
        <v>0.27827136666666669</v>
      </c>
      <c r="H78">
        <f>[3]PIBORI!F80</f>
        <v>0.78733982319896256</v>
      </c>
    </row>
    <row r="79" spans="1:8" x14ac:dyDescent="0.25">
      <c r="A79" s="57">
        <v>36312</v>
      </c>
      <c r="D79" s="1"/>
      <c r="E79" s="58" t="s">
        <v>78</v>
      </c>
      <c r="F79">
        <f>AVERAGE(B233:B235)</f>
        <v>0.16325999999999999</v>
      </c>
      <c r="G79">
        <f>AVERAGE(C233:C235)</f>
        <v>0.11281696666666667</v>
      </c>
      <c r="H79">
        <f>[3]PIBORI!F81</f>
        <v>1.4205350156131002</v>
      </c>
    </row>
    <row r="80" spans="1:8" x14ac:dyDescent="0.25">
      <c r="A80" s="57">
        <v>36342</v>
      </c>
      <c r="D80" s="1"/>
      <c r="E80" s="58" t="s">
        <v>79</v>
      </c>
      <c r="F80">
        <f>AVERAGE(B236:B238)</f>
        <v>-0.13133600000000001</v>
      </c>
      <c r="G80">
        <f>AVERAGE(C236:C238)</f>
        <v>0.11323336666666667</v>
      </c>
      <c r="H80">
        <f>[3]PIBORI!F82</f>
        <v>0.28685827452545887</v>
      </c>
    </row>
    <row r="81" spans="1:8" x14ac:dyDescent="0.25">
      <c r="A81" s="57">
        <v>36373</v>
      </c>
      <c r="D81" s="1"/>
      <c r="E81" s="58" t="s">
        <v>80</v>
      </c>
      <c r="F81">
        <f>AVERAGE(B239:B241)</f>
        <v>0.40827966666666676</v>
      </c>
      <c r="G81">
        <f>AVERAGE(C239:C241)</f>
        <v>0.1935209</v>
      </c>
      <c r="H81">
        <f>[3]PIBORI!F83</f>
        <v>0.90030942795096269</v>
      </c>
    </row>
    <row r="82" spans="1:8" x14ac:dyDescent="0.25">
      <c r="A82" s="57">
        <v>36404</v>
      </c>
      <c r="D82" s="1">
        <v>2013</v>
      </c>
      <c r="E82" s="58" t="s">
        <v>81</v>
      </c>
      <c r="F82">
        <f>AVERAGE(B242:B244)</f>
        <v>-4.8828333333333362E-3</v>
      </c>
      <c r="G82">
        <f>AVERAGE(C242:C244)</f>
        <v>-2.0615333333333374E-3</v>
      </c>
      <c r="H82">
        <f>[3]PIBORI!F84</f>
        <v>0.63793581439919311</v>
      </c>
    </row>
    <row r="83" spans="1:8" x14ac:dyDescent="0.25">
      <c r="A83" s="57">
        <v>36434</v>
      </c>
      <c r="D83" s="1"/>
      <c r="E83" s="58" t="s">
        <v>82</v>
      </c>
      <c r="F83">
        <f>AVERAGE(B245:B247)</f>
        <v>-1.743829999999999E-2</v>
      </c>
      <c r="G83">
        <f>AVERAGE(C245:C247)</f>
        <v>-7.02102E-2</v>
      </c>
      <c r="H83">
        <f>[3]PIBORI!F85</f>
        <v>-1.0867265699696316</v>
      </c>
    </row>
    <row r="84" spans="1:8" x14ac:dyDescent="0.25">
      <c r="A84" s="57">
        <v>36465</v>
      </c>
      <c r="D84" s="1"/>
      <c r="E84" s="58" t="s">
        <v>83</v>
      </c>
      <c r="F84">
        <f>AVERAGE(B248:B250)</f>
        <v>0.18215413333333333</v>
      </c>
      <c r="G84">
        <f>AVERAGE(C248:C250)</f>
        <v>0.17844923333333332</v>
      </c>
      <c r="H84">
        <f>[3]PIBORI!F86</f>
        <v>1.1570010178399315</v>
      </c>
    </row>
    <row r="85" spans="1:8" x14ac:dyDescent="0.25">
      <c r="A85" s="57">
        <v>36495</v>
      </c>
      <c r="D85" s="1"/>
      <c r="E85" s="58" t="s">
        <v>84</v>
      </c>
      <c r="F85">
        <f>AVERAGE(B251:B253)</f>
        <v>-6.4749666666666664E-2</v>
      </c>
      <c r="G85">
        <f>AVERAGE(C251:C253)</f>
        <v>5.4544433333333329E-2</v>
      </c>
      <c r="H85">
        <f>[3]PIBORI!F87</f>
        <v>0.37367338026863539</v>
      </c>
    </row>
    <row r="86" spans="1:8" x14ac:dyDescent="0.25">
      <c r="A86" s="57">
        <v>36526</v>
      </c>
      <c r="D86" s="1">
        <v>2014</v>
      </c>
      <c r="E86" s="58" t="s">
        <v>85</v>
      </c>
      <c r="F86">
        <f>AVERAGE(B254:B256)</f>
        <v>0.24413266666666666</v>
      </c>
      <c r="G86">
        <f>AVERAGE(C254:C256)</f>
        <v>0.10023909999999998</v>
      </c>
      <c r="H86">
        <f>[3]PIBORI!F88</f>
        <v>0.36011975011978059</v>
      </c>
    </row>
    <row r="87" spans="1:8" x14ac:dyDescent="0.25">
      <c r="A87" s="57">
        <v>36557</v>
      </c>
      <c r="B87">
        <v>0</v>
      </c>
      <c r="C87">
        <v>0</v>
      </c>
      <c r="D87" s="1"/>
      <c r="E87" s="58" t="s">
        <v>86</v>
      </c>
      <c r="F87">
        <f>AVERAGE(B257:B259)</f>
        <v>0.49913316666666668</v>
      </c>
      <c r="G87">
        <f>AVERAGE(C257:C259)</f>
        <v>0.18546166666666666</v>
      </c>
      <c r="H87">
        <f>[3]PIBORI!F89</f>
        <v>0.89611789795855934</v>
      </c>
    </row>
    <row r="88" spans="1:8" x14ac:dyDescent="0.25">
      <c r="A88" s="57">
        <v>36586</v>
      </c>
      <c r="B88">
        <v>0.32791520000000002</v>
      </c>
      <c r="C88">
        <v>-4.2059399999999997E-2</v>
      </c>
      <c r="D88" s="1"/>
      <c r="E88" s="58" t="s">
        <v>87</v>
      </c>
      <c r="F88">
        <f>AVERAGE(B260:B262)</f>
        <v>0.14872203333333334</v>
      </c>
      <c r="G88">
        <f>AVERAGE(C260:C262)</f>
        <v>0.1112074</v>
      </c>
      <c r="H88">
        <f>[3]PIBORI!F90</f>
        <v>0.50209900422797382</v>
      </c>
    </row>
    <row r="89" spans="1:8" x14ac:dyDescent="0.25">
      <c r="A89" s="57">
        <v>36617</v>
      </c>
      <c r="B89">
        <v>-0.19753280000000001</v>
      </c>
      <c r="C89">
        <v>-7.2151499999999993E-2</v>
      </c>
      <c r="D89" s="1"/>
      <c r="E89" s="58" t="s">
        <v>88</v>
      </c>
      <c r="F89">
        <f>AVERAGE(B263:B265)</f>
        <v>0.19973716666666666</v>
      </c>
      <c r="G89">
        <f>AVERAGE(C263:C265)</f>
        <v>0.19471956666666665</v>
      </c>
    </row>
    <row r="90" spans="1:8" x14ac:dyDescent="0.25">
      <c r="A90" s="57">
        <v>36647</v>
      </c>
      <c r="B90">
        <v>0.18565719999999999</v>
      </c>
      <c r="C90">
        <v>0.1238243</v>
      </c>
      <c r="D90" s="1"/>
      <c r="E90" s="1"/>
    </row>
    <row r="91" spans="1:8" x14ac:dyDescent="0.25">
      <c r="A91" s="57">
        <v>36678</v>
      </c>
      <c r="B91">
        <v>0.65549950000000001</v>
      </c>
      <c r="C91">
        <v>0.36438169999999998</v>
      </c>
    </row>
    <row r="92" spans="1:8" x14ac:dyDescent="0.25">
      <c r="A92" s="57">
        <v>36708</v>
      </c>
      <c r="B92">
        <v>0.50909499999999996</v>
      </c>
      <c r="C92">
        <v>0.36981199999999997</v>
      </c>
    </row>
    <row r="93" spans="1:8" x14ac:dyDescent="0.25">
      <c r="A93" s="57">
        <v>36739</v>
      </c>
      <c r="B93">
        <v>0.3565625</v>
      </c>
      <c r="C93">
        <v>5.1881999999999998E-2</v>
      </c>
    </row>
    <row r="94" spans="1:8" x14ac:dyDescent="0.25">
      <c r="A94" s="57">
        <v>36770</v>
      </c>
      <c r="B94">
        <v>0.27771469999999998</v>
      </c>
      <c r="C94">
        <v>7.4396400000000001E-2</v>
      </c>
    </row>
    <row r="95" spans="1:8" x14ac:dyDescent="0.25">
      <c r="A95" s="57">
        <v>36800</v>
      </c>
      <c r="B95">
        <v>0.15432599999999999</v>
      </c>
      <c r="C95">
        <v>0.17529349999999999</v>
      </c>
    </row>
    <row r="96" spans="1:8" x14ac:dyDescent="0.25">
      <c r="A96" s="57">
        <v>36831</v>
      </c>
      <c r="B96">
        <v>0.2310845</v>
      </c>
      <c r="C96">
        <v>-2.8210699999999998E-2</v>
      </c>
    </row>
    <row r="97" spans="1:3" x14ac:dyDescent="0.25">
      <c r="A97" s="57">
        <v>36861</v>
      </c>
      <c r="B97">
        <v>-9.2920100000000005E-2</v>
      </c>
      <c r="C97">
        <v>-0.22516420000000001</v>
      </c>
    </row>
    <row r="98" spans="1:3" x14ac:dyDescent="0.25">
      <c r="A98" s="57">
        <v>36892</v>
      </c>
      <c r="B98">
        <v>-0.16362940000000001</v>
      </c>
      <c r="C98">
        <v>-0.30656470000000002</v>
      </c>
    </row>
    <row r="99" spans="1:3" x14ac:dyDescent="0.25">
      <c r="A99" s="57">
        <v>36923</v>
      </c>
      <c r="B99">
        <v>-0.24236460000000001</v>
      </c>
      <c r="C99">
        <v>-0.18637129999999999</v>
      </c>
    </row>
    <row r="100" spans="1:3" x14ac:dyDescent="0.25">
      <c r="A100" s="57">
        <v>36951</v>
      </c>
      <c r="B100">
        <v>-0.33742830000000001</v>
      </c>
      <c r="C100">
        <v>-0.16245970000000001</v>
      </c>
    </row>
    <row r="101" spans="1:3" x14ac:dyDescent="0.25">
      <c r="A101" s="57">
        <v>36982</v>
      </c>
      <c r="B101">
        <v>-1.83007E-2</v>
      </c>
      <c r="C101">
        <v>4.6992199999999998E-2</v>
      </c>
    </row>
    <row r="102" spans="1:3" x14ac:dyDescent="0.25">
      <c r="A102" s="57">
        <v>37012</v>
      </c>
      <c r="B102">
        <v>-5.7687599999999999E-2</v>
      </c>
      <c r="C102">
        <v>-0.1094176</v>
      </c>
    </row>
    <row r="103" spans="1:3" x14ac:dyDescent="0.25">
      <c r="A103" s="57">
        <v>37043</v>
      </c>
      <c r="B103">
        <v>-0.29503220000000002</v>
      </c>
      <c r="C103">
        <v>-7.4268399999999998E-2</v>
      </c>
    </row>
    <row r="104" spans="1:3" x14ac:dyDescent="0.25">
      <c r="A104" s="57">
        <v>37073</v>
      </c>
      <c r="B104">
        <v>6.1281200000000001E-2</v>
      </c>
      <c r="C104">
        <v>0.2336802</v>
      </c>
    </row>
    <row r="105" spans="1:3" x14ac:dyDescent="0.25">
      <c r="A105" s="57">
        <v>37104</v>
      </c>
      <c r="B105">
        <v>-0.10395740000000001</v>
      </c>
      <c r="C105">
        <v>0.15370590000000001</v>
      </c>
    </row>
    <row r="106" spans="1:3" x14ac:dyDescent="0.25">
      <c r="A106" s="57">
        <v>37135</v>
      </c>
      <c r="B106">
        <v>-0.13439789999999999</v>
      </c>
      <c r="C106">
        <v>7.0461800000000005E-2</v>
      </c>
    </row>
    <row r="107" spans="1:3" x14ac:dyDescent="0.25">
      <c r="A107" s="57">
        <v>37165</v>
      </c>
      <c r="B107">
        <v>4.1581699999999999E-2</v>
      </c>
      <c r="C107">
        <v>1.2628E-2</v>
      </c>
    </row>
    <row r="108" spans="1:3" x14ac:dyDescent="0.25">
      <c r="A108" s="57">
        <v>37196</v>
      </c>
      <c r="B108">
        <v>-0.1872945</v>
      </c>
      <c r="C108">
        <v>-0.32725710000000002</v>
      </c>
    </row>
    <row r="109" spans="1:3" x14ac:dyDescent="0.25">
      <c r="A109" s="57">
        <v>37226</v>
      </c>
      <c r="B109">
        <v>-0.1265057</v>
      </c>
      <c r="C109">
        <v>2.2133400000000001E-2</v>
      </c>
    </row>
    <row r="110" spans="1:3" x14ac:dyDescent="0.25">
      <c r="A110" s="57">
        <v>37257</v>
      </c>
      <c r="B110">
        <v>0.12676960000000001</v>
      </c>
      <c r="C110">
        <v>5.7388500000000002E-2</v>
      </c>
    </row>
    <row r="111" spans="1:3" x14ac:dyDescent="0.25">
      <c r="A111" s="57">
        <v>37288</v>
      </c>
      <c r="B111">
        <v>-0.27407369999999998</v>
      </c>
      <c r="C111">
        <v>-0.39476080000000002</v>
      </c>
    </row>
    <row r="112" spans="1:3" x14ac:dyDescent="0.25">
      <c r="A112" s="57">
        <v>37316</v>
      </c>
      <c r="B112">
        <v>2.6455900000000001E-2</v>
      </c>
      <c r="C112">
        <v>-0.2442455</v>
      </c>
    </row>
    <row r="113" spans="1:3" x14ac:dyDescent="0.25">
      <c r="A113" s="57">
        <v>37347</v>
      </c>
      <c r="B113">
        <v>0.37308599999999997</v>
      </c>
      <c r="C113">
        <v>0.24034800000000001</v>
      </c>
    </row>
    <row r="114" spans="1:3" x14ac:dyDescent="0.25">
      <c r="A114" s="57">
        <v>37377</v>
      </c>
      <c r="B114">
        <v>0.52866469999999999</v>
      </c>
      <c r="C114">
        <v>0.40069460000000001</v>
      </c>
    </row>
    <row r="115" spans="1:3" x14ac:dyDescent="0.25">
      <c r="A115" s="57">
        <v>37408</v>
      </c>
      <c r="B115">
        <v>0.18662300000000001</v>
      </c>
      <c r="C115">
        <v>0.20530129999999999</v>
      </c>
    </row>
    <row r="116" spans="1:3" x14ac:dyDescent="0.25">
      <c r="A116" s="57">
        <v>37438</v>
      </c>
      <c r="B116">
        <v>-6.2809299999999998E-2</v>
      </c>
      <c r="C116">
        <v>-5.9654E-3</v>
      </c>
    </row>
    <row r="117" spans="1:3" x14ac:dyDescent="0.25">
      <c r="A117" s="57">
        <v>37469</v>
      </c>
      <c r="B117">
        <v>8.0628500000000006E-2</v>
      </c>
      <c r="C117">
        <v>3.8890599999999997E-2</v>
      </c>
    </row>
    <row r="118" spans="1:3" x14ac:dyDescent="0.25">
      <c r="A118" s="57">
        <v>37500</v>
      </c>
      <c r="B118">
        <v>7.9862699999999995E-2</v>
      </c>
      <c r="C118">
        <v>0.18785460000000001</v>
      </c>
    </row>
    <row r="119" spans="1:3" x14ac:dyDescent="0.25">
      <c r="A119" s="57">
        <v>37530</v>
      </c>
      <c r="B119" s="59">
        <v>5.9417999999999997E-3</v>
      </c>
      <c r="C119">
        <v>7.5380999999999998E-3</v>
      </c>
    </row>
    <row r="120" spans="1:3" x14ac:dyDescent="0.25">
      <c r="A120" s="57">
        <v>37561</v>
      </c>
      <c r="B120">
        <v>-4.1405699999999997E-2</v>
      </c>
      <c r="C120">
        <v>6.4809800000000001E-2</v>
      </c>
    </row>
    <row r="121" spans="1:3" x14ac:dyDescent="0.25">
      <c r="A121" s="57">
        <v>37591</v>
      </c>
      <c r="B121">
        <v>-0.16172049999999999</v>
      </c>
      <c r="C121">
        <v>-0.2083691</v>
      </c>
    </row>
    <row r="122" spans="1:3" x14ac:dyDescent="0.25">
      <c r="A122" s="57">
        <v>37622</v>
      </c>
      <c r="B122">
        <v>3.9303499999999998E-2</v>
      </c>
      <c r="C122">
        <v>-6.1772300000000002E-2</v>
      </c>
    </row>
    <row r="123" spans="1:3" x14ac:dyDescent="0.25">
      <c r="A123" s="57">
        <v>37653</v>
      </c>
      <c r="B123">
        <v>0.25991219999999998</v>
      </c>
      <c r="C123">
        <v>0.1204465</v>
      </c>
    </row>
    <row r="124" spans="1:3" x14ac:dyDescent="0.25">
      <c r="A124" s="57">
        <v>37681</v>
      </c>
      <c r="B124">
        <v>0.1218428</v>
      </c>
      <c r="C124">
        <v>0.1860445</v>
      </c>
    </row>
    <row r="125" spans="1:3" x14ac:dyDescent="0.25">
      <c r="A125" s="57">
        <v>37712</v>
      </c>
      <c r="B125">
        <v>-0.1464212</v>
      </c>
      <c r="C125">
        <v>-5.7761000000000002E-3</v>
      </c>
    </row>
    <row r="126" spans="1:3" x14ac:dyDescent="0.25">
      <c r="A126" s="57">
        <v>37742</v>
      </c>
      <c r="B126">
        <v>-2.6539900000000002E-2</v>
      </c>
      <c r="C126">
        <v>-2.94769E-2</v>
      </c>
    </row>
    <row r="127" spans="1:3" x14ac:dyDescent="0.25">
      <c r="A127" s="57">
        <v>37773</v>
      </c>
      <c r="B127">
        <v>-0.1517503</v>
      </c>
      <c r="C127">
        <v>2.8027E-3</v>
      </c>
    </row>
    <row r="128" spans="1:3" x14ac:dyDescent="0.25">
      <c r="A128" s="57">
        <v>37803</v>
      </c>
      <c r="B128">
        <v>9.3819700000000006E-2</v>
      </c>
      <c r="C128">
        <v>0.20556140000000001</v>
      </c>
    </row>
    <row r="129" spans="1:3" x14ac:dyDescent="0.25">
      <c r="A129" s="57">
        <v>37834</v>
      </c>
      <c r="B129">
        <v>0.24469659999999999</v>
      </c>
      <c r="C129">
        <v>7.2106000000000003E-2</v>
      </c>
    </row>
    <row r="130" spans="1:3" x14ac:dyDescent="0.25">
      <c r="A130" s="57">
        <v>37865</v>
      </c>
      <c r="B130">
        <v>-3.5923900000000002E-2</v>
      </c>
      <c r="C130">
        <v>-0.2156807</v>
      </c>
    </row>
    <row r="131" spans="1:3" x14ac:dyDescent="0.25">
      <c r="A131" s="57">
        <v>37895</v>
      </c>
      <c r="B131">
        <v>0.10152890000000001</v>
      </c>
      <c r="C131">
        <v>-2.4049399999999999E-2</v>
      </c>
    </row>
    <row r="132" spans="1:3" x14ac:dyDescent="0.25">
      <c r="A132" s="57">
        <v>37926</v>
      </c>
      <c r="B132">
        <v>0.33969830000000001</v>
      </c>
      <c r="C132">
        <v>0.20115830000000001</v>
      </c>
    </row>
    <row r="133" spans="1:3" x14ac:dyDescent="0.25">
      <c r="A133" s="57">
        <v>37956</v>
      </c>
      <c r="B133">
        <v>0.4144621</v>
      </c>
      <c r="C133">
        <v>0.1900009</v>
      </c>
    </row>
    <row r="134" spans="1:3" x14ac:dyDescent="0.25">
      <c r="A134" s="57">
        <v>37987</v>
      </c>
      <c r="B134">
        <v>0.57392639999999995</v>
      </c>
      <c r="C134">
        <v>0.38095230000000002</v>
      </c>
    </row>
    <row r="135" spans="1:3" x14ac:dyDescent="0.25">
      <c r="A135" s="57">
        <v>38018</v>
      </c>
      <c r="B135">
        <v>0.14988399999999999</v>
      </c>
      <c r="C135">
        <v>0.40069880000000002</v>
      </c>
    </row>
    <row r="136" spans="1:3" x14ac:dyDescent="0.25">
      <c r="A136" s="57">
        <v>38047</v>
      </c>
      <c r="B136">
        <v>0.40888829999999998</v>
      </c>
      <c r="C136">
        <v>0.35994209999999999</v>
      </c>
    </row>
    <row r="137" spans="1:3" x14ac:dyDescent="0.25">
      <c r="A137" s="57">
        <v>38078</v>
      </c>
      <c r="B137">
        <v>0.69463739999999996</v>
      </c>
      <c r="C137">
        <v>0.34288869999999999</v>
      </c>
    </row>
    <row r="138" spans="1:3" x14ac:dyDescent="0.25">
      <c r="A138" s="57">
        <v>38108</v>
      </c>
      <c r="B138">
        <v>0.17280889999999999</v>
      </c>
      <c r="C138">
        <v>0.1113975</v>
      </c>
    </row>
    <row r="139" spans="1:3" x14ac:dyDescent="0.25">
      <c r="A139" s="57">
        <v>38139</v>
      </c>
      <c r="B139">
        <v>0.49529990000000002</v>
      </c>
      <c r="C139">
        <v>5.5988299999999998E-2</v>
      </c>
    </row>
    <row r="140" spans="1:3" x14ac:dyDescent="0.25">
      <c r="A140" s="57">
        <v>38169</v>
      </c>
      <c r="B140">
        <v>0.17363890000000001</v>
      </c>
      <c r="C140">
        <v>-3.37446E-2</v>
      </c>
    </row>
    <row r="141" spans="1:3" x14ac:dyDescent="0.25">
      <c r="A141" s="57">
        <v>38200</v>
      </c>
      <c r="B141">
        <v>0.20548649999999999</v>
      </c>
      <c r="C141">
        <v>8.5246999999999996E-3</v>
      </c>
    </row>
    <row r="142" spans="1:3" x14ac:dyDescent="0.25">
      <c r="A142" s="57">
        <v>38231</v>
      </c>
      <c r="B142">
        <v>0.3132144</v>
      </c>
      <c r="C142">
        <v>3.1242599999999999E-2</v>
      </c>
    </row>
    <row r="143" spans="1:3" x14ac:dyDescent="0.25">
      <c r="A143" s="57">
        <v>38261</v>
      </c>
      <c r="B143">
        <v>-7.2043399999999994E-2</v>
      </c>
      <c r="C143">
        <v>9.5586099999999993E-2</v>
      </c>
    </row>
    <row r="144" spans="1:3" x14ac:dyDescent="0.25">
      <c r="A144" s="57">
        <v>38292</v>
      </c>
      <c r="B144">
        <v>0.34625240000000002</v>
      </c>
      <c r="C144">
        <v>0.2502972</v>
      </c>
    </row>
    <row r="145" spans="1:3" x14ac:dyDescent="0.25">
      <c r="A145" s="57">
        <v>38322</v>
      </c>
      <c r="B145">
        <v>0.78896469999999996</v>
      </c>
      <c r="C145">
        <v>0.32231959999999998</v>
      </c>
    </row>
    <row r="146" spans="1:3" x14ac:dyDescent="0.25">
      <c r="A146" s="57">
        <v>38353</v>
      </c>
      <c r="B146">
        <v>-3.5655699999999999E-2</v>
      </c>
      <c r="C146">
        <v>0.1012367</v>
      </c>
    </row>
    <row r="147" spans="1:3" x14ac:dyDescent="0.25">
      <c r="A147" s="57">
        <v>38384</v>
      </c>
      <c r="B147">
        <v>0.2439559</v>
      </c>
      <c r="C147">
        <v>0.1881833</v>
      </c>
    </row>
    <row r="148" spans="1:3" x14ac:dyDescent="0.25">
      <c r="A148" s="57">
        <v>38412</v>
      </c>
      <c r="B148">
        <v>0.30634440000000002</v>
      </c>
      <c r="C148">
        <v>0.20694000000000001</v>
      </c>
    </row>
    <row r="149" spans="1:3" x14ac:dyDescent="0.25">
      <c r="A149" s="57">
        <v>38443</v>
      </c>
      <c r="B149">
        <v>-5.5639899999999999E-2</v>
      </c>
      <c r="C149">
        <v>-3.2239799999999999E-2</v>
      </c>
    </row>
    <row r="150" spans="1:3" x14ac:dyDescent="0.25">
      <c r="A150" s="57">
        <v>38473</v>
      </c>
      <c r="B150">
        <v>0.35229539999999998</v>
      </c>
      <c r="C150">
        <v>8.8525999999999994E-2</v>
      </c>
    </row>
    <row r="151" spans="1:3" x14ac:dyDescent="0.25">
      <c r="A151" s="57">
        <v>38504</v>
      </c>
      <c r="B151">
        <v>0.34895520000000002</v>
      </c>
      <c r="C151">
        <v>0.36646859999999998</v>
      </c>
    </row>
    <row r="152" spans="1:3" x14ac:dyDescent="0.25">
      <c r="A152" s="57">
        <v>38534</v>
      </c>
      <c r="B152">
        <v>0.12461990000000001</v>
      </c>
      <c r="C152">
        <v>-0.1906651</v>
      </c>
    </row>
    <row r="153" spans="1:3" x14ac:dyDescent="0.25">
      <c r="A153" s="57">
        <v>38565</v>
      </c>
      <c r="B153">
        <v>-1.0015700000000001E-2</v>
      </c>
      <c r="C153">
        <v>-0.30569540000000001</v>
      </c>
    </row>
    <row r="154" spans="1:3" x14ac:dyDescent="0.25">
      <c r="A154" s="57">
        <v>38596</v>
      </c>
      <c r="B154">
        <v>0.3566242</v>
      </c>
      <c r="C154">
        <v>0.46387030000000001</v>
      </c>
    </row>
    <row r="155" spans="1:3" x14ac:dyDescent="0.25">
      <c r="A155" s="57">
        <v>38626</v>
      </c>
      <c r="B155">
        <v>0.45556069999999999</v>
      </c>
      <c r="C155">
        <v>0.39776990000000001</v>
      </c>
    </row>
    <row r="156" spans="1:3" x14ac:dyDescent="0.25">
      <c r="A156" s="57">
        <v>38657</v>
      </c>
      <c r="B156">
        <v>0.55058240000000003</v>
      </c>
      <c r="C156">
        <v>0.1585348</v>
      </c>
    </row>
    <row r="157" spans="1:3" x14ac:dyDescent="0.25">
      <c r="A157" s="57">
        <v>38687</v>
      </c>
      <c r="B157">
        <v>0.81381490000000001</v>
      </c>
      <c r="C157">
        <v>0.31410719999999998</v>
      </c>
    </row>
    <row r="158" spans="1:3" x14ac:dyDescent="0.25">
      <c r="A158" s="57">
        <v>38718</v>
      </c>
      <c r="B158">
        <v>0.92065160000000001</v>
      </c>
      <c r="C158">
        <v>0.44316410000000001</v>
      </c>
    </row>
    <row r="159" spans="1:3" x14ac:dyDescent="0.25">
      <c r="A159" s="57">
        <v>38749</v>
      </c>
      <c r="B159">
        <v>0.80244510000000002</v>
      </c>
      <c r="C159">
        <v>0.55376130000000001</v>
      </c>
    </row>
    <row r="160" spans="1:3" x14ac:dyDescent="0.25">
      <c r="A160" s="57">
        <v>38777</v>
      </c>
      <c r="B160">
        <v>9.9465899999999996E-2</v>
      </c>
      <c r="C160">
        <v>4.40259E-2</v>
      </c>
    </row>
    <row r="161" spans="1:3" x14ac:dyDescent="0.25">
      <c r="A161" s="57">
        <v>38808</v>
      </c>
      <c r="B161">
        <v>3.8760099999999999E-2</v>
      </c>
      <c r="C161">
        <v>5.4781999999999997E-2</v>
      </c>
    </row>
    <row r="162" spans="1:3" x14ac:dyDescent="0.25">
      <c r="A162" s="57">
        <v>38838</v>
      </c>
      <c r="B162">
        <v>0.53397660000000002</v>
      </c>
      <c r="C162">
        <v>0.30458380000000002</v>
      </c>
    </row>
    <row r="163" spans="1:3" x14ac:dyDescent="0.25">
      <c r="A163" s="57">
        <v>38869</v>
      </c>
      <c r="B163">
        <v>0.63777919999999999</v>
      </c>
      <c r="C163">
        <v>0.47619539999999999</v>
      </c>
    </row>
    <row r="164" spans="1:3" x14ac:dyDescent="0.25">
      <c r="A164" s="57">
        <v>38899</v>
      </c>
      <c r="B164">
        <v>0.24595339999999999</v>
      </c>
      <c r="C164">
        <v>0.1132055</v>
      </c>
    </row>
    <row r="165" spans="1:3" x14ac:dyDescent="0.25">
      <c r="A165" s="57">
        <v>38930</v>
      </c>
      <c r="B165">
        <v>1.6420400000000002E-2</v>
      </c>
      <c r="C165">
        <v>-0.13920379999999999</v>
      </c>
    </row>
    <row r="166" spans="1:3" x14ac:dyDescent="0.25">
      <c r="A166" s="57">
        <v>38961</v>
      </c>
      <c r="B166">
        <v>0.29512159999999998</v>
      </c>
      <c r="C166">
        <v>0.1397273</v>
      </c>
    </row>
    <row r="167" spans="1:3" x14ac:dyDescent="0.25">
      <c r="A167" s="57">
        <v>38991</v>
      </c>
      <c r="B167">
        <v>0.1118507</v>
      </c>
      <c r="C167">
        <v>0.111141</v>
      </c>
    </row>
    <row r="168" spans="1:3" x14ac:dyDescent="0.25">
      <c r="A168" s="57">
        <v>39022</v>
      </c>
      <c r="B168">
        <v>0.22027669999999999</v>
      </c>
      <c r="C168">
        <v>1.8211600000000001E-2</v>
      </c>
    </row>
    <row r="169" spans="1:3" x14ac:dyDescent="0.25">
      <c r="A169" s="57">
        <v>39052</v>
      </c>
      <c r="B169">
        <v>-0.20141139999999999</v>
      </c>
      <c r="C169">
        <v>-5.1941000000000001E-3</v>
      </c>
    </row>
    <row r="170" spans="1:3" x14ac:dyDescent="0.25">
      <c r="A170" s="57">
        <v>39083</v>
      </c>
      <c r="B170">
        <v>-5.999E-4</v>
      </c>
      <c r="C170">
        <v>0.1202811</v>
      </c>
    </row>
    <row r="171" spans="1:3" x14ac:dyDescent="0.25">
      <c r="A171" s="57">
        <v>39114</v>
      </c>
      <c r="B171">
        <v>-8.5755100000000001E-2</v>
      </c>
      <c r="C171">
        <v>7.1156499999999998E-2</v>
      </c>
    </row>
    <row r="172" spans="1:3" x14ac:dyDescent="0.25">
      <c r="A172" s="57">
        <v>39142</v>
      </c>
      <c r="B172">
        <v>0.34788150000000001</v>
      </c>
      <c r="C172">
        <v>0.14592150000000001</v>
      </c>
    </row>
    <row r="173" spans="1:3" x14ac:dyDescent="0.25">
      <c r="A173" s="57">
        <v>39173</v>
      </c>
      <c r="B173">
        <v>0.65716269999999999</v>
      </c>
      <c r="C173">
        <v>0.33057750000000002</v>
      </c>
    </row>
    <row r="174" spans="1:3" x14ac:dyDescent="0.25">
      <c r="A174" s="57">
        <v>39203</v>
      </c>
      <c r="B174">
        <v>0.25171860000000001</v>
      </c>
      <c r="C174">
        <v>0.29112389999999999</v>
      </c>
    </row>
    <row r="175" spans="1:3" x14ac:dyDescent="0.25">
      <c r="A175" s="57">
        <v>39234</v>
      </c>
      <c r="B175">
        <v>0.44981670000000001</v>
      </c>
      <c r="C175">
        <v>0.15518750000000001</v>
      </c>
    </row>
    <row r="176" spans="1:3" x14ac:dyDescent="0.25">
      <c r="A176" s="57">
        <v>39264</v>
      </c>
      <c r="B176">
        <v>0.56918349999999995</v>
      </c>
      <c r="C176">
        <v>0.1789808</v>
      </c>
    </row>
    <row r="177" spans="1:3" x14ac:dyDescent="0.25">
      <c r="A177" s="57">
        <v>39295</v>
      </c>
      <c r="B177">
        <v>0.2191274</v>
      </c>
      <c r="C177">
        <v>0.1220738</v>
      </c>
    </row>
    <row r="178" spans="1:3" x14ac:dyDescent="0.25">
      <c r="A178" s="57">
        <v>39326</v>
      </c>
      <c r="B178">
        <v>0.35112120000000002</v>
      </c>
      <c r="C178">
        <v>2.3502200000000001E-2</v>
      </c>
    </row>
    <row r="179" spans="1:3" x14ac:dyDescent="0.25">
      <c r="A179" s="57">
        <v>39356</v>
      </c>
      <c r="B179">
        <v>0.52402599999999999</v>
      </c>
      <c r="C179">
        <v>0.14564189999999999</v>
      </c>
    </row>
    <row r="180" spans="1:3" x14ac:dyDescent="0.25">
      <c r="A180" s="57">
        <v>39387</v>
      </c>
      <c r="B180">
        <v>0.1647429</v>
      </c>
      <c r="C180">
        <v>0.17138229999999999</v>
      </c>
    </row>
    <row r="181" spans="1:3" x14ac:dyDescent="0.25">
      <c r="A181" s="57">
        <v>39417</v>
      </c>
      <c r="B181">
        <v>0.113261</v>
      </c>
      <c r="C181">
        <v>-0.106546</v>
      </c>
    </row>
    <row r="182" spans="1:3" x14ac:dyDescent="0.25">
      <c r="A182" s="57">
        <v>39448</v>
      </c>
      <c r="B182">
        <v>0.1819056</v>
      </c>
      <c r="C182">
        <v>7.4946100000000002E-2</v>
      </c>
    </row>
    <row r="183" spans="1:3" x14ac:dyDescent="0.25">
      <c r="A183" s="57">
        <v>39479</v>
      </c>
      <c r="B183">
        <v>0.6696474</v>
      </c>
      <c r="C183">
        <v>0.29006320000000002</v>
      </c>
    </row>
    <row r="184" spans="1:3" x14ac:dyDescent="0.25">
      <c r="A184" s="57">
        <v>39508</v>
      </c>
      <c r="B184">
        <v>0.45258700000000002</v>
      </c>
      <c r="C184">
        <v>0.15339340000000001</v>
      </c>
    </row>
    <row r="185" spans="1:3" x14ac:dyDescent="0.25">
      <c r="A185" s="57">
        <v>39539</v>
      </c>
      <c r="B185">
        <v>0.31622699999999998</v>
      </c>
      <c r="C185">
        <v>-0.1192873</v>
      </c>
    </row>
    <row r="186" spans="1:3" x14ac:dyDescent="0.25">
      <c r="A186" s="57">
        <v>39569</v>
      </c>
      <c r="B186">
        <v>0.56708619999999998</v>
      </c>
      <c r="C186">
        <v>6.5882300000000005E-2</v>
      </c>
    </row>
    <row r="187" spans="1:3" x14ac:dyDescent="0.25">
      <c r="A187" s="57">
        <v>39600</v>
      </c>
      <c r="B187">
        <v>0.21063299999999999</v>
      </c>
      <c r="C187">
        <v>0.1305153</v>
      </c>
    </row>
    <row r="188" spans="1:3" x14ac:dyDescent="0.25">
      <c r="A188" s="57">
        <v>39630</v>
      </c>
      <c r="B188">
        <v>0.16198380000000001</v>
      </c>
      <c r="C188">
        <v>0.18800049999999999</v>
      </c>
    </row>
    <row r="189" spans="1:3" x14ac:dyDescent="0.25">
      <c r="A189" s="57">
        <v>39661</v>
      </c>
      <c r="B189">
        <v>1.0028030000000001</v>
      </c>
      <c r="C189">
        <v>3.7374499999999998E-2</v>
      </c>
    </row>
    <row r="190" spans="1:3" x14ac:dyDescent="0.25">
      <c r="A190" s="57">
        <v>39692</v>
      </c>
      <c r="B190">
        <v>-0.14654880000000001</v>
      </c>
      <c r="C190">
        <v>-0.3128881</v>
      </c>
    </row>
    <row r="191" spans="1:3" x14ac:dyDescent="0.25">
      <c r="A191" s="57">
        <v>39722</v>
      </c>
      <c r="B191">
        <v>-1.4364300000000001</v>
      </c>
      <c r="C191">
        <v>-0.48684359999999999</v>
      </c>
    </row>
    <row r="192" spans="1:3" x14ac:dyDescent="0.25">
      <c r="A192" s="57">
        <v>39753</v>
      </c>
      <c r="B192">
        <v>-1.3558680000000001</v>
      </c>
      <c r="C192">
        <v>-0.2187376</v>
      </c>
    </row>
    <row r="193" spans="1:3" x14ac:dyDescent="0.25">
      <c r="A193" s="57">
        <v>39783</v>
      </c>
      <c r="B193">
        <v>-1.857024</v>
      </c>
      <c r="C193">
        <v>-0.48956460000000002</v>
      </c>
    </row>
    <row r="194" spans="1:3" x14ac:dyDescent="0.25">
      <c r="A194" s="57">
        <v>39814</v>
      </c>
      <c r="B194">
        <v>-3.233168</v>
      </c>
      <c r="C194">
        <v>-0.8482944</v>
      </c>
    </row>
    <row r="195" spans="1:3" x14ac:dyDescent="0.25">
      <c r="A195" s="57">
        <v>39845</v>
      </c>
      <c r="B195">
        <v>-2.3832239999999998</v>
      </c>
      <c r="C195">
        <v>-1.138992</v>
      </c>
    </row>
    <row r="196" spans="1:3" x14ac:dyDescent="0.25">
      <c r="A196" s="57">
        <v>39873</v>
      </c>
      <c r="B196">
        <v>-0.75913830000000004</v>
      </c>
      <c r="C196">
        <v>-0.36100100000000002</v>
      </c>
    </row>
    <row r="197" spans="1:3" x14ac:dyDescent="0.25">
      <c r="A197" s="57">
        <v>39904</v>
      </c>
      <c r="B197">
        <v>-0.32809490000000002</v>
      </c>
      <c r="C197">
        <v>-0.24261769999999999</v>
      </c>
    </row>
    <row r="198" spans="1:3" x14ac:dyDescent="0.25">
      <c r="A198" s="57">
        <v>39934</v>
      </c>
      <c r="B198">
        <v>-0.3116526</v>
      </c>
      <c r="C198">
        <v>-0.19207450000000001</v>
      </c>
    </row>
    <row r="199" spans="1:3" x14ac:dyDescent="0.25">
      <c r="A199" s="57">
        <v>39965</v>
      </c>
      <c r="B199">
        <v>-0.6670161</v>
      </c>
      <c r="C199">
        <v>-0.38555289999999998</v>
      </c>
    </row>
    <row r="200" spans="1:3" x14ac:dyDescent="0.25">
      <c r="A200" s="57">
        <v>39995</v>
      </c>
      <c r="B200">
        <v>0.54714110000000005</v>
      </c>
      <c r="C200">
        <v>0.2019022</v>
      </c>
    </row>
    <row r="201" spans="1:3" x14ac:dyDescent="0.25">
      <c r="A201" s="57">
        <v>40026</v>
      </c>
      <c r="B201">
        <v>1.0036419999999999</v>
      </c>
      <c r="C201">
        <v>0.71602129999999997</v>
      </c>
    </row>
    <row r="202" spans="1:3" x14ac:dyDescent="0.25">
      <c r="A202" s="57">
        <v>40057</v>
      </c>
      <c r="B202">
        <v>0.78947339999999999</v>
      </c>
      <c r="C202">
        <v>0.15782660000000001</v>
      </c>
    </row>
    <row r="203" spans="1:3" x14ac:dyDescent="0.25">
      <c r="A203" s="57">
        <v>40087</v>
      </c>
      <c r="B203">
        <v>0.76245430000000003</v>
      </c>
      <c r="C203">
        <v>7.9661999999999997E-2</v>
      </c>
    </row>
    <row r="204" spans="1:3" x14ac:dyDescent="0.25">
      <c r="A204" s="57">
        <v>40118</v>
      </c>
      <c r="B204">
        <v>0.82104089999999996</v>
      </c>
      <c r="C204">
        <v>0.34903980000000001</v>
      </c>
    </row>
    <row r="205" spans="1:3" x14ac:dyDescent="0.25">
      <c r="A205" s="57">
        <v>40148</v>
      </c>
      <c r="B205">
        <v>1.1826950000000001</v>
      </c>
      <c r="C205">
        <v>0.56861430000000002</v>
      </c>
    </row>
    <row r="206" spans="1:3" x14ac:dyDescent="0.25">
      <c r="A206" s="57">
        <v>40179</v>
      </c>
      <c r="B206">
        <v>0.95414580000000004</v>
      </c>
      <c r="C206">
        <v>0.33039390000000002</v>
      </c>
    </row>
    <row r="207" spans="1:3" x14ac:dyDescent="0.25">
      <c r="A207" s="57">
        <v>40210</v>
      </c>
      <c r="B207">
        <v>0.36807450000000003</v>
      </c>
      <c r="C207">
        <v>-4.127E-4</v>
      </c>
    </row>
    <row r="208" spans="1:3" x14ac:dyDescent="0.25">
      <c r="A208" s="57">
        <v>40238</v>
      </c>
      <c r="B208">
        <v>0.44059690000000001</v>
      </c>
      <c r="C208">
        <v>0.16388269999999999</v>
      </c>
    </row>
    <row r="209" spans="1:3" x14ac:dyDescent="0.25">
      <c r="A209" s="57">
        <v>40269</v>
      </c>
      <c r="B209">
        <v>1.146231</v>
      </c>
      <c r="C209">
        <v>0.55100009999999999</v>
      </c>
    </row>
    <row r="210" spans="1:3" x14ac:dyDescent="0.25">
      <c r="A210" s="57">
        <v>40299</v>
      </c>
      <c r="B210">
        <v>0.98167190000000004</v>
      </c>
      <c r="C210">
        <v>0.31957429999999998</v>
      </c>
    </row>
    <row r="211" spans="1:3" x14ac:dyDescent="0.25">
      <c r="A211" s="57">
        <v>40330</v>
      </c>
      <c r="B211">
        <v>0.33078439999999998</v>
      </c>
      <c r="C211">
        <v>0.2827963</v>
      </c>
    </row>
    <row r="212" spans="1:3" x14ac:dyDescent="0.25">
      <c r="A212" s="57">
        <v>40360</v>
      </c>
      <c r="B212">
        <v>-0.39100170000000001</v>
      </c>
      <c r="C212">
        <v>8.3056400000000002E-2</v>
      </c>
    </row>
    <row r="213" spans="1:3" x14ac:dyDescent="0.25">
      <c r="A213" s="57">
        <v>40391</v>
      </c>
      <c r="B213">
        <v>0.22193589999999999</v>
      </c>
      <c r="C213">
        <v>9.3677300000000005E-2</v>
      </c>
    </row>
    <row r="214" spans="1:3" x14ac:dyDescent="0.25">
      <c r="A214" s="57">
        <v>40422</v>
      </c>
      <c r="B214">
        <v>0.8382037</v>
      </c>
      <c r="C214">
        <v>0.31106349999999999</v>
      </c>
    </row>
    <row r="215" spans="1:3" x14ac:dyDescent="0.25">
      <c r="A215" s="57">
        <v>40452</v>
      </c>
      <c r="B215">
        <v>0.37477969999999999</v>
      </c>
      <c r="C215">
        <v>0.20543040000000001</v>
      </c>
    </row>
    <row r="216" spans="1:3" x14ac:dyDescent="0.25">
      <c r="A216" s="57">
        <v>40483</v>
      </c>
      <c r="B216">
        <v>0.58270029999999995</v>
      </c>
      <c r="C216">
        <v>4.8989499999999998E-2</v>
      </c>
    </row>
    <row r="217" spans="1:3" x14ac:dyDescent="0.25">
      <c r="A217" s="57">
        <v>40513</v>
      </c>
      <c r="B217">
        <v>0.51592499999999997</v>
      </c>
      <c r="C217">
        <v>0.1074782</v>
      </c>
    </row>
    <row r="218" spans="1:3" x14ac:dyDescent="0.25">
      <c r="A218" s="57">
        <v>40544</v>
      </c>
      <c r="B218">
        <v>0.72130329999999998</v>
      </c>
      <c r="C218">
        <v>0.2485686</v>
      </c>
    </row>
    <row r="219" spans="1:3" x14ac:dyDescent="0.25">
      <c r="A219" s="57">
        <v>40575</v>
      </c>
      <c r="B219">
        <v>1.0235050000000001</v>
      </c>
      <c r="C219">
        <v>0.27327190000000001</v>
      </c>
    </row>
    <row r="220" spans="1:3" x14ac:dyDescent="0.25">
      <c r="A220" s="57">
        <v>40603</v>
      </c>
      <c r="B220">
        <v>0.27903610000000001</v>
      </c>
      <c r="C220">
        <v>4.52363E-2</v>
      </c>
    </row>
    <row r="221" spans="1:3" x14ac:dyDescent="0.25">
      <c r="A221" s="57">
        <v>40634</v>
      </c>
      <c r="B221">
        <v>0.35405510000000001</v>
      </c>
      <c r="C221">
        <v>0.226962</v>
      </c>
    </row>
    <row r="222" spans="1:3" x14ac:dyDescent="0.25">
      <c r="A222" s="57">
        <v>40664</v>
      </c>
      <c r="B222">
        <v>0.44532820000000001</v>
      </c>
      <c r="C222">
        <v>0.14991489999999999</v>
      </c>
    </row>
    <row r="223" spans="1:3" x14ac:dyDescent="0.25">
      <c r="A223" s="57">
        <v>40695</v>
      </c>
      <c r="B223">
        <v>0.57812969999999997</v>
      </c>
      <c r="C223">
        <v>0.26664549999999998</v>
      </c>
    </row>
    <row r="224" spans="1:3" x14ac:dyDescent="0.25">
      <c r="A224" s="57">
        <v>40725</v>
      </c>
      <c r="B224">
        <v>0.68256799999999995</v>
      </c>
      <c r="C224">
        <v>0.1316058</v>
      </c>
    </row>
    <row r="225" spans="1:3" x14ac:dyDescent="0.25">
      <c r="A225" s="57">
        <v>40756</v>
      </c>
      <c r="B225">
        <v>0.43912030000000002</v>
      </c>
      <c r="C225">
        <v>0.217557</v>
      </c>
    </row>
    <row r="226" spans="1:3" x14ac:dyDescent="0.25">
      <c r="A226" s="57">
        <v>40787</v>
      </c>
      <c r="B226">
        <v>-0.2299872</v>
      </c>
      <c r="C226">
        <v>0.2771421</v>
      </c>
    </row>
    <row r="227" spans="1:3" x14ac:dyDescent="0.25">
      <c r="A227" s="57">
        <v>40817</v>
      </c>
      <c r="B227">
        <v>0.49442570000000002</v>
      </c>
      <c r="C227">
        <v>0.32055230000000001</v>
      </c>
    </row>
    <row r="228" spans="1:3" x14ac:dyDescent="0.25">
      <c r="A228" s="57">
        <v>40848</v>
      </c>
      <c r="B228">
        <v>0.118478</v>
      </c>
      <c r="C228">
        <v>0.22412799999999999</v>
      </c>
    </row>
    <row r="229" spans="1:3" x14ac:dyDescent="0.25">
      <c r="A229" s="57">
        <v>40878</v>
      </c>
      <c r="B229">
        <v>-0.1108923</v>
      </c>
      <c r="C229">
        <v>-7.7482999999999996E-3</v>
      </c>
    </row>
    <row r="230" spans="1:3" x14ac:dyDescent="0.25">
      <c r="A230" s="57">
        <v>40909</v>
      </c>
      <c r="B230">
        <v>0.68518210000000002</v>
      </c>
      <c r="C230">
        <v>0.20637179999999999</v>
      </c>
    </row>
    <row r="231" spans="1:3" x14ac:dyDescent="0.25">
      <c r="A231" s="57">
        <v>40940</v>
      </c>
      <c r="B231">
        <v>0.59118499999999996</v>
      </c>
      <c r="C231">
        <v>0.34478540000000002</v>
      </c>
    </row>
    <row r="232" spans="1:3" x14ac:dyDescent="0.25">
      <c r="A232" s="57">
        <v>40969</v>
      </c>
      <c r="B232">
        <v>0.4860623</v>
      </c>
      <c r="C232">
        <v>0.28365689999999999</v>
      </c>
    </row>
    <row r="233" spans="1:3" x14ac:dyDescent="0.25">
      <c r="A233" s="57">
        <v>41000</v>
      </c>
      <c r="B233">
        <v>0.36681799999999998</v>
      </c>
      <c r="C233">
        <v>9.9939399999999998E-2</v>
      </c>
    </row>
    <row r="234" spans="1:3" x14ac:dyDescent="0.25">
      <c r="A234" s="57">
        <v>41030</v>
      </c>
      <c r="B234">
        <v>0.36568889999999998</v>
      </c>
      <c r="C234">
        <v>0.19103500000000001</v>
      </c>
    </row>
    <row r="235" spans="1:3" x14ac:dyDescent="0.25">
      <c r="A235" s="57">
        <v>41061</v>
      </c>
      <c r="B235">
        <v>-0.2427269</v>
      </c>
      <c r="C235">
        <v>4.7476499999999998E-2</v>
      </c>
    </row>
    <row r="236" spans="1:3" x14ac:dyDescent="0.25">
      <c r="A236" s="57">
        <v>41091</v>
      </c>
      <c r="B236">
        <v>-0.30591810000000003</v>
      </c>
      <c r="C236">
        <v>0.27645409999999998</v>
      </c>
    </row>
    <row r="237" spans="1:3" x14ac:dyDescent="0.25">
      <c r="A237" s="57">
        <v>41122</v>
      </c>
      <c r="B237">
        <v>-1.36204E-2</v>
      </c>
      <c r="C237">
        <v>0.15239430000000001</v>
      </c>
    </row>
    <row r="238" spans="1:3" x14ac:dyDescent="0.25">
      <c r="A238" s="57">
        <v>41153</v>
      </c>
      <c r="B238">
        <v>-7.4469499999999994E-2</v>
      </c>
      <c r="C238">
        <v>-8.91483E-2</v>
      </c>
    </row>
    <row r="239" spans="1:3" x14ac:dyDescent="0.25">
      <c r="A239" s="57">
        <v>41183</v>
      </c>
      <c r="B239">
        <v>0.29609790000000002</v>
      </c>
      <c r="C239">
        <v>0.13919880000000001</v>
      </c>
    </row>
    <row r="240" spans="1:3" x14ac:dyDescent="0.25">
      <c r="A240" s="57">
        <v>41214</v>
      </c>
      <c r="B240">
        <v>0.28547090000000003</v>
      </c>
      <c r="C240">
        <v>-8.2108799999999996E-2</v>
      </c>
    </row>
    <row r="241" spans="1:3" x14ac:dyDescent="0.25">
      <c r="A241" s="57">
        <v>41244</v>
      </c>
      <c r="B241">
        <v>0.64327020000000001</v>
      </c>
      <c r="C241">
        <v>0.52347270000000001</v>
      </c>
    </row>
    <row r="242" spans="1:3" x14ac:dyDescent="0.25">
      <c r="A242" s="57">
        <v>41275</v>
      </c>
      <c r="B242">
        <v>6.3568000000000001E-3</v>
      </c>
      <c r="C242">
        <v>0.11236409999999999</v>
      </c>
    </row>
    <row r="243" spans="1:3" x14ac:dyDescent="0.25">
      <c r="A243" s="57">
        <v>41306</v>
      </c>
      <c r="B243">
        <v>-0.2006947</v>
      </c>
      <c r="C243">
        <v>-0.19199440000000001</v>
      </c>
    </row>
    <row r="244" spans="1:3" x14ac:dyDescent="0.25">
      <c r="A244" s="57">
        <v>41334</v>
      </c>
      <c r="B244">
        <v>0.1796894</v>
      </c>
      <c r="C244">
        <v>7.3445700000000003E-2</v>
      </c>
    </row>
    <row r="245" spans="1:3" x14ac:dyDescent="0.25">
      <c r="A245" s="57">
        <v>41365</v>
      </c>
      <c r="B245">
        <v>0.34854230000000003</v>
      </c>
      <c r="C245">
        <v>6.4435599999999996E-2</v>
      </c>
    </row>
    <row r="246" spans="1:3" x14ac:dyDescent="0.25">
      <c r="A246" s="57">
        <v>41395</v>
      </c>
      <c r="B246">
        <v>-0.22743559999999999</v>
      </c>
      <c r="C246">
        <v>-0.33142899999999997</v>
      </c>
    </row>
    <row r="247" spans="1:3" x14ac:dyDescent="0.25">
      <c r="A247" s="57">
        <v>41426</v>
      </c>
      <c r="B247">
        <v>-0.17342160000000001</v>
      </c>
      <c r="C247">
        <v>5.6362799999999998E-2</v>
      </c>
    </row>
    <row r="248" spans="1:3" x14ac:dyDescent="0.25">
      <c r="A248" s="57">
        <v>41456</v>
      </c>
      <c r="B248">
        <v>0.11058560000000001</v>
      </c>
      <c r="C248">
        <v>0.13823009999999999</v>
      </c>
    </row>
    <row r="249" spans="1:3" x14ac:dyDescent="0.25">
      <c r="A249" s="57">
        <v>41487</v>
      </c>
      <c r="B249">
        <v>0.2363024</v>
      </c>
      <c r="C249">
        <v>0.1472897</v>
      </c>
    </row>
    <row r="250" spans="1:3" x14ac:dyDescent="0.25">
      <c r="A250" s="57">
        <v>41518</v>
      </c>
      <c r="B250">
        <v>0.19957440000000001</v>
      </c>
      <c r="C250">
        <v>0.24982789999999999</v>
      </c>
    </row>
    <row r="251" spans="1:3" x14ac:dyDescent="0.25">
      <c r="A251" s="57">
        <v>41548</v>
      </c>
      <c r="B251">
        <v>-9.3893299999999999E-2</v>
      </c>
      <c r="C251">
        <v>1.28977E-2</v>
      </c>
    </row>
    <row r="252" spans="1:3" x14ac:dyDescent="0.25">
      <c r="A252" s="57">
        <v>41579</v>
      </c>
      <c r="B252">
        <v>-1.2041E-2</v>
      </c>
      <c r="C252">
        <v>-1.7336000000000001E-2</v>
      </c>
    </row>
    <row r="253" spans="1:3" x14ac:dyDescent="0.25">
      <c r="A253" s="57">
        <v>41609</v>
      </c>
      <c r="B253">
        <v>-8.8314699999999996E-2</v>
      </c>
      <c r="C253">
        <v>0.16807159999999999</v>
      </c>
    </row>
    <row r="254" spans="1:3" x14ac:dyDescent="0.25">
      <c r="A254" s="57">
        <v>41640</v>
      </c>
      <c r="B254">
        <v>-2.70052E-2</v>
      </c>
      <c r="C254">
        <v>0.1021329</v>
      </c>
    </row>
    <row r="255" spans="1:3" x14ac:dyDescent="0.25">
      <c r="A255" s="57">
        <v>41671</v>
      </c>
      <c r="B255">
        <v>0.23005349999999999</v>
      </c>
      <c r="C255">
        <v>-1.0426299999999999E-2</v>
      </c>
    </row>
    <row r="256" spans="1:3" x14ac:dyDescent="0.25">
      <c r="A256" s="57">
        <v>41699</v>
      </c>
      <c r="B256">
        <v>0.52934970000000003</v>
      </c>
      <c r="C256">
        <v>0.20901069999999999</v>
      </c>
    </row>
    <row r="257" spans="1:3" x14ac:dyDescent="0.25">
      <c r="A257" s="57">
        <v>41730</v>
      </c>
      <c r="B257">
        <v>0.1125428</v>
      </c>
      <c r="C257">
        <v>-4.6801200000000001E-2</v>
      </c>
    </row>
    <row r="258" spans="1:3" x14ac:dyDescent="0.25">
      <c r="A258" s="57">
        <v>41760</v>
      </c>
      <c r="B258">
        <v>0.61701830000000002</v>
      </c>
      <c r="C258">
        <v>0.28039700000000001</v>
      </c>
    </row>
    <row r="259" spans="1:3" x14ac:dyDescent="0.25">
      <c r="A259" s="57">
        <v>41791</v>
      </c>
      <c r="B259">
        <v>0.76783840000000003</v>
      </c>
      <c r="C259">
        <v>0.3227892</v>
      </c>
    </row>
    <row r="260" spans="1:3" x14ac:dyDescent="0.25">
      <c r="A260" s="57">
        <v>41821</v>
      </c>
      <c r="B260">
        <v>9.3124600000000002E-2</v>
      </c>
      <c r="C260">
        <v>0.1198603</v>
      </c>
    </row>
    <row r="261" spans="1:3" x14ac:dyDescent="0.25">
      <c r="A261" s="57">
        <v>41852</v>
      </c>
      <c r="B261">
        <v>0.1142195</v>
      </c>
      <c r="C261">
        <v>0.1668412</v>
      </c>
    </row>
    <row r="262" spans="1:3" x14ac:dyDescent="0.25">
      <c r="A262" s="57">
        <v>41883</v>
      </c>
      <c r="B262">
        <v>0.23882200000000001</v>
      </c>
      <c r="C262">
        <v>4.6920700000000003E-2</v>
      </c>
    </row>
    <row r="263" spans="1:3" x14ac:dyDescent="0.25">
      <c r="A263" s="57">
        <v>41913</v>
      </c>
      <c r="B263">
        <v>-0.29739640000000001</v>
      </c>
      <c r="C263">
        <v>-1.7918400000000001E-2</v>
      </c>
    </row>
    <row r="264" spans="1:3" x14ac:dyDescent="0.25">
      <c r="A264" s="57">
        <v>41944</v>
      </c>
      <c r="B264">
        <v>0.66013429999999995</v>
      </c>
      <c r="C264">
        <v>0.30127759999999998</v>
      </c>
    </row>
    <row r="265" spans="1:3" x14ac:dyDescent="0.25">
      <c r="A265" s="57">
        <v>41974</v>
      </c>
      <c r="B265">
        <v>0.23647360000000001</v>
      </c>
      <c r="C265">
        <v>0.3007995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zoomScale="80" zoomScaleNormal="80" workbookViewId="0">
      <pane xSplit="1" ySplit="1" topLeftCell="K92" activePane="bottomRight" state="frozen"/>
      <selection activeCell="J147" sqref="J147"/>
      <selection pane="topRight" activeCell="J147" sqref="J147"/>
      <selection pane="bottomLeft" activeCell="J147" sqref="J147"/>
      <selection pane="bottomRight" activeCell="N119" sqref="N119"/>
    </sheetView>
  </sheetViews>
  <sheetFormatPr defaultColWidth="11.42578125" defaultRowHeight="15" x14ac:dyDescent="0.25"/>
  <sheetData>
    <row r="1" spans="1:9" x14ac:dyDescent="0.25">
      <c r="A1" s="4" t="s">
        <v>0</v>
      </c>
      <c r="B1" s="60" t="s">
        <v>211</v>
      </c>
      <c r="C1" s="60" t="s">
        <v>212</v>
      </c>
      <c r="D1" s="1" t="s">
        <v>210</v>
      </c>
      <c r="E1" s="1" t="s">
        <v>210</v>
      </c>
      <c r="F1" s="1" t="s">
        <v>210</v>
      </c>
      <c r="G1" s="60" t="s">
        <v>211</v>
      </c>
      <c r="H1" s="60" t="s">
        <v>212</v>
      </c>
      <c r="I1" s="60" t="s">
        <v>213</v>
      </c>
    </row>
    <row r="2" spans="1:9" x14ac:dyDescent="0.25">
      <c r="A2" s="2" t="s">
        <v>1</v>
      </c>
      <c r="B2">
        <v>-1.5128274333333334</v>
      </c>
      <c r="C2">
        <v>-0.47914756666666669</v>
      </c>
      <c r="D2">
        <v>8046833.9620087696</v>
      </c>
    </row>
    <row r="3" spans="1:9" x14ac:dyDescent="0.25">
      <c r="A3" s="2" t="s">
        <v>2</v>
      </c>
      <c r="B3">
        <v>-1.5081808999999999</v>
      </c>
      <c r="C3">
        <v>-0.4074718</v>
      </c>
      <c r="D3">
        <v>8084034.4361437</v>
      </c>
      <c r="E3">
        <f>((D3/D2)-1)*100</f>
        <v>0.462299511964126</v>
      </c>
    </row>
    <row r="4" spans="1:9" x14ac:dyDescent="0.25">
      <c r="A4" s="2" t="s">
        <v>3</v>
      </c>
      <c r="B4">
        <v>-1.5690075999999999</v>
      </c>
      <c r="C4">
        <v>-0.13905086666666666</v>
      </c>
      <c r="D4">
        <v>8171323.8011633996</v>
      </c>
      <c r="E4">
        <f t="shared" ref="E4:E67" si="0">((D4/D3)-1)*100</f>
        <v>1.0797747796499779</v>
      </c>
    </row>
    <row r="5" spans="1:9" x14ac:dyDescent="0.25">
      <c r="A5" s="2" t="s">
        <v>4</v>
      </c>
      <c r="B5">
        <v>-1.5718221666666665</v>
      </c>
      <c r="C5">
        <v>0.23301069999999999</v>
      </c>
      <c r="D5">
        <v>8249202.2113591405</v>
      </c>
      <c r="E5">
        <f t="shared" si="0"/>
        <v>0.95306968724764296</v>
      </c>
    </row>
    <row r="6" spans="1:9" x14ac:dyDescent="0.25">
      <c r="A6" s="2" t="s">
        <v>5</v>
      </c>
      <c r="B6">
        <v>-1.4851483999999999</v>
      </c>
      <c r="C6">
        <v>0.32762993333333329</v>
      </c>
      <c r="D6">
        <v>8350098.0499512097</v>
      </c>
      <c r="E6">
        <f t="shared" si="0"/>
        <v>1.2230981373342553</v>
      </c>
      <c r="F6">
        <f>((D6/D2)-1)*100</f>
        <v>3.7687379828418299</v>
      </c>
    </row>
    <row r="7" spans="1:9" x14ac:dyDescent="0.25">
      <c r="A7" s="2" t="s">
        <v>6</v>
      </c>
      <c r="B7">
        <v>-1.3694249999999999</v>
      </c>
      <c r="C7">
        <v>0.11295480000000001</v>
      </c>
      <c r="D7">
        <v>8489207.5384007301</v>
      </c>
      <c r="E7">
        <f t="shared" si="0"/>
        <v>1.6659623350211206</v>
      </c>
      <c r="F7">
        <f t="shared" ref="F7:F70" si="1">((D7/D3)-1)*100</f>
        <v>5.0120160355267895</v>
      </c>
    </row>
    <row r="8" spans="1:9" x14ac:dyDescent="0.25">
      <c r="A8" s="2" t="s">
        <v>7</v>
      </c>
      <c r="B8">
        <v>-1.3231988000000001</v>
      </c>
      <c r="C8">
        <v>-8.2957333333333341E-2</v>
      </c>
      <c r="D8">
        <v>8569238.7021381203</v>
      </c>
      <c r="E8">
        <f t="shared" si="0"/>
        <v>0.94274010118577944</v>
      </c>
      <c r="F8">
        <f t="shared" si="1"/>
        <v>4.8696503853888018</v>
      </c>
    </row>
    <row r="9" spans="1:9" x14ac:dyDescent="0.25">
      <c r="A9" s="2" t="s">
        <v>8</v>
      </c>
      <c r="B9">
        <v>-1.2567284666666667</v>
      </c>
      <c r="C9">
        <v>-0.44696213333333334</v>
      </c>
      <c r="D9">
        <v>8677811.1678141002</v>
      </c>
      <c r="E9">
        <f t="shared" si="0"/>
        <v>1.2670024660287549</v>
      </c>
      <c r="F9">
        <f t="shared" si="1"/>
        <v>5.1957625170682142</v>
      </c>
    </row>
    <row r="10" spans="1:9" x14ac:dyDescent="0.25">
      <c r="A10" s="2" t="s">
        <v>9</v>
      </c>
      <c r="B10">
        <v>-1.5318162333333334</v>
      </c>
      <c r="C10">
        <v>-1.1110641333333333</v>
      </c>
      <c r="D10">
        <v>8213210.2245834898</v>
      </c>
      <c r="E10">
        <f t="shared" si="0"/>
        <v>-5.353895518651175</v>
      </c>
      <c r="F10">
        <f t="shared" si="1"/>
        <v>-1.6393559039527661</v>
      </c>
    </row>
    <row r="11" spans="1:9" x14ac:dyDescent="0.25">
      <c r="A11" s="2" t="s">
        <v>10</v>
      </c>
      <c r="B11">
        <v>-1.6899699333333331</v>
      </c>
      <c r="C11">
        <v>-1.1560599</v>
      </c>
      <c r="D11">
        <v>7851721.12143627</v>
      </c>
      <c r="E11">
        <f t="shared" si="0"/>
        <v>-4.4013131682082545</v>
      </c>
      <c r="F11">
        <f t="shared" si="1"/>
        <v>-7.5093748630929991</v>
      </c>
    </row>
    <row r="12" spans="1:9" x14ac:dyDescent="0.25">
      <c r="A12" s="2" t="s">
        <v>11</v>
      </c>
      <c r="B12">
        <v>-1.7116180333333333</v>
      </c>
      <c r="C12">
        <v>-0.52106849999999993</v>
      </c>
      <c r="D12">
        <v>7973371.4550693203</v>
      </c>
      <c r="E12">
        <f t="shared" si="0"/>
        <v>1.5493460828725603</v>
      </c>
      <c r="F12">
        <f t="shared" si="1"/>
        <v>-6.9535610779534522</v>
      </c>
    </row>
    <row r="13" spans="1:9" x14ac:dyDescent="0.25">
      <c r="A13" s="2" t="s">
        <v>12</v>
      </c>
      <c r="B13">
        <v>-1.7249345666666667</v>
      </c>
      <c r="C13">
        <v>5.1032799999999996E-2</v>
      </c>
      <c r="D13">
        <v>8082851.8239359297</v>
      </c>
      <c r="E13">
        <f t="shared" si="0"/>
        <v>1.3730749844471868</v>
      </c>
      <c r="F13">
        <f t="shared" si="1"/>
        <v>-6.8560992210209388</v>
      </c>
    </row>
    <row r="14" spans="1:9" x14ac:dyDescent="0.25">
      <c r="A14" s="2" t="s">
        <v>13</v>
      </c>
      <c r="B14">
        <v>-1.5388896333333335</v>
      </c>
      <c r="C14">
        <v>0.35596440000000001</v>
      </c>
      <c r="D14">
        <v>8265009.7428021599</v>
      </c>
      <c r="E14">
        <f t="shared" si="0"/>
        <v>2.2536342720870017</v>
      </c>
      <c r="F14">
        <f t="shared" si="1"/>
        <v>0.63068540561186381</v>
      </c>
    </row>
    <row r="15" spans="1:9" x14ac:dyDescent="0.25">
      <c r="A15" s="2" t="s">
        <v>14</v>
      </c>
      <c r="B15">
        <v>-1.4538671666666667</v>
      </c>
      <c r="C15">
        <v>0.28797820000000002</v>
      </c>
      <c r="D15">
        <v>8384648.7392956298</v>
      </c>
      <c r="E15">
        <f t="shared" si="0"/>
        <v>1.4475360612570487</v>
      </c>
      <c r="F15">
        <f t="shared" si="1"/>
        <v>6.7873987068184816</v>
      </c>
    </row>
    <row r="16" spans="1:9" x14ac:dyDescent="0.25">
      <c r="A16" s="2" t="s">
        <v>15</v>
      </c>
      <c r="B16">
        <v>-1.3735445666666666</v>
      </c>
      <c r="C16">
        <v>0.12018693333333334</v>
      </c>
      <c r="D16">
        <v>8515685.3983998708</v>
      </c>
      <c r="E16">
        <f t="shared" si="0"/>
        <v>1.5628163227652259</v>
      </c>
      <c r="F16">
        <f t="shared" si="1"/>
        <v>6.8015637599043277</v>
      </c>
    </row>
    <row r="17" spans="1:9" x14ac:dyDescent="0.25">
      <c r="A17" s="2" t="s">
        <v>16</v>
      </c>
      <c r="B17">
        <v>-1.2606561333333335</v>
      </c>
      <c r="C17">
        <v>0.12221529999999999</v>
      </c>
      <c r="D17">
        <v>8750161.0321419891</v>
      </c>
      <c r="E17">
        <f t="shared" si="0"/>
        <v>2.7534558027023426</v>
      </c>
      <c r="F17">
        <f t="shared" si="1"/>
        <v>8.2558634346103119</v>
      </c>
    </row>
    <row r="18" spans="1:9" x14ac:dyDescent="0.25">
      <c r="A18" s="2" t="s">
        <v>17</v>
      </c>
      <c r="B18">
        <v>-1.2127209999999999</v>
      </c>
      <c r="C18">
        <v>0.33464453333333327</v>
      </c>
      <c r="D18">
        <v>8827109.4163880106</v>
      </c>
      <c r="E18">
        <f t="shared" si="0"/>
        <v>0.87939392159031016</v>
      </c>
      <c r="F18">
        <f t="shared" si="1"/>
        <v>6.8009559707461031</v>
      </c>
    </row>
    <row r="19" spans="1:9" x14ac:dyDescent="0.25">
      <c r="A19" s="2" t="s">
        <v>18</v>
      </c>
      <c r="B19">
        <v>-1.0765374333333333</v>
      </c>
      <c r="C19">
        <v>0.61733473333333333</v>
      </c>
      <c r="D19">
        <v>9001449.9932891894</v>
      </c>
      <c r="E19">
        <f t="shared" si="0"/>
        <v>1.9750585234335816</v>
      </c>
      <c r="F19">
        <f t="shared" si="1"/>
        <v>7.3563159670941181</v>
      </c>
    </row>
    <row r="20" spans="1:9" x14ac:dyDescent="0.25">
      <c r="A20" s="2" t="s">
        <v>19</v>
      </c>
      <c r="B20">
        <v>-0.98653808333333337</v>
      </c>
      <c r="C20">
        <v>0.9590991333333333</v>
      </c>
      <c r="D20">
        <v>9171951.8454049993</v>
      </c>
      <c r="E20">
        <f t="shared" si="0"/>
        <v>1.8941598547225658</v>
      </c>
      <c r="F20">
        <f t="shared" si="1"/>
        <v>7.7065604975078417</v>
      </c>
    </row>
    <row r="21" spans="1:9" x14ac:dyDescent="0.25">
      <c r="A21" s="2" t="s">
        <v>20</v>
      </c>
      <c r="B21">
        <v>-0.92627201000000003</v>
      </c>
      <c r="C21">
        <v>1.0999886666666665</v>
      </c>
      <c r="D21">
        <v>9371351.4757525194</v>
      </c>
      <c r="E21">
        <f t="shared" si="0"/>
        <v>2.1740152337085927</v>
      </c>
      <c r="F21">
        <f t="shared" si="1"/>
        <v>7.0991887043988067</v>
      </c>
    </row>
    <row r="22" spans="1:9" x14ac:dyDescent="0.25">
      <c r="A22" s="2" t="s">
        <v>21</v>
      </c>
      <c r="B22">
        <v>-0.84961747666666676</v>
      </c>
      <c r="C22">
        <v>0.9912527333333333</v>
      </c>
      <c r="D22">
        <v>9456964.34523369</v>
      </c>
      <c r="E22">
        <f t="shared" si="0"/>
        <v>0.91355947648197322</v>
      </c>
      <c r="F22">
        <f t="shared" si="1"/>
        <v>7.1354607622323041</v>
      </c>
    </row>
    <row r="23" spans="1:9" x14ac:dyDescent="0.25">
      <c r="A23" s="2" t="s">
        <v>22</v>
      </c>
      <c r="B23">
        <v>-0.74207666666666672</v>
      </c>
      <c r="C23">
        <v>0.52713146666666666</v>
      </c>
      <c r="D23">
        <v>9509132.1593178809</v>
      </c>
      <c r="E23">
        <f t="shared" si="0"/>
        <v>0.55163382434113561</v>
      </c>
      <c r="F23">
        <f t="shared" si="1"/>
        <v>5.6400042927215122</v>
      </c>
    </row>
    <row r="24" spans="1:9" x14ac:dyDescent="0.25">
      <c r="A24" s="2" t="s">
        <v>23</v>
      </c>
      <c r="B24">
        <v>-0.67327269000000001</v>
      </c>
      <c r="C24">
        <v>-0.14541833333333334</v>
      </c>
      <c r="D24">
        <v>9559801.0333822202</v>
      </c>
      <c r="E24">
        <f t="shared" si="0"/>
        <v>0.53284435651352879</v>
      </c>
      <c r="F24">
        <f t="shared" si="1"/>
        <v>4.2286439627517991</v>
      </c>
    </row>
    <row r="25" spans="1:9" x14ac:dyDescent="0.25">
      <c r="A25" s="2" t="s">
        <v>24</v>
      </c>
      <c r="B25">
        <v>-0.62577484333333333</v>
      </c>
      <c r="C25">
        <v>-0.28599236666666666</v>
      </c>
      <c r="D25">
        <v>9566060.0885811206</v>
      </c>
      <c r="E25">
        <f t="shared" si="0"/>
        <v>6.547265133494129E-2</v>
      </c>
      <c r="F25">
        <f t="shared" si="1"/>
        <v>2.0777004611596483</v>
      </c>
    </row>
    <row r="26" spans="1:9" x14ac:dyDescent="0.25">
      <c r="A26" s="2" t="s">
        <v>25</v>
      </c>
      <c r="B26">
        <v>-0.56880927999999997</v>
      </c>
      <c r="C26">
        <v>4.0382833333333333E-2</v>
      </c>
      <c r="D26">
        <v>9713618.1499951892</v>
      </c>
      <c r="E26">
        <f t="shared" si="0"/>
        <v>1.5425165642666938</v>
      </c>
      <c r="F26">
        <f t="shared" si="1"/>
        <v>2.7139132113874753</v>
      </c>
    </row>
    <row r="27" spans="1:9" x14ac:dyDescent="0.25">
      <c r="A27" s="2" t="s">
        <v>26</v>
      </c>
      <c r="B27">
        <v>-0.58508539999999998</v>
      </c>
      <c r="C27">
        <v>0.5706528666666667</v>
      </c>
      <c r="D27">
        <v>9677157.0386262797</v>
      </c>
      <c r="E27">
        <f t="shared" si="0"/>
        <v>-0.37536076471080815</v>
      </c>
      <c r="F27">
        <f t="shared" si="1"/>
        <v>1.7669843734767543</v>
      </c>
    </row>
    <row r="28" spans="1:9" x14ac:dyDescent="0.25">
      <c r="A28" s="2" t="s">
        <v>27</v>
      </c>
      <c r="B28">
        <v>-0.5626470566666667</v>
      </c>
      <c r="C28">
        <v>0.86456376666666668</v>
      </c>
      <c r="D28">
        <v>9799070.1400399003</v>
      </c>
      <c r="E28">
        <f t="shared" si="0"/>
        <v>1.2598028628346691</v>
      </c>
      <c r="F28">
        <f t="shared" si="1"/>
        <v>2.5028670138862452</v>
      </c>
    </row>
    <row r="29" spans="1:9" x14ac:dyDescent="0.25">
      <c r="A29" s="2" t="s">
        <v>28</v>
      </c>
      <c r="B29">
        <v>-0.53227607333333327</v>
      </c>
      <c r="C29">
        <v>1.1643503333333334</v>
      </c>
      <c r="D29">
        <v>9916688.9693502206</v>
      </c>
      <c r="E29">
        <f t="shared" si="0"/>
        <v>1.2003060252596676</v>
      </c>
      <c r="F29">
        <f t="shared" si="1"/>
        <v>3.6653426543665768</v>
      </c>
    </row>
    <row r="30" spans="1:9" x14ac:dyDescent="0.25">
      <c r="A30" s="2" t="s">
        <v>29</v>
      </c>
      <c r="B30">
        <v>-0.39905546333333336</v>
      </c>
      <c r="C30">
        <v>1.4960913333333332</v>
      </c>
      <c r="D30">
        <v>10121093.721831599</v>
      </c>
      <c r="E30">
        <f t="shared" si="0"/>
        <v>2.0612197590661241</v>
      </c>
      <c r="F30">
        <f t="shared" si="1"/>
        <v>4.1948897469951785</v>
      </c>
      <c r="G30">
        <v>-2.0546009999999999</v>
      </c>
      <c r="H30">
        <v>8.2851599999999997E-2</v>
      </c>
      <c r="I30">
        <v>0.39809080000000002</v>
      </c>
    </row>
    <row r="31" spans="1:9" x14ac:dyDescent="0.25">
      <c r="A31" s="2" t="s">
        <v>30</v>
      </c>
      <c r="B31">
        <v>-0.30143418</v>
      </c>
      <c r="C31">
        <v>1.6531296666666666</v>
      </c>
      <c r="D31">
        <v>10288059.2282036</v>
      </c>
      <c r="E31">
        <f t="shared" si="0"/>
        <v>1.6496784928673236</v>
      </c>
      <c r="F31">
        <f t="shared" si="1"/>
        <v>6.3128270745107296</v>
      </c>
      <c r="G31">
        <v>-2.002291</v>
      </c>
      <c r="H31">
        <v>0.2346762</v>
      </c>
      <c r="I31">
        <v>0.17257700000000001</v>
      </c>
    </row>
    <row r="32" spans="1:9" x14ac:dyDescent="0.25">
      <c r="A32" s="2" t="s">
        <v>31</v>
      </c>
      <c r="B32">
        <v>-0.21954759333333332</v>
      </c>
      <c r="C32">
        <v>1.6242556666666665</v>
      </c>
      <c r="D32">
        <v>10349432.633098699</v>
      </c>
      <c r="E32">
        <f t="shared" si="0"/>
        <v>0.59654987917303615</v>
      </c>
      <c r="F32">
        <f t="shared" si="1"/>
        <v>5.6164767186425824</v>
      </c>
      <c r="G32">
        <v>-2.0128309999999998</v>
      </c>
      <c r="H32">
        <v>0.33647110000000002</v>
      </c>
      <c r="I32">
        <v>0.1778303</v>
      </c>
    </row>
    <row r="33" spans="1:9" x14ac:dyDescent="0.25">
      <c r="A33" s="2" t="s">
        <v>32</v>
      </c>
      <c r="B33">
        <v>-0.23137428333333335</v>
      </c>
      <c r="C33">
        <v>1.14215</v>
      </c>
      <c r="D33">
        <v>10312563.159287401</v>
      </c>
      <c r="E33">
        <f t="shared" si="0"/>
        <v>-0.3562463288411144</v>
      </c>
      <c r="F33">
        <f t="shared" si="1"/>
        <v>3.9919996599744101</v>
      </c>
      <c r="G33">
        <v>-2.123999</v>
      </c>
      <c r="H33">
        <v>0.35021760000000002</v>
      </c>
      <c r="I33">
        <v>0.46047939999999998</v>
      </c>
    </row>
    <row r="34" spans="1:9" x14ac:dyDescent="0.25">
      <c r="A34" s="2" t="s">
        <v>33</v>
      </c>
      <c r="B34">
        <v>-0.23734899333333334</v>
      </c>
      <c r="C34">
        <v>0.48637456666666673</v>
      </c>
      <c r="D34">
        <v>10251098.4925984</v>
      </c>
      <c r="E34">
        <f t="shared" si="0"/>
        <v>-0.59601735998723315</v>
      </c>
      <c r="F34">
        <f t="shared" si="1"/>
        <v>1.2844933002287506</v>
      </c>
      <c r="G34">
        <v>-1.6442600000000001</v>
      </c>
      <c r="H34">
        <v>-0.116318</v>
      </c>
      <c r="I34">
        <v>0.17416010000000001</v>
      </c>
    </row>
    <row r="35" spans="1:9" x14ac:dyDescent="0.25">
      <c r="A35" s="2" t="s">
        <v>34</v>
      </c>
      <c r="B35">
        <v>-0.27835037666666662</v>
      </c>
      <c r="C35">
        <v>4.6983566666666664E-2</v>
      </c>
      <c r="D35">
        <v>10215804.3846319</v>
      </c>
      <c r="E35">
        <f t="shared" si="0"/>
        <v>-0.34429586245788846</v>
      </c>
      <c r="F35">
        <f t="shared" si="1"/>
        <v>-0.70231753112016682</v>
      </c>
      <c r="G35">
        <v>-1.9338439999999999</v>
      </c>
      <c r="H35">
        <v>8.1320199999999995E-2</v>
      </c>
      <c r="I35">
        <v>0.2191632</v>
      </c>
    </row>
    <row r="36" spans="1:9" x14ac:dyDescent="0.25">
      <c r="A36" s="2" t="s">
        <v>35</v>
      </c>
      <c r="B36">
        <v>-0.20198075333333332</v>
      </c>
      <c r="C36">
        <v>-0.36599129999999996</v>
      </c>
      <c r="D36">
        <v>10246214.615576601</v>
      </c>
      <c r="E36">
        <f t="shared" si="0"/>
        <v>0.29767828160891519</v>
      </c>
      <c r="F36">
        <f t="shared" si="1"/>
        <v>-0.99733020331950195</v>
      </c>
      <c r="G36">
        <v>-1.637769</v>
      </c>
      <c r="H36">
        <v>-0.1989322</v>
      </c>
      <c r="I36">
        <v>1.2481900000000001E-2</v>
      </c>
    </row>
    <row r="37" spans="1:9" x14ac:dyDescent="0.25">
      <c r="A37" s="2" t="s">
        <v>36</v>
      </c>
      <c r="B37">
        <v>-0.24015718</v>
      </c>
      <c r="C37">
        <v>-0.51614290000000007</v>
      </c>
      <c r="D37">
        <v>10219972.098779701</v>
      </c>
      <c r="E37">
        <f t="shared" si="0"/>
        <v>-0.25611914039946893</v>
      </c>
      <c r="F37">
        <f t="shared" si="1"/>
        <v>-0.89784720905503601</v>
      </c>
      <c r="G37">
        <v>-1.459076</v>
      </c>
      <c r="H37">
        <v>-0.50321910000000003</v>
      </c>
      <c r="I37">
        <v>0.2829121</v>
      </c>
    </row>
    <row r="38" spans="1:9" x14ac:dyDescent="0.25">
      <c r="A38" s="2" t="s">
        <v>37</v>
      </c>
      <c r="B38">
        <v>-0.28832403666666667</v>
      </c>
      <c r="C38">
        <v>-0.25047246666666667</v>
      </c>
      <c r="D38">
        <v>10142108.898645099</v>
      </c>
      <c r="E38">
        <f t="shared" si="0"/>
        <v>-0.76187292276364005</v>
      </c>
      <c r="F38">
        <f t="shared" si="1"/>
        <v>-1.0631991686744002</v>
      </c>
      <c r="G38">
        <v>-1.446534</v>
      </c>
      <c r="H38">
        <v>-0.68523100000000003</v>
      </c>
      <c r="I38">
        <v>0.61489079999999996</v>
      </c>
    </row>
    <row r="39" spans="1:9" x14ac:dyDescent="0.25">
      <c r="A39" s="2" t="s">
        <v>38</v>
      </c>
      <c r="B39">
        <v>-0.20013241333333331</v>
      </c>
      <c r="C39">
        <v>-0.41326259999999998</v>
      </c>
      <c r="D39">
        <v>10227082.9663128</v>
      </c>
      <c r="E39">
        <f t="shared" si="0"/>
        <v>0.83783430563491024</v>
      </c>
      <c r="F39">
        <f t="shared" si="1"/>
        <v>0.11040326592262062</v>
      </c>
      <c r="G39">
        <v>-1.3191870000000001</v>
      </c>
      <c r="H39">
        <v>-0.51839950000000001</v>
      </c>
      <c r="I39">
        <v>0.28605649999999999</v>
      </c>
    </row>
    <row r="40" spans="1:9" x14ac:dyDescent="0.25">
      <c r="A40" s="2" t="s">
        <v>39</v>
      </c>
      <c r="B40">
        <v>-0.15267437666666664</v>
      </c>
      <c r="C40">
        <v>-1.1469662666666667</v>
      </c>
      <c r="D40">
        <v>10299475.603167299</v>
      </c>
      <c r="E40">
        <f t="shared" si="0"/>
        <v>0.707852249687968</v>
      </c>
      <c r="F40">
        <f t="shared" si="1"/>
        <v>0.5198113604777399</v>
      </c>
      <c r="G40">
        <v>-1.3324149999999999</v>
      </c>
      <c r="H40">
        <v>-0.42120560000000001</v>
      </c>
      <c r="I40">
        <v>0.1302883</v>
      </c>
    </row>
    <row r="41" spans="1:9" x14ac:dyDescent="0.25">
      <c r="A41" s="2" t="s">
        <v>40</v>
      </c>
      <c r="B41">
        <v>-0.1231796</v>
      </c>
      <c r="C41">
        <v>-1.6842683333333335</v>
      </c>
      <c r="D41">
        <v>10318326.580334</v>
      </c>
      <c r="E41">
        <f t="shared" si="0"/>
        <v>0.18302851419838007</v>
      </c>
      <c r="F41">
        <f t="shared" si="1"/>
        <v>0.96237524529096952</v>
      </c>
      <c r="G41">
        <v>-1.1595709999999999</v>
      </c>
      <c r="H41">
        <v>-0.55964159999999996</v>
      </c>
      <c r="I41">
        <v>-0.1074952</v>
      </c>
    </row>
    <row r="42" spans="1:9" x14ac:dyDescent="0.25">
      <c r="A42" s="2" t="s">
        <v>41</v>
      </c>
      <c r="B42">
        <v>-7.1335013333333336E-2</v>
      </c>
      <c r="C42">
        <v>-1.8671726666666668</v>
      </c>
      <c r="D42">
        <v>10341565.5849542</v>
      </c>
      <c r="E42">
        <f t="shared" si="0"/>
        <v>0.22522067351979924</v>
      </c>
      <c r="F42">
        <f t="shared" si="1"/>
        <v>1.9666194506721135</v>
      </c>
      <c r="G42">
        <v>-0.69719339999999996</v>
      </c>
      <c r="H42">
        <v>-1.080446</v>
      </c>
      <c r="I42">
        <v>-8.8371199999999997E-2</v>
      </c>
    </row>
    <row r="43" spans="1:9" x14ac:dyDescent="0.25">
      <c r="A43" s="2" t="s">
        <v>42</v>
      </c>
      <c r="B43">
        <v>-9.8926286666666655E-2</v>
      </c>
      <c r="C43">
        <v>-1.6834426666666669</v>
      </c>
      <c r="D43">
        <v>10372207.3122546</v>
      </c>
      <c r="E43">
        <f t="shared" si="0"/>
        <v>0.29629679422020772</v>
      </c>
      <c r="F43">
        <f t="shared" si="1"/>
        <v>1.4190199338347975</v>
      </c>
      <c r="G43">
        <v>-0.70721259999999997</v>
      </c>
      <c r="H43">
        <v>-0.99364090000000005</v>
      </c>
      <c r="I43">
        <v>-0.19321859999999999</v>
      </c>
    </row>
    <row r="44" spans="1:9" x14ac:dyDescent="0.25">
      <c r="A44" s="2" t="s">
        <v>43</v>
      </c>
      <c r="B44">
        <v>-0.10831163666666667</v>
      </c>
      <c r="C44">
        <v>-1.2973143333333332</v>
      </c>
      <c r="D44">
        <v>10368391.663121199</v>
      </c>
      <c r="E44">
        <f t="shared" si="0"/>
        <v>-3.6787243240821166E-2</v>
      </c>
      <c r="F44">
        <f t="shared" si="1"/>
        <v>0.66912202726814307</v>
      </c>
      <c r="G44">
        <v>-0.62279770000000001</v>
      </c>
      <c r="H44">
        <v>-1.0162789999999999</v>
      </c>
      <c r="I44">
        <v>-0.43520300000000001</v>
      </c>
    </row>
    <row r="45" spans="1:9" x14ac:dyDescent="0.25">
      <c r="A45" s="2" t="s">
        <v>44</v>
      </c>
      <c r="B45">
        <v>-0.11510627666666666</v>
      </c>
      <c r="C45">
        <v>-0.77897046666666669</v>
      </c>
      <c r="D45">
        <v>10491410.0663391</v>
      </c>
      <c r="E45">
        <f t="shared" si="0"/>
        <v>1.1864752722976268</v>
      </c>
      <c r="F45">
        <f t="shared" si="1"/>
        <v>1.6774375637129468</v>
      </c>
      <c r="G45">
        <v>-0.39495140000000001</v>
      </c>
      <c r="H45">
        <v>-1.022608</v>
      </c>
      <c r="I45">
        <v>-0.63802210000000004</v>
      </c>
    </row>
    <row r="46" spans="1:9" x14ac:dyDescent="0.25">
      <c r="A46" s="2" t="s">
        <v>45</v>
      </c>
      <c r="B46">
        <v>-1.7228359999999998E-2</v>
      </c>
      <c r="C46">
        <v>-0.31192773333333335</v>
      </c>
      <c r="D46">
        <v>10653540.5779435</v>
      </c>
      <c r="E46">
        <f t="shared" si="0"/>
        <v>1.5453643559752095</v>
      </c>
      <c r="F46">
        <f t="shared" si="1"/>
        <v>3.0167095148841749</v>
      </c>
      <c r="G46">
        <v>-0.18082989999999999</v>
      </c>
      <c r="H46">
        <v>-0.95598340000000004</v>
      </c>
      <c r="I46">
        <v>-0.71842640000000002</v>
      </c>
    </row>
    <row r="47" spans="1:9" x14ac:dyDescent="0.25">
      <c r="A47" s="2" t="s">
        <v>46</v>
      </c>
      <c r="B47">
        <v>4.8984143333333334E-2</v>
      </c>
      <c r="C47">
        <v>-0.15110523333333334</v>
      </c>
      <c r="D47">
        <v>10794711.5484556</v>
      </c>
      <c r="E47">
        <f t="shared" si="0"/>
        <v>1.3251084883871611</v>
      </c>
      <c r="F47">
        <f t="shared" si="1"/>
        <v>4.0734264509138418</v>
      </c>
      <c r="G47">
        <v>-0.2543879</v>
      </c>
      <c r="H47">
        <v>-0.7932612</v>
      </c>
      <c r="I47">
        <v>-0.86915120000000001</v>
      </c>
    </row>
    <row r="48" spans="1:9" x14ac:dyDescent="0.25">
      <c r="A48" s="2" t="s">
        <v>47</v>
      </c>
      <c r="B48">
        <v>0.10576975666666667</v>
      </c>
      <c r="C48">
        <v>-0.25630130000000001</v>
      </c>
      <c r="D48">
        <v>10813998.225787399</v>
      </c>
      <c r="E48">
        <f t="shared" si="0"/>
        <v>0.17866783420033006</v>
      </c>
      <c r="F48">
        <f t="shared" si="1"/>
        <v>4.2977404514063178</v>
      </c>
      <c r="G48">
        <v>-5.5044999999999998E-3</v>
      </c>
      <c r="H48">
        <v>-0.78200860000000005</v>
      </c>
      <c r="I48">
        <v>-0.84104939999999995</v>
      </c>
    </row>
    <row r="49" spans="1:9" x14ac:dyDescent="0.25">
      <c r="A49" s="2" t="s">
        <v>48</v>
      </c>
      <c r="B49">
        <v>0.16262227333333332</v>
      </c>
      <c r="C49">
        <v>-0.25428309999999998</v>
      </c>
      <c r="D49">
        <v>10977995.531067001</v>
      </c>
      <c r="E49">
        <f t="shared" si="0"/>
        <v>1.5165279469764315</v>
      </c>
      <c r="F49">
        <f t="shared" si="1"/>
        <v>4.6379415317019612</v>
      </c>
      <c r="G49">
        <v>4.4390899999999997E-2</v>
      </c>
      <c r="H49">
        <v>-0.63861659999999998</v>
      </c>
      <c r="I49">
        <v>-1.047363</v>
      </c>
    </row>
    <row r="50" spans="1:9" x14ac:dyDescent="0.25">
      <c r="A50" s="2" t="s">
        <v>49</v>
      </c>
      <c r="B50">
        <v>0.22489737666666665</v>
      </c>
      <c r="C50">
        <v>-0.19308420000000001</v>
      </c>
      <c r="D50">
        <v>11048876.7260074</v>
      </c>
      <c r="E50">
        <f t="shared" si="0"/>
        <v>0.64566609395868557</v>
      </c>
      <c r="F50">
        <f t="shared" si="1"/>
        <v>3.7108428430111084</v>
      </c>
      <c r="G50">
        <v>-9.6085799999999999E-2</v>
      </c>
      <c r="H50">
        <v>-0.4142441</v>
      </c>
      <c r="I50">
        <v>-1.211751</v>
      </c>
    </row>
    <row r="51" spans="1:9" x14ac:dyDescent="0.25">
      <c r="A51" s="2" t="s">
        <v>50</v>
      </c>
      <c r="B51">
        <v>0.28026660333333336</v>
      </c>
      <c r="C51">
        <v>-0.20260936666666665</v>
      </c>
      <c r="D51">
        <v>11051733.2201878</v>
      </c>
      <c r="E51">
        <f t="shared" si="0"/>
        <v>2.5853254147323312E-2</v>
      </c>
      <c r="F51">
        <f t="shared" si="1"/>
        <v>2.3809961996527074</v>
      </c>
      <c r="G51">
        <v>0.17927399999999999</v>
      </c>
      <c r="H51">
        <v>-0.61613910000000005</v>
      </c>
      <c r="I51">
        <v>-1.341421</v>
      </c>
    </row>
    <row r="52" spans="1:9" x14ac:dyDescent="0.25">
      <c r="A52" s="2" t="s">
        <v>51</v>
      </c>
      <c r="B52">
        <v>0.29983566333333334</v>
      </c>
      <c r="C52">
        <v>2.42496E-2</v>
      </c>
      <c r="D52">
        <v>11184899.841046801</v>
      </c>
      <c r="E52">
        <f t="shared" si="0"/>
        <v>1.2049387929103261</v>
      </c>
      <c r="F52">
        <f t="shared" si="1"/>
        <v>3.4298287045668063</v>
      </c>
      <c r="G52">
        <v>2.36484E-2</v>
      </c>
      <c r="H52">
        <v>-0.39720860000000002</v>
      </c>
      <c r="I52">
        <v>-1.033739</v>
      </c>
    </row>
    <row r="53" spans="1:9" x14ac:dyDescent="0.25">
      <c r="A53" s="2" t="s">
        <v>52</v>
      </c>
      <c r="B53">
        <v>0.4402404766666666</v>
      </c>
      <c r="C53">
        <v>0.49598296666666669</v>
      </c>
      <c r="D53">
        <v>11368723.5717583</v>
      </c>
      <c r="E53">
        <f t="shared" si="0"/>
        <v>1.6434991222442186</v>
      </c>
      <c r="F53">
        <f t="shared" si="1"/>
        <v>3.5591929290330393</v>
      </c>
      <c r="G53">
        <v>9.5600099999999993E-2</v>
      </c>
      <c r="H53">
        <v>-0.21281140000000001</v>
      </c>
      <c r="I53">
        <v>-1.334138</v>
      </c>
    </row>
    <row r="54" spans="1:9" x14ac:dyDescent="0.25">
      <c r="A54" s="2" t="s">
        <v>53</v>
      </c>
      <c r="B54">
        <v>0.5474084933333333</v>
      </c>
      <c r="C54">
        <v>0.80373336666666662</v>
      </c>
      <c r="D54">
        <v>11572493.151920799</v>
      </c>
      <c r="E54">
        <f t="shared" si="0"/>
        <v>1.7923699074599231</v>
      </c>
      <c r="F54">
        <f t="shared" si="1"/>
        <v>4.7390919357520156</v>
      </c>
      <c r="G54">
        <v>0.23269570000000001</v>
      </c>
      <c r="H54">
        <v>0.1053496</v>
      </c>
      <c r="I54">
        <v>-1.7158519999999999</v>
      </c>
    </row>
    <row r="55" spans="1:9" x14ac:dyDescent="0.25">
      <c r="A55" s="2" t="s">
        <v>54</v>
      </c>
      <c r="B55">
        <v>0.61156477000000009</v>
      </c>
      <c r="C55">
        <v>0.8743700333333333</v>
      </c>
      <c r="D55">
        <v>11727200.658355299</v>
      </c>
      <c r="E55">
        <f t="shared" si="0"/>
        <v>1.3368554589191728</v>
      </c>
      <c r="F55">
        <f t="shared" si="1"/>
        <v>6.1118688327876702</v>
      </c>
      <c r="G55">
        <v>0.49627490000000002</v>
      </c>
      <c r="H55">
        <v>6.4537200000000003E-2</v>
      </c>
      <c r="I55">
        <v>-1.7040850000000001</v>
      </c>
    </row>
    <row r="56" spans="1:9" x14ac:dyDescent="0.25">
      <c r="A56" s="2" t="s">
        <v>55</v>
      </c>
      <c r="B56">
        <v>0.65441610000000006</v>
      </c>
      <c r="C56">
        <v>0.93282883333333333</v>
      </c>
      <c r="D56">
        <v>11776220.168350199</v>
      </c>
      <c r="E56">
        <f t="shared" si="0"/>
        <v>0.41799839043408227</v>
      </c>
      <c r="F56">
        <f t="shared" si="1"/>
        <v>5.2867735581622943</v>
      </c>
      <c r="G56">
        <v>0.63162609999999997</v>
      </c>
      <c r="H56">
        <v>-9.3047000000000008E-3</v>
      </c>
      <c r="I56">
        <v>-1.6063240000000001</v>
      </c>
    </row>
    <row r="57" spans="1:9" x14ac:dyDescent="0.25">
      <c r="A57" s="2" t="s">
        <v>56</v>
      </c>
      <c r="B57">
        <v>0.63772514000000002</v>
      </c>
      <c r="C57">
        <v>1.0940673333333333</v>
      </c>
      <c r="D57">
        <v>11807882.444717299</v>
      </c>
      <c r="E57">
        <f t="shared" si="0"/>
        <v>0.26886620591719534</v>
      </c>
      <c r="F57">
        <f t="shared" si="1"/>
        <v>3.8628687749074908</v>
      </c>
      <c r="G57">
        <v>0.57581530000000003</v>
      </c>
      <c r="H57">
        <v>0.1047469</v>
      </c>
      <c r="I57">
        <v>-1.3869039999999999</v>
      </c>
    </row>
    <row r="58" spans="1:9" x14ac:dyDescent="0.25">
      <c r="A58" s="2" t="s">
        <v>57</v>
      </c>
      <c r="B58">
        <v>0.65076327</v>
      </c>
      <c r="C58">
        <v>1.298729</v>
      </c>
      <c r="D58">
        <v>11937544.282802301</v>
      </c>
      <c r="E58">
        <f t="shared" si="0"/>
        <v>1.0980956042885515</v>
      </c>
      <c r="F58">
        <f t="shared" si="1"/>
        <v>3.1544726455155381</v>
      </c>
      <c r="G58">
        <v>0.88054010000000005</v>
      </c>
      <c r="H58">
        <v>-0.1240544</v>
      </c>
      <c r="I58">
        <v>-1.551865</v>
      </c>
    </row>
    <row r="59" spans="1:9" x14ac:dyDescent="0.25">
      <c r="A59" s="2" t="s">
        <v>58</v>
      </c>
      <c r="B59">
        <v>0.71995392000000002</v>
      </c>
      <c r="C59">
        <v>1.5957593333333333</v>
      </c>
      <c r="D59">
        <v>12060872.6316493</v>
      </c>
      <c r="E59">
        <f t="shared" si="0"/>
        <v>1.0331132260147591</v>
      </c>
      <c r="F59">
        <f t="shared" si="1"/>
        <v>2.8452823739846922</v>
      </c>
      <c r="G59">
        <v>0.88820429999999995</v>
      </c>
      <c r="H59">
        <v>9.27761E-2</v>
      </c>
      <c r="I59">
        <v>-1.6942729999999999</v>
      </c>
    </row>
    <row r="60" spans="1:9" x14ac:dyDescent="0.25">
      <c r="A60" s="2" t="s">
        <v>59</v>
      </c>
      <c r="B60">
        <v>0.80336542999999994</v>
      </c>
      <c r="C60">
        <v>1.7402126666666666</v>
      </c>
      <c r="D60">
        <v>12129777.601416601</v>
      </c>
      <c r="E60">
        <f t="shared" si="0"/>
        <v>0.57130998619854267</v>
      </c>
      <c r="F60">
        <f t="shared" si="1"/>
        <v>3.0022997873003776</v>
      </c>
      <c r="G60">
        <v>0.98293600000000003</v>
      </c>
      <c r="H60">
        <v>0.17928040000000001</v>
      </c>
      <c r="I60">
        <v>-1.3986810000000001</v>
      </c>
    </row>
    <row r="61" spans="1:9" x14ac:dyDescent="0.25">
      <c r="A61" s="2" t="s">
        <v>60</v>
      </c>
      <c r="B61">
        <v>0.83233287333333339</v>
      </c>
      <c r="C61">
        <v>1.5427060000000001</v>
      </c>
      <c r="D61">
        <v>12224201.2230301</v>
      </c>
      <c r="E61">
        <f t="shared" si="0"/>
        <v>0.77844478865358724</v>
      </c>
      <c r="F61">
        <f t="shared" si="1"/>
        <v>3.5257700122095725</v>
      </c>
      <c r="G61">
        <v>1.0611429999999999</v>
      </c>
      <c r="H61">
        <v>6.9860599999999995E-2</v>
      </c>
      <c r="I61">
        <v>-1.2547919999999999</v>
      </c>
    </row>
    <row r="62" spans="1:9" x14ac:dyDescent="0.25">
      <c r="A62" s="2" t="s">
        <v>61</v>
      </c>
      <c r="B62">
        <v>0.91921926000000009</v>
      </c>
      <c r="C62">
        <v>1.2753246666666667</v>
      </c>
      <c r="D62">
        <v>12235908.9746402</v>
      </c>
      <c r="E62">
        <f t="shared" si="0"/>
        <v>9.5775187241220472E-2</v>
      </c>
      <c r="F62">
        <f t="shared" si="1"/>
        <v>2.4993808171060339</v>
      </c>
      <c r="G62">
        <v>0.95017700000000005</v>
      </c>
      <c r="H62">
        <v>0.26144079999999997</v>
      </c>
      <c r="I62">
        <v>-1.050141</v>
      </c>
    </row>
    <row r="63" spans="1:9" x14ac:dyDescent="0.25">
      <c r="A63" s="2" t="s">
        <v>62</v>
      </c>
      <c r="B63">
        <v>0.98904597333333333</v>
      </c>
      <c r="C63">
        <v>0.94456660000000003</v>
      </c>
      <c r="D63">
        <v>12308475.313382501</v>
      </c>
      <c r="E63">
        <f t="shared" si="0"/>
        <v>0.59306046565645865</v>
      </c>
      <c r="F63">
        <f t="shared" si="1"/>
        <v>2.0529416841983616</v>
      </c>
      <c r="G63">
        <v>1.0937399999999999</v>
      </c>
      <c r="H63">
        <v>4.6480100000000003E-2</v>
      </c>
      <c r="I63">
        <v>-0.48353400000000002</v>
      </c>
    </row>
    <row r="64" spans="1:9" x14ac:dyDescent="0.25">
      <c r="A64" s="2" t="s">
        <v>63</v>
      </c>
      <c r="B64">
        <v>1.0759813333333332</v>
      </c>
      <c r="C64">
        <v>-0.14764263333333333</v>
      </c>
      <c r="D64">
        <v>12300129.1061635</v>
      </c>
      <c r="E64">
        <f t="shared" si="0"/>
        <v>-6.7808619723408459E-2</v>
      </c>
      <c r="F64">
        <f t="shared" si="1"/>
        <v>1.4044074866385259</v>
      </c>
      <c r="G64">
        <v>1.077985</v>
      </c>
      <c r="H64">
        <v>-0.2162076</v>
      </c>
      <c r="I64">
        <v>6.2988600000000006E-2</v>
      </c>
    </row>
    <row r="65" spans="1:9" x14ac:dyDescent="0.25">
      <c r="A65" s="2" t="s">
        <v>64</v>
      </c>
      <c r="B65">
        <v>0.92880400333333346</v>
      </c>
      <c r="C65">
        <v>-2.1367630000000002</v>
      </c>
      <c r="D65">
        <v>12067539.7026882</v>
      </c>
      <c r="E65">
        <f t="shared" si="0"/>
        <v>-1.8909509117164491</v>
      </c>
      <c r="F65">
        <f t="shared" si="1"/>
        <v>-1.2815685661878073</v>
      </c>
      <c r="G65">
        <v>1.2383949999999999</v>
      </c>
      <c r="H65">
        <v>-0.97568699999999997</v>
      </c>
      <c r="I65">
        <v>0.61884150000000004</v>
      </c>
    </row>
    <row r="66" spans="1:9" x14ac:dyDescent="0.25">
      <c r="A66" s="2" t="s">
        <v>65</v>
      </c>
      <c r="B66">
        <v>0.64636184333333335</v>
      </c>
      <c r="C66">
        <v>-3.5895436666666671</v>
      </c>
      <c r="D66">
        <v>11603592.3355492</v>
      </c>
      <c r="E66">
        <f t="shared" si="0"/>
        <v>-3.8445895233777505</v>
      </c>
      <c r="F66">
        <f t="shared" si="1"/>
        <v>-5.167712839328253</v>
      </c>
      <c r="G66">
        <v>1.4819599999999999</v>
      </c>
      <c r="H66">
        <v>-1.943098</v>
      </c>
      <c r="I66">
        <v>1.2895270000000001</v>
      </c>
    </row>
    <row r="67" spans="1:9" x14ac:dyDescent="0.25">
      <c r="A67" s="2" t="s">
        <v>66</v>
      </c>
      <c r="B67">
        <v>0.5695424</v>
      </c>
      <c r="C67">
        <v>-3.3929143333333331</v>
      </c>
      <c r="D67">
        <v>11483722.9353544</v>
      </c>
      <c r="E67">
        <f t="shared" si="0"/>
        <v>-1.0330369831036079</v>
      </c>
      <c r="F67">
        <f t="shared" si="1"/>
        <v>-6.7006867790633695</v>
      </c>
      <c r="G67">
        <v>1.6167149999999999</v>
      </c>
      <c r="H67">
        <v>-2.6396959999999998</v>
      </c>
      <c r="I67">
        <v>1.980828</v>
      </c>
    </row>
    <row r="68" spans="1:9" x14ac:dyDescent="0.25">
      <c r="A68" s="2" t="s">
        <v>67</v>
      </c>
      <c r="B68">
        <v>0.55177351666666674</v>
      </c>
      <c r="C68">
        <v>-2.0926899999999997</v>
      </c>
      <c r="D68">
        <v>11722345.392097</v>
      </c>
      <c r="E68">
        <f t="shared" ref="E68:E88" si="2">((D68/D67)-1)*100</f>
        <v>2.0779189648329366</v>
      </c>
      <c r="F68">
        <f t="shared" si="1"/>
        <v>-4.6973792639052654</v>
      </c>
      <c r="G68">
        <v>0.94437680000000002</v>
      </c>
      <c r="H68">
        <v>-1.5864499999999999</v>
      </c>
      <c r="I68">
        <v>1.748048</v>
      </c>
    </row>
    <row r="69" spans="1:9" x14ac:dyDescent="0.25">
      <c r="A69" s="2" t="s">
        <v>68</v>
      </c>
      <c r="B69">
        <v>0.65074275000000004</v>
      </c>
      <c r="C69">
        <v>-0.88256766666666664</v>
      </c>
      <c r="D69">
        <v>11920430.6344327</v>
      </c>
      <c r="E69">
        <f t="shared" si="2"/>
        <v>1.6898089563991636</v>
      </c>
      <c r="F69">
        <f t="shared" si="1"/>
        <v>-1.21904772538457</v>
      </c>
      <c r="G69">
        <v>0.57507180000000002</v>
      </c>
      <c r="H69">
        <v>-0.92194909999999997</v>
      </c>
      <c r="I69">
        <v>1.771415</v>
      </c>
    </row>
    <row r="70" spans="1:9" x14ac:dyDescent="0.25">
      <c r="A70" s="2" t="s">
        <v>69</v>
      </c>
      <c r="B70">
        <v>0.68247536666666664</v>
      </c>
      <c r="C70">
        <v>-0.28071033333333334</v>
      </c>
      <c r="D70">
        <v>12080083.9336538</v>
      </c>
      <c r="E70">
        <f t="shared" si="2"/>
        <v>1.3393249297549259</v>
      </c>
      <c r="F70">
        <f t="shared" si="1"/>
        <v>4.1064144992822849</v>
      </c>
      <c r="G70">
        <v>0.53308990000000001</v>
      </c>
      <c r="H70">
        <v>-0.58837519999999999</v>
      </c>
      <c r="I70">
        <v>1.403057</v>
      </c>
    </row>
    <row r="71" spans="1:9" x14ac:dyDescent="0.25">
      <c r="A71" s="2" t="s">
        <v>70</v>
      </c>
      <c r="B71">
        <v>0.76683513333333331</v>
      </c>
      <c r="C71">
        <v>-8.9288800000000001E-2</v>
      </c>
      <c r="D71">
        <v>12239317.2050435</v>
      </c>
      <c r="E71">
        <f t="shared" si="2"/>
        <v>1.3181470614297197</v>
      </c>
      <c r="F71">
        <f t="shared" ref="F71:F87" si="3">((D71/D67)-1)*100</f>
        <v>6.5796978379101034</v>
      </c>
      <c r="G71">
        <v>0.69248620000000005</v>
      </c>
      <c r="H71">
        <v>-0.43339480000000002</v>
      </c>
      <c r="I71">
        <v>1.602824</v>
      </c>
    </row>
    <row r="72" spans="1:9" x14ac:dyDescent="0.25">
      <c r="A72" s="2" t="s">
        <v>71</v>
      </c>
      <c r="B72">
        <v>0.87818369000000007</v>
      </c>
      <c r="C72">
        <v>-4.5046766666666661E-2</v>
      </c>
      <c r="D72">
        <v>12354210.9505652</v>
      </c>
      <c r="E72">
        <f t="shared" si="2"/>
        <v>0.93872675735828803</v>
      </c>
      <c r="F72">
        <f t="shared" si="3"/>
        <v>5.3902656621446443</v>
      </c>
      <c r="G72">
        <v>0.67270920000000001</v>
      </c>
      <c r="H72">
        <v>-0.149039</v>
      </c>
      <c r="I72">
        <v>1.2657449999999999</v>
      </c>
    </row>
    <row r="73" spans="1:9" x14ac:dyDescent="0.25">
      <c r="A73" s="2" t="s">
        <v>72</v>
      </c>
      <c r="B73">
        <v>0.95261338333333334</v>
      </c>
      <c r="C73">
        <v>0.21697166666666667</v>
      </c>
      <c r="D73">
        <v>12450197.173764501</v>
      </c>
      <c r="E73">
        <f t="shared" si="2"/>
        <v>0.77695146685923255</v>
      </c>
      <c r="F73">
        <f t="shared" si="3"/>
        <v>4.4441896067206388</v>
      </c>
      <c r="G73">
        <v>0.54389169999999998</v>
      </c>
      <c r="H73">
        <v>0.14726620000000001</v>
      </c>
      <c r="I73">
        <v>1.1296740000000001</v>
      </c>
    </row>
    <row r="74" spans="1:9" x14ac:dyDescent="0.25">
      <c r="A74" s="2" t="s">
        <v>73</v>
      </c>
      <c r="B74">
        <v>1.0648389333333335</v>
      </c>
      <c r="C74">
        <v>0.46867756666666666</v>
      </c>
      <c r="D74">
        <v>12587700.7679043</v>
      </c>
      <c r="E74">
        <f t="shared" si="2"/>
        <v>1.1044290481563745</v>
      </c>
      <c r="F74">
        <f t="shared" si="3"/>
        <v>4.202096914544895</v>
      </c>
      <c r="G74">
        <v>0.42327799999999999</v>
      </c>
      <c r="H74">
        <v>0.44561580000000001</v>
      </c>
      <c r="I74">
        <v>1.0209239999999999</v>
      </c>
    </row>
    <row r="75" spans="1:9" x14ac:dyDescent="0.25">
      <c r="A75" s="2" t="s">
        <v>74</v>
      </c>
      <c r="B75">
        <v>1.1522854666666669</v>
      </c>
      <c r="C75">
        <v>0.40777869999999999</v>
      </c>
      <c r="D75">
        <v>12684943.168519801</v>
      </c>
      <c r="E75">
        <f t="shared" si="2"/>
        <v>0.77251916301859236</v>
      </c>
      <c r="F75">
        <f t="shared" si="3"/>
        <v>3.6409381014544717</v>
      </c>
      <c r="G75">
        <v>0.38051879999999999</v>
      </c>
      <c r="H75">
        <v>0.51315169999999999</v>
      </c>
      <c r="I75">
        <v>0.99575910000000001</v>
      </c>
    </row>
    <row r="76" spans="1:9" x14ac:dyDescent="0.25">
      <c r="A76" s="2" t="s">
        <v>75</v>
      </c>
      <c r="B76">
        <v>1.2505029333333333</v>
      </c>
      <c r="C76">
        <v>0.10274086666666667</v>
      </c>
      <c r="D76">
        <v>12871202.336346099</v>
      </c>
      <c r="E76">
        <f t="shared" si="2"/>
        <v>1.4683484612570963</v>
      </c>
      <c r="F76">
        <f t="shared" si="3"/>
        <v>4.1847382066698913</v>
      </c>
      <c r="G76">
        <v>0.56292279999999995</v>
      </c>
      <c r="H76">
        <v>0.64081509999999997</v>
      </c>
      <c r="I76">
        <v>0.95714999999999995</v>
      </c>
    </row>
    <row r="77" spans="1:9" x14ac:dyDescent="0.25">
      <c r="A77" s="2" t="s">
        <v>76</v>
      </c>
      <c r="B77">
        <v>1.3194013666666666</v>
      </c>
      <c r="C77">
        <v>3.9835700000000002E-2</v>
      </c>
      <c r="D77">
        <v>12966867.501848999</v>
      </c>
      <c r="E77">
        <f t="shared" si="2"/>
        <v>0.74324964368526203</v>
      </c>
      <c r="F77">
        <f t="shared" si="3"/>
        <v>4.1498967516212959</v>
      </c>
      <c r="G77">
        <v>0.48009970000000002</v>
      </c>
      <c r="H77">
        <v>0.87228410000000001</v>
      </c>
      <c r="I77">
        <v>0.70373730000000001</v>
      </c>
    </row>
    <row r="78" spans="1:9" x14ac:dyDescent="0.25">
      <c r="A78" s="2" t="s">
        <v>77</v>
      </c>
      <c r="B78">
        <v>1.3870115333333333</v>
      </c>
      <c r="C78">
        <v>0.29831283333333336</v>
      </c>
      <c r="D78">
        <v>13068960.8135125</v>
      </c>
      <c r="E78">
        <f t="shared" si="2"/>
        <v>0.78733982319896256</v>
      </c>
      <c r="F78">
        <f t="shared" si="3"/>
        <v>3.8232561647421726</v>
      </c>
      <c r="G78">
        <v>0.46247729999999998</v>
      </c>
      <c r="H78">
        <v>1.1953020000000001</v>
      </c>
      <c r="I78">
        <v>0.57980419999999999</v>
      </c>
    </row>
    <row r="79" spans="1:9" x14ac:dyDescent="0.25">
      <c r="A79" s="2" t="s">
        <v>78</v>
      </c>
      <c r="B79">
        <v>1.4345917666666665</v>
      </c>
      <c r="C79">
        <v>0.27304433333333333</v>
      </c>
      <c r="D79">
        <v>13254609.978045201</v>
      </c>
      <c r="E79">
        <f t="shared" si="2"/>
        <v>1.4205350156131002</v>
      </c>
      <c r="F79">
        <f t="shared" si="3"/>
        <v>4.4908897261687564</v>
      </c>
      <c r="G79">
        <v>0.53004640000000003</v>
      </c>
      <c r="H79">
        <v>1.347227</v>
      </c>
      <c r="I79">
        <v>0.39311279999999998</v>
      </c>
    </row>
    <row r="80" spans="1:9" x14ac:dyDescent="0.25">
      <c r="A80" s="2" t="s">
        <v>79</v>
      </c>
      <c r="B80">
        <v>1.4838470666666668</v>
      </c>
      <c r="C80">
        <v>9.5540166666666648E-2</v>
      </c>
      <c r="D80">
        <v>13292631.923523299</v>
      </c>
      <c r="E80">
        <f t="shared" si="2"/>
        <v>0.28685827452545887</v>
      </c>
      <c r="F80">
        <f t="shared" si="3"/>
        <v>3.2742052852914538</v>
      </c>
      <c r="G80">
        <v>0.65969149999999999</v>
      </c>
      <c r="H80">
        <v>1.390533</v>
      </c>
      <c r="I80">
        <v>0.3105946</v>
      </c>
    </row>
    <row r="81" spans="1:9" x14ac:dyDescent="0.25">
      <c r="A81" s="2" t="s">
        <v>80</v>
      </c>
      <c r="B81">
        <v>1.4944343</v>
      </c>
      <c r="C81">
        <v>8.0308833333333329E-2</v>
      </c>
      <c r="D81">
        <v>13412306.7419536</v>
      </c>
      <c r="E81">
        <f t="shared" si="2"/>
        <v>0.90030942795096269</v>
      </c>
      <c r="F81">
        <f t="shared" si="3"/>
        <v>3.4352108559841721</v>
      </c>
      <c r="G81">
        <v>0.41586669999999998</v>
      </c>
      <c r="H81">
        <v>1.5976090000000001</v>
      </c>
      <c r="I81">
        <v>0.35942249999999998</v>
      </c>
    </row>
    <row r="82" spans="1:9" x14ac:dyDescent="0.25">
      <c r="A82" s="2" t="s">
        <v>81</v>
      </c>
      <c r="B82">
        <v>1.5064347333333334</v>
      </c>
      <c r="C82">
        <v>6.7273366666666667E-2</v>
      </c>
      <c r="D82">
        <v>13497868.650197599</v>
      </c>
      <c r="E82">
        <f t="shared" si="2"/>
        <v>0.63793581439919311</v>
      </c>
      <c r="F82">
        <f t="shared" si="3"/>
        <v>3.2818817257576738</v>
      </c>
      <c r="G82">
        <v>0.35131099999999998</v>
      </c>
      <c r="H82">
        <v>1.678321</v>
      </c>
      <c r="I82">
        <v>0.24265249999999999</v>
      </c>
    </row>
    <row r="83" spans="1:9" x14ac:dyDescent="0.25">
      <c r="A83" s="2" t="s">
        <v>82</v>
      </c>
      <c r="B83">
        <v>1.4774075333333332</v>
      </c>
      <c r="C83">
        <v>-9.5241066666666666E-2</v>
      </c>
      <c r="D83">
        <v>13351183.7251963</v>
      </c>
      <c r="E83">
        <f t="shared" si="2"/>
        <v>-1.0867265699696316</v>
      </c>
      <c r="F83">
        <f t="shared" si="3"/>
        <v>0.72860497073141683</v>
      </c>
      <c r="G83">
        <v>0.18153369999999999</v>
      </c>
      <c r="H83">
        <v>1.814095</v>
      </c>
      <c r="I83">
        <v>0.43828679999999998</v>
      </c>
    </row>
    <row r="84" spans="1:9" x14ac:dyDescent="0.25">
      <c r="A84" s="2" t="s">
        <v>83</v>
      </c>
      <c r="B84">
        <v>1.4968537</v>
      </c>
      <c r="C84">
        <v>-0.23677020000000001</v>
      </c>
      <c r="D84">
        <v>13505657.056790501</v>
      </c>
      <c r="E84">
        <f t="shared" si="2"/>
        <v>1.1570010178399315</v>
      </c>
      <c r="F84">
        <f t="shared" si="3"/>
        <v>1.6025805460709419</v>
      </c>
      <c r="G84">
        <v>-9.6448000000000002E-3</v>
      </c>
      <c r="H84">
        <v>2.090182</v>
      </c>
      <c r="I84">
        <v>0.45374890000000001</v>
      </c>
    </row>
    <row r="85" spans="1:9" x14ac:dyDescent="0.25">
      <c r="A85" s="2" t="s">
        <v>84</v>
      </c>
      <c r="B85">
        <v>1.4964647666666668</v>
      </c>
      <c r="C85">
        <v>-0.28440213333333331</v>
      </c>
      <c r="D85">
        <v>13556124.102042099</v>
      </c>
      <c r="E85">
        <f t="shared" si="2"/>
        <v>0.37367338026863539</v>
      </c>
      <c r="F85">
        <f t="shared" si="3"/>
        <v>1.0722790855851816</v>
      </c>
      <c r="G85">
        <v>0.42866090000000001</v>
      </c>
      <c r="H85">
        <v>1.6462570000000001</v>
      </c>
      <c r="I85">
        <v>0.4493045</v>
      </c>
    </row>
    <row r="86" spans="1:9" x14ac:dyDescent="0.25">
      <c r="A86" s="2" t="s">
        <v>85</v>
      </c>
      <c r="B86">
        <v>1.5544654666666666</v>
      </c>
      <c r="C86">
        <v>-0.31536649999999999</v>
      </c>
      <c r="D86">
        <v>13604942.3822843</v>
      </c>
      <c r="E86">
        <f t="shared" si="2"/>
        <v>0.36011975011978059</v>
      </c>
      <c r="F86">
        <f t="shared" si="3"/>
        <v>0.79326399494288324</v>
      </c>
      <c r="G86">
        <v>0.40918060000000001</v>
      </c>
      <c r="H86">
        <v>1.8895329999999999</v>
      </c>
      <c r="I86">
        <v>0.53827210000000003</v>
      </c>
    </row>
    <row r="87" spans="1:9" x14ac:dyDescent="0.25">
      <c r="A87" s="2" t="s">
        <v>86</v>
      </c>
      <c r="B87">
        <v>1.7574653</v>
      </c>
      <c r="C87">
        <v>-0.16491813333333333</v>
      </c>
      <c r="D87">
        <v>13726858.7059789</v>
      </c>
      <c r="E87">
        <f t="shared" si="2"/>
        <v>0.89611789795855934</v>
      </c>
      <c r="F87">
        <f t="shared" si="3"/>
        <v>2.8137953047086661</v>
      </c>
      <c r="G87">
        <v>0.29665370000000002</v>
      </c>
      <c r="H87">
        <v>2.2352470000000002</v>
      </c>
      <c r="I87">
        <v>0.46115080000000003</v>
      </c>
    </row>
    <row r="88" spans="1:9" x14ac:dyDescent="0.25">
      <c r="D88">
        <v>13795781.126853401</v>
      </c>
      <c r="E88">
        <f t="shared" si="2"/>
        <v>0.50209900422797382</v>
      </c>
    </row>
    <row r="121" spans="3:18" x14ac:dyDescent="0.25">
      <c r="C121" s="1" t="s">
        <v>255</v>
      </c>
    </row>
    <row r="122" spans="3:18" x14ac:dyDescent="0.25">
      <c r="R122" s="1" t="s">
        <v>256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E1" workbookViewId="0">
      <selection activeCell="J8" sqref="J8"/>
    </sheetView>
  </sheetViews>
  <sheetFormatPr defaultColWidth="11.42578125" defaultRowHeight="15" x14ac:dyDescent="0.25"/>
  <cols>
    <col min="1" max="1" width="7.42578125" style="1" bestFit="1" customWidth="1"/>
    <col min="2" max="2" width="36" style="1" customWidth="1"/>
    <col min="3" max="3" width="5" bestFit="1" customWidth="1"/>
    <col min="4" max="4" width="5.5703125" bestFit="1" customWidth="1"/>
    <col min="5" max="5" width="6.140625" customWidth="1"/>
    <col min="6" max="6" width="9.7109375" bestFit="1" customWidth="1"/>
    <col min="7" max="7" width="5.7109375" bestFit="1" customWidth="1"/>
    <col min="8" max="10" width="5.7109375" customWidth="1"/>
  </cols>
  <sheetData>
    <row r="1" spans="1:10" ht="90" x14ac:dyDescent="0.25">
      <c r="A1" s="62" t="s">
        <v>214</v>
      </c>
      <c r="B1" s="62" t="s">
        <v>215</v>
      </c>
      <c r="C1" s="62" t="s">
        <v>216</v>
      </c>
      <c r="D1" s="62" t="s">
        <v>217</v>
      </c>
      <c r="E1" s="63" t="s">
        <v>218</v>
      </c>
      <c r="F1" s="63" t="s">
        <v>258</v>
      </c>
      <c r="G1" s="63" t="s">
        <v>219</v>
      </c>
      <c r="H1" s="4" t="s">
        <v>257</v>
      </c>
      <c r="I1" s="4" t="s">
        <v>220</v>
      </c>
      <c r="J1" s="4"/>
    </row>
    <row r="2" spans="1:10" x14ac:dyDescent="0.25">
      <c r="A2" s="64">
        <v>42041</v>
      </c>
      <c r="B2" s="65"/>
      <c r="C2" s="66">
        <v>0.23655033103914258</v>
      </c>
      <c r="D2" s="66"/>
      <c r="E2" s="66"/>
      <c r="F2" s="67">
        <v>0.39739486465606433</v>
      </c>
      <c r="G2" s="66">
        <f>F2-C2</f>
        <v>0.16084453361692175</v>
      </c>
      <c r="H2" s="68">
        <v>-0.4259975446773312</v>
      </c>
      <c r="I2" s="68">
        <v>0.89909820675562191</v>
      </c>
      <c r="J2" s="68"/>
    </row>
    <row r="3" spans="1:10" x14ac:dyDescent="0.25">
      <c r="A3" s="69">
        <v>42046</v>
      </c>
      <c r="B3" s="70"/>
      <c r="C3" s="71">
        <v>0.27674136163132745</v>
      </c>
      <c r="D3" s="66">
        <f>C3-C2</f>
        <v>4.0191030592184873E-2</v>
      </c>
      <c r="E3" s="66">
        <f>D3</f>
        <v>4.0191030592184873E-2</v>
      </c>
      <c r="F3" s="67">
        <v>0.39739486465606433</v>
      </c>
      <c r="G3" s="66">
        <f t="shared" ref="G3:G22" si="0">F3-C3</f>
        <v>0.12065350302473687</v>
      </c>
      <c r="H3" s="68">
        <v>-0.3568359917834385</v>
      </c>
      <c r="I3" s="68">
        <v>0.91031871504609896</v>
      </c>
      <c r="J3" s="68"/>
    </row>
    <row r="4" spans="1:10" x14ac:dyDescent="0.25">
      <c r="A4" s="69">
        <v>42055</v>
      </c>
      <c r="B4" s="70" t="s">
        <v>227</v>
      </c>
      <c r="C4" s="71">
        <v>0.11454647940167262</v>
      </c>
      <c r="D4" s="66">
        <f t="shared" ref="D4:D22" si="1">C4-C3</f>
        <v>-0.16219488222965484</v>
      </c>
      <c r="E4" s="66">
        <f>E3+D4</f>
        <v>-0.12200385163746996</v>
      </c>
      <c r="F4" s="67">
        <v>0.39739486465606433</v>
      </c>
      <c r="G4" s="66">
        <f t="shared" si="0"/>
        <v>0.28284838525439171</v>
      </c>
      <c r="H4" s="68">
        <v>-0.4673284397051447</v>
      </c>
      <c r="I4" s="68">
        <v>0.69642139850849549</v>
      </c>
      <c r="J4" s="68"/>
    </row>
    <row r="5" spans="1:10" x14ac:dyDescent="0.25">
      <c r="A5" s="69">
        <v>42061</v>
      </c>
      <c r="B5" s="70" t="s">
        <v>228</v>
      </c>
      <c r="C5" s="71">
        <v>9.2555941162258959E-2</v>
      </c>
      <c r="D5" s="66">
        <f t="shared" si="1"/>
        <v>-2.1990538239413659E-2</v>
      </c>
      <c r="E5" s="66">
        <f t="shared" ref="E5:E22" si="2">E4+D5</f>
        <v>-0.14399438987688362</v>
      </c>
      <c r="F5" s="67">
        <v>0.39739486465606433</v>
      </c>
      <c r="G5" s="66">
        <f t="shared" si="0"/>
        <v>0.30483892349380537</v>
      </c>
      <c r="H5" s="68">
        <v>-0.55740905445816891</v>
      </c>
      <c r="I5" s="68">
        <v>0.74252093678268682</v>
      </c>
      <c r="J5" s="68"/>
    </row>
    <row r="6" spans="1:10" x14ac:dyDescent="0.25">
      <c r="A6" s="69">
        <v>42067</v>
      </c>
      <c r="B6" s="70"/>
      <c r="C6" s="71">
        <v>0.16753914954346083</v>
      </c>
      <c r="D6" s="66">
        <f t="shared" si="1"/>
        <v>7.4983208381201871E-2</v>
      </c>
      <c r="E6" s="66">
        <f t="shared" si="2"/>
        <v>-6.901118149568175E-2</v>
      </c>
      <c r="F6" s="67">
        <v>0.39739486465606433</v>
      </c>
      <c r="G6" s="66">
        <f t="shared" si="0"/>
        <v>0.2298557151126035</v>
      </c>
      <c r="H6" s="68">
        <v>-0.50433959640103776</v>
      </c>
      <c r="I6" s="68">
        <v>0.83941789548795942</v>
      </c>
      <c r="J6" s="68"/>
    </row>
    <row r="7" spans="1:10" x14ac:dyDescent="0.25">
      <c r="A7" s="69">
        <v>42073</v>
      </c>
      <c r="B7" s="70" t="s">
        <v>221</v>
      </c>
      <c r="C7" s="71">
        <v>0.27813351053084245</v>
      </c>
      <c r="D7" s="66">
        <f t="shared" si="1"/>
        <v>0.11059436098738162</v>
      </c>
      <c r="E7" s="66">
        <f t="shared" si="2"/>
        <v>4.1583179491699873E-2</v>
      </c>
      <c r="F7" s="67">
        <v>0.39739486465606433</v>
      </c>
      <c r="G7" s="66">
        <f t="shared" si="0"/>
        <v>0.11926135412522187</v>
      </c>
      <c r="H7" s="68">
        <v>-0.31597210216154914</v>
      </c>
      <c r="I7" s="68">
        <v>0.8722391232232618</v>
      </c>
      <c r="J7" s="68"/>
    </row>
    <row r="8" spans="1:10" x14ac:dyDescent="0.25">
      <c r="A8" s="69">
        <v>42076</v>
      </c>
      <c r="B8" s="70" t="s">
        <v>229</v>
      </c>
      <c r="C8" s="71">
        <v>0.20498722804060954</v>
      </c>
      <c r="D8" s="66">
        <f t="shared" si="1"/>
        <v>-7.3146282490232917E-2</v>
      </c>
      <c r="E8" s="66">
        <f t="shared" si="2"/>
        <v>-3.1563102998533044E-2</v>
      </c>
      <c r="F8" s="67">
        <v>0.39739486465606433</v>
      </c>
      <c r="G8" s="66">
        <f t="shared" si="0"/>
        <v>0.19240763661545479</v>
      </c>
      <c r="H8" s="68">
        <v>-0.36385135051466011</v>
      </c>
      <c r="I8" s="68">
        <v>0.77382580659589584</v>
      </c>
      <c r="J8" s="68"/>
    </row>
    <row r="9" spans="1:10" x14ac:dyDescent="0.25">
      <c r="A9" s="69">
        <v>42081</v>
      </c>
      <c r="B9" s="70" t="s">
        <v>222</v>
      </c>
      <c r="C9" s="71">
        <v>0.24470997687892071</v>
      </c>
      <c r="D9" s="66">
        <f t="shared" si="1"/>
        <v>3.9722748838311173E-2</v>
      </c>
      <c r="E9" s="66">
        <f t="shared" si="2"/>
        <v>8.1596458397781291E-3</v>
      </c>
      <c r="F9" s="67">
        <v>0.39739486465606433</v>
      </c>
      <c r="G9" s="66">
        <f t="shared" si="0"/>
        <v>0.15268488777714362</v>
      </c>
      <c r="H9" s="68">
        <v>-0.31071566127349182</v>
      </c>
      <c r="I9" s="68">
        <v>0.80013561503133879</v>
      </c>
      <c r="J9" s="68"/>
    </row>
    <row r="10" spans="1:10" x14ac:dyDescent="0.25">
      <c r="A10" s="69">
        <v>42083</v>
      </c>
      <c r="B10" s="70"/>
      <c r="C10" s="71">
        <v>0.17780356565616495</v>
      </c>
      <c r="D10" s="66">
        <f t="shared" si="1"/>
        <v>-6.6906411222755757E-2</v>
      </c>
      <c r="E10" s="66">
        <f t="shared" si="2"/>
        <v>-5.8746765382977628E-2</v>
      </c>
      <c r="F10" s="67">
        <v>0.39739486465606433</v>
      </c>
      <c r="G10" s="66">
        <f t="shared" si="0"/>
        <v>0.21959129899989938</v>
      </c>
      <c r="H10" s="68">
        <v>-0.43565911928970524</v>
      </c>
      <c r="I10" s="68">
        <v>0.7912662506020296</v>
      </c>
      <c r="J10" s="68"/>
    </row>
    <row r="11" spans="1:10" x14ac:dyDescent="0.25">
      <c r="A11" s="69">
        <v>42086</v>
      </c>
      <c r="B11" s="70"/>
      <c r="C11" s="71">
        <v>0.12425671146076289</v>
      </c>
      <c r="D11" s="66">
        <f t="shared" si="1"/>
        <v>-5.354685419540206E-2</v>
      </c>
      <c r="E11" s="66">
        <f t="shared" si="2"/>
        <v>-0.11229361957837969</v>
      </c>
      <c r="F11" s="67">
        <v>0.39739486465606433</v>
      </c>
      <c r="G11" s="66">
        <f t="shared" si="0"/>
        <v>0.27313815319530144</v>
      </c>
      <c r="H11" s="68">
        <v>-0.30043814801737345</v>
      </c>
      <c r="I11" s="68">
        <v>0.54895157093888258</v>
      </c>
      <c r="J11" s="68"/>
    </row>
    <row r="12" spans="1:10" x14ac:dyDescent="0.25">
      <c r="A12" s="69">
        <v>42088</v>
      </c>
      <c r="B12" s="70" t="s">
        <v>230</v>
      </c>
      <c r="C12" s="71">
        <v>0.36194674084732981</v>
      </c>
      <c r="D12" s="66">
        <f t="shared" si="1"/>
        <v>0.23769002938656691</v>
      </c>
      <c r="E12" s="66">
        <f t="shared" si="2"/>
        <v>0.12539640980818723</v>
      </c>
      <c r="F12" s="67">
        <v>0.39739486465606433</v>
      </c>
      <c r="G12" s="66">
        <f t="shared" si="0"/>
        <v>3.5448123808734522E-2</v>
      </c>
      <c r="H12" s="68">
        <v>-4.2813467628705082E-2</v>
      </c>
      <c r="I12" s="68">
        <v>0.76670694932337025</v>
      </c>
      <c r="J12" s="68"/>
    </row>
    <row r="13" spans="1:10" x14ac:dyDescent="0.25">
      <c r="A13" s="83" t="s">
        <v>231</v>
      </c>
      <c r="B13" s="70" t="s">
        <v>223</v>
      </c>
      <c r="C13" s="71">
        <v>0.47323639500944648</v>
      </c>
      <c r="D13" s="66">
        <f t="shared" si="1"/>
        <v>0.11128965416211667</v>
      </c>
      <c r="E13" s="66">
        <f t="shared" si="2"/>
        <v>0.23668606397030389</v>
      </c>
      <c r="F13" s="67">
        <v>0.39739486465606433</v>
      </c>
      <c r="G13" s="66">
        <f t="shared" si="0"/>
        <v>-7.5841530353382147E-2</v>
      </c>
      <c r="H13" s="68">
        <v>0.13918149622981213</v>
      </c>
      <c r="I13" s="68">
        <v>0.80729129378906972</v>
      </c>
      <c r="J13" s="68"/>
    </row>
    <row r="14" spans="1:10" x14ac:dyDescent="0.25">
      <c r="A14" s="83" t="s">
        <v>232</v>
      </c>
      <c r="B14" s="70"/>
      <c r="C14" s="71">
        <v>0.44846588041003166</v>
      </c>
      <c r="D14" s="66">
        <f t="shared" si="1"/>
        <v>-2.4770514599414817E-2</v>
      </c>
      <c r="E14" s="66">
        <f t="shared" si="2"/>
        <v>0.21191554937088908</v>
      </c>
      <c r="F14" s="67">
        <v>0.39739486465606433</v>
      </c>
      <c r="G14" s="66">
        <f t="shared" si="0"/>
        <v>-5.107101575396733E-2</v>
      </c>
      <c r="H14" s="68">
        <v>0.14820248865472507</v>
      </c>
      <c r="I14" s="68">
        <v>0.74872927216534935</v>
      </c>
      <c r="J14" s="68"/>
    </row>
    <row r="15" spans="1:10" x14ac:dyDescent="0.25">
      <c r="A15" s="83" t="s">
        <v>233</v>
      </c>
      <c r="B15" s="70" t="s">
        <v>224</v>
      </c>
      <c r="C15" s="71">
        <v>0.41482699499294506</v>
      </c>
      <c r="D15" s="66">
        <f t="shared" si="1"/>
        <v>-3.3638885417086595E-2</v>
      </c>
      <c r="E15" s="66">
        <f t="shared" si="2"/>
        <v>0.17827666395380248</v>
      </c>
      <c r="F15" s="67">
        <v>0.39739486465606433</v>
      </c>
      <c r="G15" s="66">
        <f t="shared" si="0"/>
        <v>-1.7432130336880736E-2</v>
      </c>
      <c r="H15" s="68">
        <v>0.151051470163166</v>
      </c>
      <c r="I15" s="68">
        <v>0.67860251982273523</v>
      </c>
      <c r="J15" s="68"/>
    </row>
    <row r="16" spans="1:10" x14ac:dyDescent="0.25">
      <c r="A16" s="83" t="s">
        <v>234</v>
      </c>
      <c r="B16" s="70" t="s">
        <v>225</v>
      </c>
      <c r="C16" s="71">
        <v>0.38934105294958776</v>
      </c>
      <c r="D16" s="66">
        <f t="shared" si="1"/>
        <v>-2.5485942043357301E-2</v>
      </c>
      <c r="E16" s="66">
        <f t="shared" si="2"/>
        <v>0.15279072191044518</v>
      </c>
      <c r="F16" s="67">
        <v>0.39739486465606433</v>
      </c>
      <c r="G16" s="66">
        <f t="shared" si="0"/>
        <v>8.0538117064765657E-3</v>
      </c>
      <c r="H16" s="68">
        <v>0.12324848043637759</v>
      </c>
      <c r="I16" s="68">
        <v>0.65543362546280903</v>
      </c>
      <c r="J16" s="68"/>
    </row>
    <row r="17" spans="1:12" x14ac:dyDescent="0.25">
      <c r="A17" s="83" t="s">
        <v>235</v>
      </c>
      <c r="B17" s="70"/>
      <c r="C17" s="71">
        <v>0.44802715505563029</v>
      </c>
      <c r="D17" s="66">
        <f t="shared" si="1"/>
        <v>5.8686102106042526E-2</v>
      </c>
      <c r="E17" s="66">
        <f t="shared" si="2"/>
        <v>0.21147682401648771</v>
      </c>
      <c r="F17" s="67">
        <v>0.39739486465606433</v>
      </c>
      <c r="G17" s="66">
        <f t="shared" si="0"/>
        <v>-5.063229039956596E-2</v>
      </c>
      <c r="H17" s="68">
        <v>0.16536772396109622</v>
      </c>
      <c r="I17" s="68">
        <v>0.73068658615017545</v>
      </c>
      <c r="J17" s="68"/>
    </row>
    <row r="18" spans="1:12" x14ac:dyDescent="0.25">
      <c r="A18" s="83" t="s">
        <v>236</v>
      </c>
      <c r="B18" s="65" t="s">
        <v>226</v>
      </c>
      <c r="C18" s="71">
        <v>0.52276502980184159</v>
      </c>
      <c r="D18" s="66">
        <f t="shared" si="1"/>
        <v>7.4737874746211297E-2</v>
      </c>
      <c r="E18" s="66">
        <f t="shared" si="2"/>
        <v>0.286214698762699</v>
      </c>
      <c r="F18" s="67">
        <v>0.39739486465606433</v>
      </c>
      <c r="G18" s="66">
        <f t="shared" si="0"/>
        <v>-0.12537016514577726</v>
      </c>
      <c r="H18" s="68">
        <v>0.23292421880832803</v>
      </c>
      <c r="I18" s="68">
        <v>0.81260584079534404</v>
      </c>
      <c r="J18" s="68"/>
    </row>
    <row r="19" spans="1:12" x14ac:dyDescent="0.25">
      <c r="A19" s="83" t="s">
        <v>237</v>
      </c>
      <c r="B19" s="70"/>
      <c r="C19" s="71">
        <v>0.48220180315239336</v>
      </c>
      <c r="D19" s="66">
        <f t="shared" si="1"/>
        <v>-4.0563226649448225E-2</v>
      </c>
      <c r="E19" s="66">
        <f t="shared" si="2"/>
        <v>0.24565147211325078</v>
      </c>
      <c r="F19" s="67">
        <v>0.39739486465606433</v>
      </c>
      <c r="G19" s="66">
        <f t="shared" si="0"/>
        <v>-8.4806938496329032E-2</v>
      </c>
      <c r="H19" s="68">
        <v>0.14673220068848747</v>
      </c>
      <c r="I19" s="68">
        <v>0.8176714056162937</v>
      </c>
      <c r="J19" s="68"/>
    </row>
    <row r="20" spans="1:12" x14ac:dyDescent="0.25">
      <c r="A20" s="83" t="s">
        <v>238</v>
      </c>
      <c r="B20" s="70"/>
      <c r="C20" s="71">
        <v>0.42733652414553847</v>
      </c>
      <c r="D20" s="66">
        <f t="shared" si="1"/>
        <v>-5.4865279006854895E-2</v>
      </c>
      <c r="E20" s="66">
        <f t="shared" si="2"/>
        <v>0.19078619310639588</v>
      </c>
      <c r="F20" s="67">
        <v>0.39739486465606433</v>
      </c>
      <c r="G20" s="66">
        <f t="shared" si="0"/>
        <v>-2.9941659489474137E-2</v>
      </c>
      <c r="H20" s="68">
        <v>0.15292575196361735</v>
      </c>
      <c r="I20" s="68">
        <v>0.70174729632745958</v>
      </c>
      <c r="J20" s="68"/>
    </row>
    <row r="21" spans="1:12" x14ac:dyDescent="0.25">
      <c r="A21" s="69">
        <v>42131</v>
      </c>
      <c r="B21" s="70" t="s">
        <v>239</v>
      </c>
      <c r="C21" s="71">
        <v>0.39471816884750766</v>
      </c>
      <c r="D21" s="66">
        <f t="shared" si="1"/>
        <v>-3.261835529803081E-2</v>
      </c>
      <c r="E21" s="66">
        <f t="shared" si="2"/>
        <v>0.15816783780836507</v>
      </c>
      <c r="F21" s="67">
        <v>0.39739486465606433</v>
      </c>
      <c r="G21" s="66">
        <f t="shared" si="0"/>
        <v>2.6766958085566728E-3</v>
      </c>
      <c r="H21" s="68">
        <v>0.11542817131120486</v>
      </c>
      <c r="I21" s="68">
        <v>0.67400816638381045</v>
      </c>
      <c r="J21" s="68"/>
    </row>
    <row r="22" spans="1:12" x14ac:dyDescent="0.25">
      <c r="A22" s="72">
        <v>42136</v>
      </c>
      <c r="B22" s="73" t="s">
        <v>240</v>
      </c>
      <c r="C22" s="74">
        <v>0.37451343029458739</v>
      </c>
      <c r="D22" s="75">
        <f t="shared" si="1"/>
        <v>-2.0204738552920265E-2</v>
      </c>
      <c r="E22" s="75">
        <f t="shared" si="2"/>
        <v>0.13796309925544481</v>
      </c>
      <c r="F22" s="76">
        <v>0.39739486465606433</v>
      </c>
      <c r="G22" s="75">
        <f t="shared" si="0"/>
        <v>2.2881434361476938E-2</v>
      </c>
      <c r="H22" s="68">
        <v>0.17825455705573479</v>
      </c>
      <c r="I22" s="68">
        <v>0.57077230353342889</v>
      </c>
      <c r="J22" s="68"/>
    </row>
    <row r="23" spans="1:12" x14ac:dyDescent="0.25">
      <c r="A23" s="77"/>
      <c r="B23" s="78"/>
      <c r="C23" s="79"/>
      <c r="D23" s="68"/>
      <c r="E23" s="68"/>
      <c r="F23" s="79"/>
      <c r="G23" s="79"/>
      <c r="H23" s="79"/>
      <c r="I23" s="79"/>
      <c r="J23" s="79"/>
    </row>
    <row r="24" spans="1:12" x14ac:dyDescent="0.25">
      <c r="A24" s="77"/>
      <c r="B24" s="80"/>
      <c r="C24" s="81"/>
      <c r="D24" s="68"/>
      <c r="E24" s="68"/>
      <c r="F24" s="79"/>
      <c r="G24" s="79"/>
      <c r="H24" s="79"/>
      <c r="I24" s="79"/>
      <c r="J24" s="79"/>
      <c r="L24" s="82"/>
    </row>
    <row r="25" spans="1:12" x14ac:dyDescent="0.25">
      <c r="L25" s="8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M34"/>
  <sheetViews>
    <sheetView topLeftCell="A19" zoomScaleNormal="100" workbookViewId="0">
      <selection activeCell="C12" sqref="C12"/>
    </sheetView>
  </sheetViews>
  <sheetFormatPr defaultColWidth="11.42578125" defaultRowHeight="15" x14ac:dyDescent="0.25"/>
  <sheetData>
    <row r="1" spans="4:13" ht="15" customHeight="1" x14ac:dyDescent="0.25">
      <c r="D1" s="161" t="s">
        <v>254</v>
      </c>
      <c r="E1" s="161"/>
      <c r="F1" s="161"/>
      <c r="G1" s="161"/>
      <c r="H1" s="161"/>
      <c r="I1" s="161"/>
      <c r="J1" s="161"/>
      <c r="K1" s="161"/>
      <c r="L1" s="161"/>
      <c r="M1" s="161"/>
    </row>
    <row r="2" spans="4:13" ht="15" customHeight="1" x14ac:dyDescent="0.25">
      <c r="D2" s="161"/>
      <c r="E2" s="161"/>
      <c r="F2" s="161"/>
      <c r="G2" s="161"/>
      <c r="H2" s="161"/>
      <c r="I2" s="161"/>
      <c r="J2" s="161"/>
      <c r="K2" s="161"/>
      <c r="L2" s="161"/>
      <c r="M2" s="161"/>
    </row>
    <row r="3" spans="4:13" x14ac:dyDescent="0.25">
      <c r="D3" s="84"/>
      <c r="E3" s="84"/>
      <c r="F3" s="84"/>
      <c r="G3" s="84"/>
      <c r="H3" s="84"/>
      <c r="I3" s="84"/>
      <c r="J3" s="84"/>
    </row>
    <row r="4" spans="4:13" x14ac:dyDescent="0.25">
      <c r="D4" s="84"/>
      <c r="E4" s="84"/>
      <c r="F4" s="84"/>
      <c r="G4" s="84"/>
      <c r="H4" s="84"/>
      <c r="I4" s="84"/>
      <c r="J4" s="84"/>
    </row>
    <row r="5" spans="4:13" x14ac:dyDescent="0.25">
      <c r="D5" s="84"/>
      <c r="E5" s="84"/>
      <c r="F5" s="84"/>
      <c r="G5" s="84"/>
      <c r="H5" s="84"/>
      <c r="I5" s="84"/>
      <c r="J5" s="84"/>
    </row>
    <row r="6" spans="4:13" x14ac:dyDescent="0.25">
      <c r="D6" s="84"/>
      <c r="E6" s="84"/>
      <c r="F6" s="84"/>
      <c r="G6" s="84"/>
      <c r="H6" s="84"/>
      <c r="I6" s="84"/>
      <c r="J6" s="84"/>
    </row>
    <row r="7" spans="4:13" x14ac:dyDescent="0.25">
      <c r="D7" s="84"/>
      <c r="E7" s="84"/>
      <c r="F7" s="84"/>
      <c r="G7" s="84"/>
      <c r="H7" s="84"/>
      <c r="I7" s="84"/>
      <c r="J7" s="84"/>
    </row>
    <row r="8" spans="4:13" x14ac:dyDescent="0.25">
      <c r="D8" s="84"/>
      <c r="E8" s="84"/>
      <c r="F8" s="84"/>
      <c r="G8" s="84"/>
      <c r="H8" s="84"/>
      <c r="I8" s="84"/>
      <c r="J8" s="84"/>
    </row>
    <row r="9" spans="4:13" x14ac:dyDescent="0.25">
      <c r="D9" s="84"/>
      <c r="E9" s="84"/>
      <c r="F9" s="84"/>
      <c r="G9" s="84"/>
      <c r="H9" s="84"/>
      <c r="I9" s="84"/>
      <c r="J9" s="84"/>
    </row>
    <row r="10" spans="4:13" x14ac:dyDescent="0.25">
      <c r="D10" s="84"/>
      <c r="E10" s="84"/>
      <c r="F10" s="84"/>
      <c r="G10" s="84"/>
      <c r="H10" s="84"/>
      <c r="I10" s="84"/>
      <c r="J10" s="84"/>
    </row>
    <row r="11" spans="4:13" x14ac:dyDescent="0.25">
      <c r="D11" s="84"/>
      <c r="E11" s="84"/>
      <c r="F11" s="84"/>
      <c r="G11" s="84"/>
      <c r="H11" s="84"/>
      <c r="I11" s="84"/>
      <c r="J11" s="84"/>
    </row>
    <row r="12" spans="4:13" x14ac:dyDescent="0.25">
      <c r="D12" s="84"/>
      <c r="E12" s="84"/>
      <c r="F12" s="84"/>
      <c r="G12" s="84"/>
      <c r="H12" s="84"/>
      <c r="I12" s="84"/>
      <c r="J12" s="84"/>
    </row>
    <row r="13" spans="4:13" x14ac:dyDescent="0.25">
      <c r="D13" s="84"/>
      <c r="E13" s="84"/>
      <c r="F13" s="84"/>
      <c r="G13" s="84"/>
      <c r="H13" s="84"/>
      <c r="I13" s="84"/>
      <c r="J13" s="84"/>
    </row>
    <row r="14" spans="4:13" x14ac:dyDescent="0.25">
      <c r="D14" s="84"/>
      <c r="E14" s="84"/>
      <c r="F14" s="84"/>
      <c r="G14" s="84"/>
      <c r="H14" s="84"/>
      <c r="I14" s="84"/>
      <c r="J14" s="84"/>
    </row>
    <row r="15" spans="4:13" x14ac:dyDescent="0.25">
      <c r="D15" s="84"/>
      <c r="E15" s="84"/>
      <c r="F15" s="84"/>
      <c r="G15" s="84"/>
      <c r="H15" s="84"/>
      <c r="I15" s="84"/>
      <c r="J15" s="84"/>
    </row>
    <row r="16" spans="4:13" x14ac:dyDescent="0.25">
      <c r="D16" s="84"/>
      <c r="E16" s="84"/>
      <c r="F16" s="84"/>
      <c r="G16" s="84"/>
      <c r="H16" s="84"/>
      <c r="I16" s="84"/>
      <c r="J16" s="84"/>
    </row>
    <row r="17" spans="4:10" x14ac:dyDescent="0.25">
      <c r="D17" s="84"/>
      <c r="E17" s="84"/>
      <c r="F17" s="84"/>
      <c r="G17" s="84"/>
      <c r="H17" s="84"/>
      <c r="I17" s="84"/>
      <c r="J17" s="84"/>
    </row>
    <row r="18" spans="4:10" x14ac:dyDescent="0.25">
      <c r="D18" s="84"/>
      <c r="E18" s="84"/>
      <c r="F18" s="84"/>
      <c r="G18" s="84"/>
      <c r="H18" s="84"/>
      <c r="I18" s="84"/>
      <c r="J18" s="84"/>
    </row>
    <row r="19" spans="4:10" x14ac:dyDescent="0.25">
      <c r="D19" s="84"/>
      <c r="E19" s="84"/>
      <c r="F19" s="84"/>
      <c r="G19" s="84"/>
      <c r="H19" s="84"/>
      <c r="I19" s="84"/>
      <c r="J19" s="84"/>
    </row>
    <row r="20" spans="4:10" x14ac:dyDescent="0.25">
      <c r="D20" s="84"/>
      <c r="E20" s="84"/>
      <c r="F20" s="84"/>
      <c r="G20" s="84"/>
      <c r="H20" s="84"/>
      <c r="I20" s="84"/>
      <c r="J20" s="84"/>
    </row>
    <row r="28" spans="4:10" ht="12" customHeight="1" x14ac:dyDescent="0.25">
      <c r="D28" s="85" t="s">
        <v>241</v>
      </c>
      <c r="E28" s="85"/>
      <c r="F28" s="85"/>
      <c r="G28" s="85"/>
      <c r="H28" s="85"/>
      <c r="I28" s="85"/>
      <c r="J28" s="85"/>
    </row>
    <row r="29" spans="4:10" ht="12" customHeight="1" x14ac:dyDescent="0.25">
      <c r="D29" s="86" t="s">
        <v>242</v>
      </c>
      <c r="E29" s="85"/>
      <c r="F29" s="85"/>
      <c r="G29" s="85"/>
      <c r="I29" s="86" t="s">
        <v>243</v>
      </c>
      <c r="J29" s="85"/>
    </row>
    <row r="30" spans="4:10" ht="12" customHeight="1" x14ac:dyDescent="0.25">
      <c r="D30" s="86" t="s">
        <v>244</v>
      </c>
      <c r="E30" s="86"/>
      <c r="F30" s="86"/>
      <c r="G30" s="86"/>
      <c r="I30" s="86" t="s">
        <v>245</v>
      </c>
      <c r="J30" s="86"/>
    </row>
    <row r="31" spans="4:10" ht="12" customHeight="1" x14ac:dyDescent="0.25">
      <c r="D31" s="86" t="s">
        <v>246</v>
      </c>
      <c r="E31" s="87"/>
      <c r="F31" s="87"/>
      <c r="G31" s="87"/>
      <c r="I31" s="86" t="s">
        <v>247</v>
      </c>
      <c r="J31" s="87"/>
    </row>
    <row r="32" spans="4:10" x14ac:dyDescent="0.25">
      <c r="D32" s="86" t="s">
        <v>248</v>
      </c>
      <c r="E32" s="87"/>
      <c r="F32" s="87"/>
      <c r="G32" s="87"/>
      <c r="I32" s="86" t="s">
        <v>249</v>
      </c>
      <c r="J32" s="87"/>
    </row>
    <row r="33" spans="4:10" x14ac:dyDescent="0.25">
      <c r="D33" s="86" t="s">
        <v>250</v>
      </c>
      <c r="E33" s="87"/>
      <c r="F33" s="87"/>
      <c r="G33" s="87"/>
      <c r="I33" s="86" t="s">
        <v>251</v>
      </c>
      <c r="J33" s="87"/>
    </row>
    <row r="34" spans="4:10" x14ac:dyDescent="0.25">
      <c r="D34" s="86" t="s">
        <v>252</v>
      </c>
      <c r="E34" s="87"/>
      <c r="F34" s="87"/>
      <c r="G34" s="87"/>
      <c r="I34" s="86" t="s">
        <v>253</v>
      </c>
      <c r="J34" s="87"/>
    </row>
  </sheetData>
  <mergeCells count="1">
    <mergeCell ref="D1:M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EViews.Workfile.2" shapeId="6146" r:id="rId4">
          <objectPr defaultSize="0" autoPict="0" r:id="rId5">
            <anchor moveWithCells="1">
              <from>
                <xdr:col>2</xdr:col>
                <xdr:colOff>762000</xdr:colOff>
                <xdr:row>1</xdr:row>
                <xdr:rowOff>190500</xdr:rowOff>
              </from>
              <to>
                <xdr:col>14</xdr:col>
                <xdr:colOff>762000</xdr:colOff>
                <xdr:row>32</xdr:row>
                <xdr:rowOff>104775</xdr:rowOff>
              </to>
            </anchor>
          </objectPr>
        </oleObject>
      </mc:Choice>
      <mc:Fallback>
        <oleObject progId="EViews.Workfile.2" shapeId="6146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3"/>
  <sheetViews>
    <sheetView topLeftCell="D1" workbookViewId="0">
      <selection activeCell="M2" sqref="M2:V2"/>
    </sheetView>
  </sheetViews>
  <sheetFormatPr defaultColWidth="11.42578125" defaultRowHeight="15.75" x14ac:dyDescent="0.25"/>
  <cols>
    <col min="1" max="1" width="15.7109375" style="5" customWidth="1"/>
    <col min="2" max="10" width="9.5703125" style="5" customWidth="1"/>
    <col min="11" max="11" width="3.28515625" style="5" customWidth="1"/>
    <col min="12" max="12" width="11.42578125" style="5"/>
    <col min="13" max="13" width="13.7109375" style="5" customWidth="1"/>
    <col min="14" max="22" width="9.85546875" style="5" customWidth="1"/>
    <col min="23" max="16384" width="11.42578125" style="5"/>
  </cols>
  <sheetData>
    <row r="2" spans="1:22" ht="16.5" thickBot="1" x14ac:dyDescent="0.3">
      <c r="A2" s="163" t="s">
        <v>314</v>
      </c>
      <c r="B2" s="163"/>
      <c r="C2" s="163"/>
      <c r="D2" s="163"/>
      <c r="E2" s="163"/>
      <c r="F2" s="163"/>
      <c r="G2" s="163"/>
      <c r="H2" s="163"/>
      <c r="I2" s="163"/>
      <c r="J2" s="163"/>
      <c r="M2" s="163" t="s">
        <v>391</v>
      </c>
      <c r="N2" s="163"/>
      <c r="O2" s="163"/>
      <c r="P2" s="163"/>
      <c r="Q2" s="163"/>
      <c r="R2" s="163"/>
      <c r="S2" s="163"/>
      <c r="T2" s="163"/>
      <c r="U2" s="163"/>
      <c r="V2" s="163"/>
    </row>
    <row r="3" spans="1:22" ht="16.5" thickTop="1" x14ac:dyDescent="0.25">
      <c r="A3" s="10" t="s">
        <v>261</v>
      </c>
      <c r="B3" s="10" t="s">
        <v>155</v>
      </c>
      <c r="C3" s="10" t="s">
        <v>153</v>
      </c>
      <c r="D3" s="10" t="s">
        <v>144</v>
      </c>
      <c r="E3" s="10" t="s">
        <v>262</v>
      </c>
      <c r="F3" s="10" t="s">
        <v>149</v>
      </c>
      <c r="G3" s="10" t="s">
        <v>147</v>
      </c>
      <c r="H3" s="10" t="s">
        <v>268</v>
      </c>
      <c r="I3" s="10" t="s">
        <v>269</v>
      </c>
      <c r="J3" s="10" t="s">
        <v>274</v>
      </c>
      <c r="M3" s="10" t="s">
        <v>261</v>
      </c>
      <c r="N3" s="10" t="s">
        <v>155</v>
      </c>
      <c r="O3" s="10" t="s">
        <v>153</v>
      </c>
      <c r="P3" s="10" t="s">
        <v>144</v>
      </c>
      <c r="Q3" s="10" t="s">
        <v>262</v>
      </c>
      <c r="R3" s="10" t="s">
        <v>149</v>
      </c>
      <c r="S3" s="10" t="s">
        <v>147</v>
      </c>
      <c r="T3" s="10" t="s">
        <v>268</v>
      </c>
      <c r="U3" s="10" t="s">
        <v>269</v>
      </c>
      <c r="V3" s="10" t="s">
        <v>274</v>
      </c>
    </row>
    <row r="4" spans="1:22" ht="25.5" customHeight="1" x14ac:dyDescent="0.25">
      <c r="A4" s="33" t="s">
        <v>155</v>
      </c>
      <c r="B4" s="18">
        <v>0.80820000000000003</v>
      </c>
      <c r="C4" s="15"/>
      <c r="D4" s="15"/>
      <c r="E4" s="15"/>
      <c r="F4" s="15"/>
      <c r="G4" s="15"/>
      <c r="H4" s="15"/>
      <c r="I4" s="15"/>
      <c r="J4" s="15"/>
      <c r="M4" s="91" t="s">
        <v>155</v>
      </c>
      <c r="N4" s="18">
        <v>0.80820000000000003</v>
      </c>
      <c r="O4" s="15"/>
      <c r="P4" s="15"/>
      <c r="Q4" s="15"/>
      <c r="R4" s="15"/>
      <c r="S4" s="15"/>
      <c r="T4" s="15"/>
      <c r="U4" s="15"/>
      <c r="V4" s="15"/>
    </row>
    <row r="5" spans="1:22" s="9" customFormat="1" ht="25.5" customHeight="1" x14ac:dyDescent="0.25">
      <c r="A5" s="11" t="s">
        <v>153</v>
      </c>
      <c r="B5" s="12" t="s">
        <v>153</v>
      </c>
      <c r="C5" s="19">
        <v>0.66510000000000002</v>
      </c>
      <c r="D5" s="12"/>
      <c r="E5" s="12"/>
      <c r="F5" s="12"/>
      <c r="G5" s="12"/>
      <c r="H5" s="12"/>
      <c r="I5" s="12"/>
      <c r="J5" s="12"/>
      <c r="M5" s="11" t="s">
        <v>153</v>
      </c>
      <c r="N5" s="12" t="s">
        <v>153</v>
      </c>
      <c r="O5" s="19">
        <v>0.66510000000000002</v>
      </c>
      <c r="P5" s="12"/>
      <c r="Q5" s="12"/>
      <c r="R5" s="12"/>
      <c r="S5" s="12"/>
      <c r="T5" s="12"/>
      <c r="U5" s="12"/>
      <c r="V5" s="12"/>
    </row>
    <row r="6" spans="1:22" s="9" customFormat="1" ht="25.5" customHeight="1" x14ac:dyDescent="0.25">
      <c r="A6" s="11" t="s">
        <v>144</v>
      </c>
      <c r="B6" s="12" t="s">
        <v>144</v>
      </c>
      <c r="C6" s="12" t="s">
        <v>144</v>
      </c>
      <c r="D6" s="19">
        <v>0.54179999999999995</v>
      </c>
      <c r="E6" s="12"/>
      <c r="F6" s="12"/>
      <c r="G6" s="12"/>
      <c r="H6" s="12"/>
      <c r="I6" s="12"/>
      <c r="J6" s="12"/>
      <c r="M6" s="11" t="s">
        <v>144</v>
      </c>
      <c r="N6" s="12" t="s">
        <v>144</v>
      </c>
      <c r="O6" s="12" t="s">
        <v>144</v>
      </c>
      <c r="P6" s="19">
        <v>0.54179999999999995</v>
      </c>
      <c r="Q6" s="12"/>
      <c r="R6" s="12"/>
      <c r="S6" s="12"/>
      <c r="T6" s="12"/>
      <c r="U6" s="12"/>
      <c r="V6" s="12"/>
    </row>
    <row r="7" spans="1:22" s="9" customFormat="1" ht="25.5" customHeight="1" x14ac:dyDescent="0.25">
      <c r="A7" s="11" t="s">
        <v>262</v>
      </c>
      <c r="B7" s="12" t="s">
        <v>263</v>
      </c>
      <c r="C7" s="12" t="s">
        <v>263</v>
      </c>
      <c r="D7" s="12" t="s">
        <v>264</v>
      </c>
      <c r="E7" s="19">
        <v>0.1196</v>
      </c>
      <c r="F7" s="12"/>
      <c r="G7" s="12"/>
      <c r="H7" s="12"/>
      <c r="I7" s="12"/>
      <c r="J7" s="12"/>
      <c r="M7" s="11" t="s">
        <v>262</v>
      </c>
      <c r="N7" s="12" t="s">
        <v>262</v>
      </c>
      <c r="O7" s="12" t="s">
        <v>262</v>
      </c>
      <c r="P7" s="12" t="s">
        <v>264</v>
      </c>
      <c r="Q7" s="19">
        <v>0.1196</v>
      </c>
      <c r="R7" s="12"/>
      <c r="S7" s="12"/>
      <c r="T7" s="12"/>
      <c r="U7" s="12"/>
      <c r="V7" s="12"/>
    </row>
    <row r="8" spans="1:22" s="9" customFormat="1" ht="25.5" customHeight="1" x14ac:dyDescent="0.25">
      <c r="A8" s="11" t="s">
        <v>149</v>
      </c>
      <c r="B8" s="12" t="s">
        <v>150</v>
      </c>
      <c r="C8" s="12" t="s">
        <v>151</v>
      </c>
      <c r="D8" s="12" t="s">
        <v>145</v>
      </c>
      <c r="E8" s="12" t="s">
        <v>149</v>
      </c>
      <c r="F8" s="19">
        <v>4.5260000000000002E-2</v>
      </c>
      <c r="G8" s="12"/>
      <c r="H8" s="12"/>
      <c r="I8" s="12"/>
      <c r="J8" s="12"/>
      <c r="M8" s="11" t="s">
        <v>149</v>
      </c>
      <c r="N8" s="12" t="s">
        <v>149</v>
      </c>
      <c r="O8" s="12" t="s">
        <v>150</v>
      </c>
      <c r="P8" s="12" t="s">
        <v>145</v>
      </c>
      <c r="Q8" s="12" t="s">
        <v>149</v>
      </c>
      <c r="R8" s="19">
        <v>4.5260000000000002E-2</v>
      </c>
      <c r="S8" s="12"/>
      <c r="T8" s="12"/>
      <c r="U8" s="12"/>
      <c r="V8" s="12"/>
    </row>
    <row r="9" spans="1:22" s="9" customFormat="1" ht="25.5" customHeight="1" x14ac:dyDescent="0.25">
      <c r="A9" s="11" t="s">
        <v>147</v>
      </c>
      <c r="B9" s="12" t="s">
        <v>152</v>
      </c>
      <c r="C9" s="12" t="s">
        <v>152</v>
      </c>
      <c r="D9" s="12" t="s">
        <v>146</v>
      </c>
      <c r="E9" s="12" t="s">
        <v>147</v>
      </c>
      <c r="F9" s="12" t="s">
        <v>150</v>
      </c>
      <c r="G9" s="19">
        <v>5.6239999999999998E-2</v>
      </c>
      <c r="H9" s="12"/>
      <c r="I9" s="12"/>
      <c r="J9" s="12"/>
      <c r="M9" s="11" t="s">
        <v>147</v>
      </c>
      <c r="N9" s="12" t="s">
        <v>147</v>
      </c>
      <c r="O9" s="12" t="s">
        <v>152</v>
      </c>
      <c r="P9" s="12" t="s">
        <v>146</v>
      </c>
      <c r="Q9" s="12" t="s">
        <v>147</v>
      </c>
      <c r="R9" s="12" t="s">
        <v>149</v>
      </c>
      <c r="S9" s="19">
        <v>5.6239999999999998E-2</v>
      </c>
      <c r="T9" s="12"/>
      <c r="U9" s="12"/>
      <c r="V9" s="12"/>
    </row>
    <row r="10" spans="1:22" s="9" customFormat="1" ht="25.5" customHeight="1" x14ac:dyDescent="0.25">
      <c r="A10" s="11" t="s">
        <v>265</v>
      </c>
      <c r="B10" s="12" t="s">
        <v>270</v>
      </c>
      <c r="C10" s="12" t="s">
        <v>270</v>
      </c>
      <c r="D10" s="12" t="s">
        <v>271</v>
      </c>
      <c r="E10" s="12" t="s">
        <v>262</v>
      </c>
      <c r="F10" s="12" t="s">
        <v>145</v>
      </c>
      <c r="G10" s="12" t="s">
        <v>152</v>
      </c>
      <c r="H10" s="19">
        <v>0.12429999999999999</v>
      </c>
      <c r="I10" s="12"/>
      <c r="J10" s="12"/>
      <c r="M10" s="11" t="s">
        <v>265</v>
      </c>
      <c r="N10" s="12" t="s">
        <v>268</v>
      </c>
      <c r="O10" s="12" t="s">
        <v>268</v>
      </c>
      <c r="P10" s="12" t="s">
        <v>271</v>
      </c>
      <c r="Q10" s="12" t="s">
        <v>262</v>
      </c>
      <c r="R10" s="12" t="s">
        <v>145</v>
      </c>
      <c r="S10" s="12" t="s">
        <v>152</v>
      </c>
      <c r="T10" s="19">
        <v>0.12429999999999999</v>
      </c>
      <c r="U10" s="12"/>
      <c r="V10" s="12"/>
    </row>
    <row r="11" spans="1:22" s="9" customFormat="1" ht="25.5" customHeight="1" x14ac:dyDescent="0.25">
      <c r="A11" s="11" t="s">
        <v>266</v>
      </c>
      <c r="B11" s="12" t="s">
        <v>272</v>
      </c>
      <c r="C11" s="12" t="s">
        <v>272</v>
      </c>
      <c r="D11" s="12" t="s">
        <v>273</v>
      </c>
      <c r="E11" s="12" t="s">
        <v>269</v>
      </c>
      <c r="F11" s="12" t="s">
        <v>150</v>
      </c>
      <c r="G11" s="12" t="s">
        <v>147</v>
      </c>
      <c r="H11" s="12" t="s">
        <v>272</v>
      </c>
      <c r="I11" s="19">
        <v>5.8259999999999999E-2</v>
      </c>
      <c r="J11" s="12"/>
      <c r="M11" s="11" t="s">
        <v>266</v>
      </c>
      <c r="N11" s="12" t="s">
        <v>269</v>
      </c>
      <c r="O11" s="12" t="s">
        <v>269</v>
      </c>
      <c r="P11" s="12" t="s">
        <v>273</v>
      </c>
      <c r="Q11" s="12" t="s">
        <v>269</v>
      </c>
      <c r="R11" s="12" t="s">
        <v>149</v>
      </c>
      <c r="S11" s="12" t="s">
        <v>147</v>
      </c>
      <c r="T11" s="12" t="s">
        <v>272</v>
      </c>
      <c r="U11" s="19">
        <v>5.8259999999999999E-2</v>
      </c>
      <c r="V11" s="12"/>
    </row>
    <row r="12" spans="1:22" s="9" customFormat="1" ht="25.5" customHeight="1" thickBot="1" x14ac:dyDescent="0.3">
      <c r="A12" s="13" t="s">
        <v>267</v>
      </c>
      <c r="B12" s="13" t="s">
        <v>275</v>
      </c>
      <c r="C12" s="13" t="s">
        <v>275</v>
      </c>
      <c r="D12" s="13" t="s">
        <v>276</v>
      </c>
      <c r="E12" s="13" t="s">
        <v>275</v>
      </c>
      <c r="F12" s="13" t="s">
        <v>277</v>
      </c>
      <c r="G12" s="13" t="s">
        <v>276</v>
      </c>
      <c r="H12" s="13" t="s">
        <v>276</v>
      </c>
      <c r="I12" s="13" t="s">
        <v>276</v>
      </c>
      <c r="J12" s="20">
        <v>2.6290000000000001E-2</v>
      </c>
      <c r="M12" s="13" t="s">
        <v>267</v>
      </c>
      <c r="N12" s="133" t="s">
        <v>277</v>
      </c>
      <c r="O12" s="133" t="s">
        <v>277</v>
      </c>
      <c r="P12" s="133" t="s">
        <v>276</v>
      </c>
      <c r="Q12" s="133" t="s">
        <v>277</v>
      </c>
      <c r="R12" s="133" t="s">
        <v>276</v>
      </c>
      <c r="S12" s="133" t="s">
        <v>276</v>
      </c>
      <c r="T12" s="133" t="s">
        <v>275</v>
      </c>
      <c r="U12" s="133" t="s">
        <v>275</v>
      </c>
      <c r="V12" s="20">
        <v>2.6290000000000001E-2</v>
      </c>
    </row>
    <row r="13" spans="1:22" ht="15" customHeight="1" thickTop="1" x14ac:dyDescent="0.25">
      <c r="A13" s="164" t="s">
        <v>278</v>
      </c>
      <c r="B13" s="164"/>
      <c r="C13" s="164"/>
      <c r="D13" s="164"/>
      <c r="E13" s="164"/>
      <c r="F13" s="164"/>
      <c r="G13" s="164"/>
      <c r="H13" s="164"/>
      <c r="I13" s="164"/>
      <c r="J13" s="164"/>
      <c r="M13" s="164" t="s">
        <v>392</v>
      </c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ht="22.5" customHeight="1" x14ac:dyDescent="0.25">
      <c r="A14" s="165" t="s">
        <v>310</v>
      </c>
      <c r="B14" s="165"/>
      <c r="C14" s="165"/>
      <c r="D14" s="165"/>
      <c r="E14" s="165"/>
      <c r="F14" s="165"/>
      <c r="G14" s="165"/>
      <c r="H14" s="165"/>
      <c r="I14" s="165"/>
      <c r="J14" s="165"/>
      <c r="M14" s="165" t="s">
        <v>393</v>
      </c>
      <c r="N14" s="165"/>
      <c r="O14" s="165"/>
      <c r="P14" s="165"/>
      <c r="Q14" s="165"/>
      <c r="R14" s="165"/>
      <c r="S14" s="165"/>
      <c r="T14" s="165"/>
      <c r="U14" s="165"/>
      <c r="V14" s="165"/>
    </row>
    <row r="16" spans="1:22" ht="16.5" thickBot="1" x14ac:dyDescent="0.3">
      <c r="A16" s="162" t="s">
        <v>389</v>
      </c>
      <c r="B16" s="162"/>
      <c r="C16" s="162"/>
      <c r="D16" s="162"/>
      <c r="E16" s="162"/>
      <c r="F16" s="162"/>
      <c r="G16" s="162"/>
      <c r="H16" s="162"/>
      <c r="I16" s="162"/>
      <c r="J16" s="162"/>
    </row>
    <row r="17" spans="1:12" ht="16.5" thickTop="1" x14ac:dyDescent="0.25">
      <c r="A17" s="10" t="s">
        <v>261</v>
      </c>
      <c r="B17" s="10" t="s">
        <v>155</v>
      </c>
      <c r="C17" s="10" t="s">
        <v>153</v>
      </c>
      <c r="D17" s="10" t="s">
        <v>144</v>
      </c>
      <c r="E17" s="10" t="s">
        <v>262</v>
      </c>
      <c r="F17" s="10" t="s">
        <v>149</v>
      </c>
      <c r="G17" s="10" t="s">
        <v>147</v>
      </c>
      <c r="H17" s="10" t="s">
        <v>268</v>
      </c>
      <c r="I17" s="10" t="s">
        <v>269</v>
      </c>
      <c r="J17" s="10" t="s">
        <v>274</v>
      </c>
    </row>
    <row r="18" spans="1:12" x14ac:dyDescent="0.25">
      <c r="A18" s="91" t="s">
        <v>155</v>
      </c>
      <c r="B18" s="18">
        <v>0.80820000000000003</v>
      </c>
      <c r="C18" s="136"/>
      <c r="D18" s="136"/>
      <c r="E18" s="136"/>
      <c r="F18" s="136"/>
      <c r="G18" s="136"/>
      <c r="H18" s="136"/>
      <c r="I18" s="136"/>
      <c r="J18" s="136"/>
    </row>
    <row r="19" spans="1:12" x14ac:dyDescent="0.25">
      <c r="A19" s="11" t="s">
        <v>153</v>
      </c>
      <c r="B19" s="130">
        <v>-1.3029999999999999</v>
      </c>
      <c r="C19" s="19">
        <v>0.66510000000000002</v>
      </c>
      <c r="D19" s="130"/>
      <c r="E19" s="130"/>
      <c r="F19" s="130"/>
      <c r="G19" s="130"/>
      <c r="H19" s="130"/>
      <c r="I19" s="130"/>
      <c r="J19" s="130"/>
    </row>
    <row r="20" spans="1:12" x14ac:dyDescent="0.25">
      <c r="A20" s="11" t="s">
        <v>144</v>
      </c>
      <c r="B20" s="130">
        <v>-0.89880000000000004</v>
      </c>
      <c r="C20" s="130">
        <v>0.63529999999999998</v>
      </c>
      <c r="D20" s="19">
        <v>0.54179999999999995</v>
      </c>
      <c r="E20" s="130"/>
      <c r="F20" s="130"/>
      <c r="G20" s="130"/>
      <c r="H20" s="130"/>
      <c r="I20" s="130"/>
      <c r="J20" s="130"/>
    </row>
    <row r="21" spans="1:12" x14ac:dyDescent="0.25">
      <c r="A21" s="11" t="s">
        <v>262</v>
      </c>
      <c r="B21" s="130">
        <v>-1.383</v>
      </c>
      <c r="C21" s="130">
        <v>1.474</v>
      </c>
      <c r="D21" s="130">
        <v>2.552</v>
      </c>
      <c r="E21" s="19">
        <v>0.1196</v>
      </c>
      <c r="F21" s="130"/>
      <c r="G21" s="130"/>
      <c r="H21" s="130"/>
      <c r="I21" s="130"/>
      <c r="J21" s="130"/>
    </row>
    <row r="22" spans="1:12" x14ac:dyDescent="0.25">
      <c r="A22" s="11" t="s">
        <v>149</v>
      </c>
      <c r="B22" s="130">
        <v>9.6000000000000002E-2</v>
      </c>
      <c r="C22" s="130">
        <v>1.806</v>
      </c>
      <c r="D22" s="130">
        <v>3.625</v>
      </c>
      <c r="E22" s="130">
        <v>1.298</v>
      </c>
      <c r="F22" s="19">
        <v>4.5260000000000002E-2</v>
      </c>
      <c r="G22" s="130"/>
      <c r="H22" s="130"/>
      <c r="I22" s="130"/>
      <c r="J22" s="130"/>
    </row>
    <row r="23" spans="1:12" x14ac:dyDescent="0.25">
      <c r="A23" s="11" t="s">
        <v>147</v>
      </c>
      <c r="B23" s="130">
        <v>-1.601</v>
      </c>
      <c r="C23" s="130">
        <v>1.7290000000000001</v>
      </c>
      <c r="D23" s="130">
        <v>3.3490000000000002</v>
      </c>
      <c r="E23" s="130">
        <v>1.538</v>
      </c>
      <c r="F23" s="130">
        <v>-0.89780000000000004</v>
      </c>
      <c r="G23" s="19">
        <v>5.6239999999999998E-2</v>
      </c>
      <c r="H23" s="130"/>
      <c r="I23" s="130"/>
      <c r="J23" s="130"/>
    </row>
    <row r="24" spans="1:12" ht="15" customHeight="1" x14ac:dyDescent="0.25">
      <c r="A24" s="11" t="s">
        <v>265</v>
      </c>
      <c r="B24" s="130">
        <v>-1.5680000000000001</v>
      </c>
      <c r="C24" s="130">
        <v>1.7010000000000001</v>
      </c>
      <c r="D24" s="130">
        <v>3.7839999999999998</v>
      </c>
      <c r="E24" s="130">
        <v>-7.0120000000000002E-2</v>
      </c>
      <c r="F24" s="130">
        <v>-2.9260000000000002</v>
      </c>
      <c r="G24" s="130">
        <v>-1.887</v>
      </c>
      <c r="H24" s="19">
        <v>0.12429999999999999</v>
      </c>
      <c r="I24" s="130"/>
      <c r="J24" s="130"/>
    </row>
    <row r="25" spans="1:12" ht="15" customHeight="1" x14ac:dyDescent="0.25">
      <c r="A25" s="11" t="s">
        <v>266</v>
      </c>
      <c r="B25" s="130">
        <v>-1.5820000000000001</v>
      </c>
      <c r="C25" s="130">
        <v>1.7170000000000001</v>
      </c>
      <c r="D25" s="130">
        <v>3.331</v>
      </c>
      <c r="E25" s="130">
        <v>1.5649999999999999</v>
      </c>
      <c r="F25" s="130">
        <v>-0.67030000000000001</v>
      </c>
      <c r="G25" s="130">
        <v>-0.25940000000000002</v>
      </c>
      <c r="H25" s="130">
        <v>1.7869999999999999</v>
      </c>
      <c r="I25" s="19">
        <v>5.8259999999999999E-2</v>
      </c>
      <c r="J25" s="130"/>
    </row>
    <row r="26" spans="1:12" ht="15" customHeight="1" thickBot="1" x14ac:dyDescent="0.3">
      <c r="A26" s="13" t="s">
        <v>267</v>
      </c>
      <c r="B26" s="134">
        <v>-1.766</v>
      </c>
      <c r="C26" s="134">
        <v>1.8120000000000001</v>
      </c>
      <c r="D26" s="134">
        <v>3.532</v>
      </c>
      <c r="E26" s="134">
        <v>1.792</v>
      </c>
      <c r="F26" s="134">
        <v>2.9079999999999999</v>
      </c>
      <c r="G26" s="134">
        <v>3.8439999999999999</v>
      </c>
      <c r="H26" s="134">
        <v>2.6190000000000002</v>
      </c>
      <c r="I26" s="134">
        <v>2.089</v>
      </c>
      <c r="J26" s="20">
        <v>2.6290000000000001E-2</v>
      </c>
    </row>
    <row r="27" spans="1:12" ht="16.5" thickTop="1" x14ac:dyDescent="0.25"/>
    <row r="28" spans="1:12" ht="16.5" thickBot="1" x14ac:dyDescent="0.3">
      <c r="A28" s="162" t="s">
        <v>387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32" t="s">
        <v>388</v>
      </c>
      <c r="L28" s="131">
        <v>30</v>
      </c>
    </row>
    <row r="29" spans="1:12" ht="16.5" thickTop="1" x14ac:dyDescent="0.25">
      <c r="A29" s="10" t="s">
        <v>261</v>
      </c>
      <c r="B29" s="10" t="s">
        <v>155</v>
      </c>
      <c r="C29" s="10" t="s">
        <v>153</v>
      </c>
      <c r="D29" s="10" t="s">
        <v>144</v>
      </c>
      <c r="E29" s="10" t="s">
        <v>262</v>
      </c>
      <c r="F29" s="10" t="s">
        <v>149</v>
      </c>
      <c r="G29" s="10" t="s">
        <v>147</v>
      </c>
      <c r="H29" s="10" t="s">
        <v>268</v>
      </c>
      <c r="I29" s="10" t="s">
        <v>269</v>
      </c>
      <c r="J29" s="10" t="s">
        <v>274</v>
      </c>
    </row>
    <row r="30" spans="1:12" x14ac:dyDescent="0.25">
      <c r="A30" s="91" t="s">
        <v>155</v>
      </c>
      <c r="B30" s="18">
        <v>0.80820000000000003</v>
      </c>
      <c r="C30" s="15"/>
      <c r="D30" s="15"/>
      <c r="E30" s="15"/>
      <c r="F30" s="15"/>
      <c r="G30" s="15"/>
      <c r="H30" s="15"/>
      <c r="I30" s="15"/>
      <c r="J30" s="15"/>
    </row>
    <row r="31" spans="1:12" x14ac:dyDescent="0.25">
      <c r="A31" s="11" t="s">
        <v>153</v>
      </c>
      <c r="B31" s="130">
        <f>SQRT(($L$28-1)/$L$28)*B19</f>
        <v>-1.281099280565978</v>
      </c>
      <c r="C31" s="19">
        <v>0.66510000000000002</v>
      </c>
      <c r="D31" s="12"/>
      <c r="E31" s="12"/>
      <c r="F31" s="12"/>
      <c r="G31" s="12"/>
      <c r="H31" s="12"/>
      <c r="I31" s="12"/>
      <c r="J31" s="12"/>
    </row>
    <row r="32" spans="1:12" x14ac:dyDescent="0.25">
      <c r="A32" s="11" t="s">
        <v>144</v>
      </c>
      <c r="B32" s="130">
        <f>SQRT(($L$28-1)/$L$28)*B20</f>
        <v>-0.88369304172885732</v>
      </c>
      <c r="C32" s="130">
        <f>SQRT(($L$28-1)/$L$28)*C20</f>
        <v>0.62462192858293619</v>
      </c>
      <c r="D32" s="19">
        <v>0.54179999999999995</v>
      </c>
      <c r="E32" s="130"/>
      <c r="F32" s="12"/>
      <c r="G32" s="12"/>
      <c r="H32" s="12"/>
      <c r="I32" s="12"/>
      <c r="J32" s="12"/>
    </row>
    <row r="33" spans="1:22" x14ac:dyDescent="0.25">
      <c r="A33" s="11" t="s">
        <v>262</v>
      </c>
      <c r="B33" s="130">
        <f t="shared" ref="B33:C38" si="0">SQRT(($L$28-1)/$L$28)*B21</f>
        <v>-1.359754646985992</v>
      </c>
      <c r="C33" s="130">
        <f t="shared" si="0"/>
        <v>1.4492251262887579</v>
      </c>
      <c r="D33" s="130">
        <f t="shared" ref="D33" si="1">SQRT(($L$28-1)/$L$28)*D21</f>
        <v>2.5091061887984467</v>
      </c>
      <c r="E33" s="19">
        <v>0.1196</v>
      </c>
      <c r="F33" s="12"/>
      <c r="G33" s="12"/>
      <c r="H33" s="12"/>
      <c r="I33" s="12"/>
      <c r="J33" s="12"/>
    </row>
    <row r="34" spans="1:22" x14ac:dyDescent="0.25">
      <c r="A34" s="11" t="s">
        <v>149</v>
      </c>
      <c r="B34" s="130">
        <f t="shared" si="0"/>
        <v>9.4386439704016806E-2</v>
      </c>
      <c r="C34" s="130">
        <f t="shared" si="0"/>
        <v>1.7756448969318162</v>
      </c>
      <c r="D34" s="130">
        <f t="shared" ref="D34" si="2">SQRT(($L$28-1)/$L$28)*D22</f>
        <v>3.5640712909068846</v>
      </c>
      <c r="E34" s="130">
        <f t="shared" ref="E34" si="3">SQRT(($L$28-1)/$L$28)*E22</f>
        <v>1.2761833201647272</v>
      </c>
      <c r="F34" s="19">
        <v>4.5260000000000002E-2</v>
      </c>
      <c r="G34" s="12"/>
      <c r="H34" s="12"/>
      <c r="I34" s="12"/>
      <c r="J34" s="12"/>
    </row>
    <row r="35" spans="1:22" x14ac:dyDescent="0.25">
      <c r="A35" s="11" t="s">
        <v>147</v>
      </c>
      <c r="B35" s="130">
        <f t="shared" si="0"/>
        <v>-1.5740905204805302</v>
      </c>
      <c r="C35" s="130">
        <f t="shared" si="0"/>
        <v>1.6999391067525527</v>
      </c>
      <c r="D35" s="130">
        <f t="shared" ref="D35" si="4">SQRT(($L$28-1)/$L$28)*D23</f>
        <v>3.2927102767578362</v>
      </c>
      <c r="E35" s="130">
        <f t="shared" ref="E35:F35" si="5">SQRT(($L$28-1)/$L$28)*E23</f>
        <v>1.5121494194247691</v>
      </c>
      <c r="F35" s="130">
        <f t="shared" si="5"/>
        <v>-0.88270984964860721</v>
      </c>
      <c r="G35" s="19">
        <v>5.6239999999999998E-2</v>
      </c>
      <c r="H35" s="12"/>
      <c r="I35" s="12"/>
      <c r="J35" s="12"/>
    </row>
    <row r="36" spans="1:22" x14ac:dyDescent="0.25">
      <c r="A36" s="11" t="s">
        <v>265</v>
      </c>
      <c r="B36" s="130">
        <f t="shared" si="0"/>
        <v>-1.5416451818322745</v>
      </c>
      <c r="C36" s="130">
        <f t="shared" si="0"/>
        <v>1.6724097285055477</v>
      </c>
      <c r="D36" s="130">
        <f t="shared" ref="D36" si="6">SQRT(($L$28-1)/$L$28)*D24</f>
        <v>3.7203988316666621</v>
      </c>
      <c r="E36" s="130">
        <f t="shared" ref="E36" si="7">SQRT(($L$28-1)/$L$28)*E24</f>
        <v>-6.8941428667142271E-2</v>
      </c>
      <c r="F36" s="130">
        <f t="shared" ref="F36:G36" si="8">SQRT(($L$28-1)/$L$28)*F24</f>
        <v>-2.8768200268120121</v>
      </c>
      <c r="G36" s="130">
        <f t="shared" si="8"/>
        <v>-1.8552834554320803</v>
      </c>
      <c r="H36" s="19">
        <v>0.12429999999999999</v>
      </c>
      <c r="I36" s="12"/>
      <c r="J36" s="12"/>
    </row>
    <row r="37" spans="1:22" ht="24" x14ac:dyDescent="0.25">
      <c r="A37" s="11" t="s">
        <v>266</v>
      </c>
      <c r="B37" s="130">
        <f t="shared" si="0"/>
        <v>-1.5554098709557769</v>
      </c>
      <c r="C37" s="130">
        <f t="shared" si="0"/>
        <v>1.6881408017895505</v>
      </c>
      <c r="D37" s="130">
        <f t="shared" ref="D37" si="9">SQRT(($L$28-1)/$L$28)*D25</f>
        <v>3.275012819313333</v>
      </c>
      <c r="E37" s="130">
        <f t="shared" ref="E37" si="10">SQRT(($L$28-1)/$L$28)*E25</f>
        <v>1.5386956055915237</v>
      </c>
      <c r="F37" s="130">
        <f t="shared" ref="F37:H37" si="11">SQRT(($L$28-1)/$L$28)*F25</f>
        <v>-0.65903365139169234</v>
      </c>
      <c r="G37" s="130">
        <f t="shared" si="11"/>
        <v>-0.25504002561689543</v>
      </c>
      <c r="H37" s="130">
        <f t="shared" si="11"/>
        <v>1.7569642474070626</v>
      </c>
      <c r="I37" s="19">
        <v>5.8259999999999999E-2</v>
      </c>
      <c r="J37" s="12"/>
    </row>
    <row r="38" spans="1:22" ht="16.5" thickBot="1" x14ac:dyDescent="0.3">
      <c r="A38" s="13" t="s">
        <v>267</v>
      </c>
      <c r="B38" s="134">
        <f t="shared" si="0"/>
        <v>-1.736317213721809</v>
      </c>
      <c r="C38" s="134">
        <f t="shared" si="0"/>
        <v>1.7815440494133172</v>
      </c>
      <c r="D38" s="134">
        <f t="shared" ref="D38" si="12">SQRT(($L$28-1)/$L$28)*D26</f>
        <v>3.4726344274436181</v>
      </c>
      <c r="E38" s="134">
        <f t="shared" ref="E38" si="13">SQRT(($L$28-1)/$L$28)*E26</f>
        <v>1.7618802078083136</v>
      </c>
      <c r="F38" s="134">
        <f t="shared" ref="F38:I38" si="14">SQRT(($L$28-1)/$L$28)*F26</f>
        <v>2.8591225693675089</v>
      </c>
      <c r="G38" s="134">
        <f t="shared" si="14"/>
        <v>3.7793903564816724</v>
      </c>
      <c r="H38" s="134">
        <f t="shared" si="14"/>
        <v>2.5749800581752087</v>
      </c>
      <c r="I38" s="134">
        <f t="shared" si="14"/>
        <v>2.0538882556426157</v>
      </c>
      <c r="J38" s="20">
        <v>2.6290000000000001E-2</v>
      </c>
      <c r="L38" s="135">
        <v>0.9</v>
      </c>
      <c r="M38" s="135">
        <v>0.95</v>
      </c>
      <c r="N38" s="135">
        <v>0.99</v>
      </c>
    </row>
    <row r="39" spans="1:22" ht="16.5" thickTop="1" x14ac:dyDescent="0.25">
      <c r="L39" s="131">
        <v>1.69</v>
      </c>
      <c r="M39" s="131">
        <v>2.04</v>
      </c>
      <c r="N39" s="131">
        <v>2.75</v>
      </c>
    </row>
    <row r="40" spans="1:22" ht="16.5" thickBot="1" x14ac:dyDescent="0.3">
      <c r="A40" s="162" t="s">
        <v>390</v>
      </c>
      <c r="B40" s="162"/>
      <c r="C40" s="162"/>
      <c r="D40" s="162"/>
      <c r="E40" s="162"/>
      <c r="F40" s="162"/>
      <c r="G40" s="162"/>
      <c r="H40" s="162"/>
      <c r="I40" s="162"/>
      <c r="J40" s="162"/>
      <c r="M40" s="162" t="s">
        <v>394</v>
      </c>
      <c r="N40" s="162"/>
      <c r="O40" s="162"/>
      <c r="P40" s="162"/>
      <c r="Q40" s="162"/>
      <c r="R40" s="162"/>
      <c r="S40" s="162"/>
      <c r="T40" s="162"/>
      <c r="U40" s="162"/>
      <c r="V40" s="162"/>
    </row>
    <row r="41" spans="1:22" ht="16.5" thickTop="1" x14ac:dyDescent="0.25">
      <c r="A41" s="10" t="s">
        <v>261</v>
      </c>
      <c r="B41" s="10" t="s">
        <v>155</v>
      </c>
      <c r="C41" s="10" t="s">
        <v>153</v>
      </c>
      <c r="D41" s="10" t="s">
        <v>144</v>
      </c>
      <c r="E41" s="10" t="s">
        <v>262</v>
      </c>
      <c r="F41" s="10" t="s">
        <v>149</v>
      </c>
      <c r="G41" s="10" t="s">
        <v>147</v>
      </c>
      <c r="H41" s="10" t="s">
        <v>268</v>
      </c>
      <c r="I41" s="10" t="s">
        <v>269</v>
      </c>
      <c r="J41" s="10" t="s">
        <v>274</v>
      </c>
      <c r="M41" s="10" t="s">
        <v>261</v>
      </c>
      <c r="N41" s="10" t="s">
        <v>155</v>
      </c>
      <c r="O41" s="10" t="s">
        <v>153</v>
      </c>
      <c r="P41" s="10" t="s">
        <v>144</v>
      </c>
      <c r="Q41" s="10" t="s">
        <v>262</v>
      </c>
      <c r="R41" s="10" t="s">
        <v>149</v>
      </c>
      <c r="S41" s="10" t="s">
        <v>147</v>
      </c>
      <c r="T41" s="10" t="s">
        <v>268</v>
      </c>
      <c r="U41" s="10" t="s">
        <v>269</v>
      </c>
      <c r="V41" s="10" t="s">
        <v>274</v>
      </c>
    </row>
    <row r="42" spans="1:22" x14ac:dyDescent="0.25">
      <c r="A42" s="91" t="s">
        <v>155</v>
      </c>
      <c r="B42" s="18">
        <v>0.80820000000000003</v>
      </c>
      <c r="C42" s="15"/>
      <c r="D42" s="15"/>
      <c r="E42" s="15"/>
      <c r="F42" s="15"/>
      <c r="G42" s="15"/>
      <c r="H42" s="15"/>
      <c r="I42" s="15"/>
      <c r="J42" s="15"/>
      <c r="M42" s="91" t="s">
        <v>155</v>
      </c>
      <c r="N42" s="18">
        <v>0.80820000000000003</v>
      </c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1" t="s">
        <v>153</v>
      </c>
      <c r="B43" s="130" t="b">
        <f t="shared" ref="B43:B50" si="15">ABS(B31)&gt;$L$39</f>
        <v>0</v>
      </c>
      <c r="C43" s="19">
        <v>0.66510000000000002</v>
      </c>
      <c r="D43" s="12"/>
      <c r="E43" s="12"/>
      <c r="F43" s="12"/>
      <c r="G43" s="12"/>
      <c r="H43" s="12"/>
      <c r="I43" s="12"/>
      <c r="J43" s="12"/>
      <c r="M43" s="11" t="s">
        <v>153</v>
      </c>
      <c r="N43" s="130" t="b">
        <f t="shared" ref="N43:N50" si="16">ABS(B19)&gt;$M$39</f>
        <v>0</v>
      </c>
      <c r="O43" s="19">
        <v>0.66510000000000002</v>
      </c>
      <c r="P43" s="12"/>
      <c r="Q43" s="12"/>
      <c r="R43" s="12"/>
      <c r="S43" s="12"/>
      <c r="T43" s="12"/>
      <c r="U43" s="12"/>
      <c r="V43" s="12"/>
    </row>
    <row r="44" spans="1:22" x14ac:dyDescent="0.25">
      <c r="A44" s="11" t="s">
        <v>144</v>
      </c>
      <c r="B44" s="130" t="b">
        <f t="shared" si="15"/>
        <v>0</v>
      </c>
      <c r="C44" s="130" t="b">
        <f t="shared" ref="C44:C50" si="17">ABS(C32)&gt;$L$39</f>
        <v>0</v>
      </c>
      <c r="D44" s="19">
        <v>0.54179999999999995</v>
      </c>
      <c r="E44" s="130"/>
      <c r="F44" s="12"/>
      <c r="G44" s="12"/>
      <c r="H44" s="12"/>
      <c r="I44" s="12"/>
      <c r="J44" s="12"/>
      <c r="M44" s="11" t="s">
        <v>144</v>
      </c>
      <c r="N44" s="130" t="b">
        <f t="shared" si="16"/>
        <v>0</v>
      </c>
      <c r="O44" s="130" t="b">
        <f t="shared" ref="O44:O50" si="18">ABS(C20)&gt;$M$39</f>
        <v>0</v>
      </c>
      <c r="P44" s="19">
        <v>0.54179999999999995</v>
      </c>
      <c r="Q44" s="130"/>
      <c r="R44" s="12"/>
      <c r="S44" s="12"/>
      <c r="T44" s="12"/>
      <c r="U44" s="12"/>
      <c r="V44" s="12"/>
    </row>
    <row r="45" spans="1:22" x14ac:dyDescent="0.25">
      <c r="A45" s="11" t="s">
        <v>262</v>
      </c>
      <c r="B45" s="130" t="b">
        <f t="shared" si="15"/>
        <v>0</v>
      </c>
      <c r="C45" s="130" t="b">
        <f t="shared" si="17"/>
        <v>0</v>
      </c>
      <c r="D45" s="130" t="b">
        <f t="shared" ref="D45:D50" si="19">ABS(D33)&gt;$L$39</f>
        <v>1</v>
      </c>
      <c r="E45" s="19">
        <v>0.1196</v>
      </c>
      <c r="F45" s="12"/>
      <c r="G45" s="12"/>
      <c r="H45" s="12"/>
      <c r="I45" s="12"/>
      <c r="J45" s="12"/>
      <c r="M45" s="11" t="s">
        <v>262</v>
      </c>
      <c r="N45" s="130" t="b">
        <f t="shared" si="16"/>
        <v>0</v>
      </c>
      <c r="O45" s="130" t="b">
        <f t="shared" si="18"/>
        <v>0</v>
      </c>
      <c r="P45" s="130" t="b">
        <f t="shared" ref="P45:P50" si="20">ABS(D21)&gt;$M$39</f>
        <v>1</v>
      </c>
      <c r="Q45" s="19">
        <v>0.1196</v>
      </c>
      <c r="R45" s="12"/>
      <c r="S45" s="12"/>
      <c r="T45" s="12"/>
      <c r="U45" s="12"/>
      <c r="V45" s="12"/>
    </row>
    <row r="46" spans="1:22" x14ac:dyDescent="0.25">
      <c r="A46" s="11" t="s">
        <v>149</v>
      </c>
      <c r="B46" s="130" t="b">
        <f t="shared" si="15"/>
        <v>0</v>
      </c>
      <c r="C46" s="130" t="b">
        <f t="shared" si="17"/>
        <v>1</v>
      </c>
      <c r="D46" s="130" t="b">
        <f t="shared" si="19"/>
        <v>1</v>
      </c>
      <c r="E46" s="130" t="b">
        <f>ABS(E34)&gt;$L$39</f>
        <v>0</v>
      </c>
      <c r="F46" s="19">
        <v>4.5260000000000002E-2</v>
      </c>
      <c r="G46" s="12"/>
      <c r="H46" s="12"/>
      <c r="I46" s="12"/>
      <c r="J46" s="12"/>
      <c r="M46" s="11" t="s">
        <v>149</v>
      </c>
      <c r="N46" s="130" t="b">
        <f t="shared" si="16"/>
        <v>0</v>
      </c>
      <c r="O46" s="130" t="b">
        <f t="shared" si="18"/>
        <v>0</v>
      </c>
      <c r="P46" s="130" t="b">
        <f t="shared" si="20"/>
        <v>1</v>
      </c>
      <c r="Q46" s="130" t="b">
        <f>ABS(E22)&gt;$M$39</f>
        <v>0</v>
      </c>
      <c r="R46" s="19">
        <v>4.5260000000000002E-2</v>
      </c>
      <c r="S46" s="12"/>
      <c r="T46" s="12"/>
      <c r="U46" s="12"/>
      <c r="V46" s="12"/>
    </row>
    <row r="47" spans="1:22" x14ac:dyDescent="0.25">
      <c r="A47" s="11" t="s">
        <v>147</v>
      </c>
      <c r="B47" s="130" t="b">
        <f t="shared" si="15"/>
        <v>0</v>
      </c>
      <c r="C47" s="130" t="b">
        <f t="shared" si="17"/>
        <v>1</v>
      </c>
      <c r="D47" s="130" t="b">
        <f t="shared" si="19"/>
        <v>1</v>
      </c>
      <c r="E47" s="130" t="b">
        <f>ABS(E35)&gt;$L$39</f>
        <v>0</v>
      </c>
      <c r="F47" s="130" t="b">
        <f>ABS(F35)&gt;$L$39</f>
        <v>0</v>
      </c>
      <c r="G47" s="19">
        <v>5.6239999999999998E-2</v>
      </c>
      <c r="H47" s="12"/>
      <c r="I47" s="12"/>
      <c r="J47" s="12"/>
      <c r="M47" s="11" t="s">
        <v>147</v>
      </c>
      <c r="N47" s="130" t="b">
        <f t="shared" si="16"/>
        <v>0</v>
      </c>
      <c r="O47" s="130" t="b">
        <f t="shared" si="18"/>
        <v>0</v>
      </c>
      <c r="P47" s="130" t="b">
        <f t="shared" si="20"/>
        <v>1</v>
      </c>
      <c r="Q47" s="130" t="b">
        <f>ABS(E23)&gt;$M$39</f>
        <v>0</v>
      </c>
      <c r="R47" s="130" t="b">
        <f>ABS(F23)&gt;$M$39</f>
        <v>0</v>
      </c>
      <c r="S47" s="19">
        <v>5.6239999999999998E-2</v>
      </c>
      <c r="T47" s="12"/>
      <c r="U47" s="12"/>
      <c r="V47" s="12"/>
    </row>
    <row r="48" spans="1:22" ht="24" x14ac:dyDescent="0.25">
      <c r="A48" s="11" t="s">
        <v>265</v>
      </c>
      <c r="B48" s="130" t="b">
        <f t="shared" si="15"/>
        <v>0</v>
      </c>
      <c r="C48" s="130" t="b">
        <f t="shared" si="17"/>
        <v>0</v>
      </c>
      <c r="D48" s="130" t="b">
        <f t="shared" si="19"/>
        <v>1</v>
      </c>
      <c r="E48" s="130" t="b">
        <f>ABS(E36)&gt;$L$39</f>
        <v>0</v>
      </c>
      <c r="F48" s="130" t="b">
        <f>ABS(F36)&gt;$L$39</f>
        <v>1</v>
      </c>
      <c r="G48" s="130" t="b">
        <f>ABS(G36)&gt;$L$39</f>
        <v>1</v>
      </c>
      <c r="H48" s="19">
        <v>0.12429999999999999</v>
      </c>
      <c r="I48" s="12"/>
      <c r="J48" s="12"/>
      <c r="M48" s="11" t="s">
        <v>265</v>
      </c>
      <c r="N48" s="130" t="b">
        <f t="shared" si="16"/>
        <v>0</v>
      </c>
      <c r="O48" s="130" t="b">
        <f t="shared" si="18"/>
        <v>0</v>
      </c>
      <c r="P48" s="130" t="b">
        <f t="shared" si="20"/>
        <v>1</v>
      </c>
      <c r="Q48" s="130" t="b">
        <f>ABS(E24)&gt;$M$39</f>
        <v>0</v>
      </c>
      <c r="R48" s="130" t="b">
        <f>ABS(F24)&gt;$M$39</f>
        <v>1</v>
      </c>
      <c r="S48" s="130" t="b">
        <f>ABS(G24)&gt;$M$39</f>
        <v>0</v>
      </c>
      <c r="T48" s="19">
        <v>0.12429999999999999</v>
      </c>
      <c r="U48" s="12"/>
      <c r="V48" s="12"/>
    </row>
    <row r="49" spans="1:22" ht="15" customHeight="1" x14ac:dyDescent="0.25">
      <c r="A49" s="11" t="s">
        <v>266</v>
      </c>
      <c r="B49" s="130" t="b">
        <f t="shared" si="15"/>
        <v>0</v>
      </c>
      <c r="C49" s="130" t="b">
        <f t="shared" si="17"/>
        <v>0</v>
      </c>
      <c r="D49" s="130" t="b">
        <f t="shared" si="19"/>
        <v>1</v>
      </c>
      <c r="E49" s="130" t="b">
        <f>ABS(E37)&gt;$L$39</f>
        <v>0</v>
      </c>
      <c r="F49" s="130" t="b">
        <f>ABS(F37)&gt;$L$39</f>
        <v>0</v>
      </c>
      <c r="G49" s="130" t="b">
        <f>ABS(G37)&gt;$L$39</f>
        <v>0</v>
      </c>
      <c r="H49" s="130" t="b">
        <f>ABS(H37)&gt;$L$39</f>
        <v>1</v>
      </c>
      <c r="I49" s="19">
        <v>5.8259999999999999E-2</v>
      </c>
      <c r="J49" s="12"/>
      <c r="M49" s="11" t="s">
        <v>266</v>
      </c>
      <c r="N49" s="130" t="b">
        <f t="shared" si="16"/>
        <v>0</v>
      </c>
      <c r="O49" s="130" t="b">
        <f t="shared" si="18"/>
        <v>0</v>
      </c>
      <c r="P49" s="130" t="b">
        <f t="shared" si="20"/>
        <v>1</v>
      </c>
      <c r="Q49" s="130" t="b">
        <f>ABS(E25)&gt;$M$39</f>
        <v>0</v>
      </c>
      <c r="R49" s="130" t="b">
        <f>ABS(F25)&gt;$M$39</f>
        <v>0</v>
      </c>
      <c r="S49" s="130" t="b">
        <f>ABS(G25)&gt;$M$39</f>
        <v>0</v>
      </c>
      <c r="T49" s="130" t="b">
        <f>ABS(H25)&gt;$M$39</f>
        <v>0</v>
      </c>
      <c r="U49" s="19">
        <v>5.8259999999999999E-2</v>
      </c>
      <c r="V49" s="12"/>
    </row>
    <row r="50" spans="1:22" ht="16.5" thickBot="1" x14ac:dyDescent="0.3">
      <c r="A50" s="13" t="s">
        <v>267</v>
      </c>
      <c r="B50" s="137" t="b">
        <f t="shared" si="15"/>
        <v>1</v>
      </c>
      <c r="C50" s="137" t="b">
        <f t="shared" si="17"/>
        <v>1</v>
      </c>
      <c r="D50" s="137" t="b">
        <f t="shared" si="19"/>
        <v>1</v>
      </c>
      <c r="E50" s="137" t="b">
        <f>ABS(E38)&gt;$L$39</f>
        <v>1</v>
      </c>
      <c r="F50" s="137" t="b">
        <f>ABS(F38)&gt;$L$39</f>
        <v>1</v>
      </c>
      <c r="G50" s="137" t="b">
        <f>ABS(G38)&gt;$L$39</f>
        <v>1</v>
      </c>
      <c r="H50" s="137" t="b">
        <f>ABS(H38)&gt;$L$39</f>
        <v>1</v>
      </c>
      <c r="I50" s="137" t="b">
        <f>ABS(I38)&gt;$L$39</f>
        <v>1</v>
      </c>
      <c r="J50" s="20">
        <v>2.6290000000000001E-2</v>
      </c>
      <c r="M50" s="13" t="s">
        <v>267</v>
      </c>
      <c r="N50" s="137" t="b">
        <f t="shared" si="16"/>
        <v>0</v>
      </c>
      <c r="O50" s="137" t="b">
        <f t="shared" si="18"/>
        <v>0</v>
      </c>
      <c r="P50" s="137" t="b">
        <f t="shared" si="20"/>
        <v>1</v>
      </c>
      <c r="Q50" s="137" t="b">
        <f>ABS(E26)&gt;$M$39</f>
        <v>0</v>
      </c>
      <c r="R50" s="137" t="b">
        <f>ABS(F26)&gt;$M$39</f>
        <v>1</v>
      </c>
      <c r="S50" s="137" t="b">
        <f>ABS(G26)&gt;$M$39</f>
        <v>1</v>
      </c>
      <c r="T50" s="137" t="b">
        <f>ABS(H26)&gt;$M$39</f>
        <v>1</v>
      </c>
      <c r="U50" s="137" t="b">
        <f>ABS(I26)&gt;$M$39</f>
        <v>1</v>
      </c>
      <c r="V50" s="20">
        <v>2.6290000000000001E-2</v>
      </c>
    </row>
    <row r="51" spans="1:22" ht="16.5" thickTop="1" x14ac:dyDescent="0.25"/>
    <row r="52" spans="1:22" ht="16.5" thickBot="1" x14ac:dyDescent="0.3">
      <c r="M52" s="162" t="s">
        <v>396</v>
      </c>
      <c r="N52" s="162"/>
      <c r="O52" s="162"/>
      <c r="P52" s="162"/>
      <c r="Q52" s="162"/>
      <c r="R52" s="162"/>
      <c r="S52" s="162"/>
      <c r="T52" s="162"/>
      <c r="U52" s="162"/>
      <c r="V52" s="162"/>
    </row>
    <row r="53" spans="1:22" ht="16.5" thickTop="1" x14ac:dyDescent="0.25">
      <c r="M53" s="10" t="s">
        <v>261</v>
      </c>
      <c r="N53" s="10" t="s">
        <v>155</v>
      </c>
      <c r="O53" s="10" t="s">
        <v>153</v>
      </c>
      <c r="P53" s="10" t="s">
        <v>144</v>
      </c>
      <c r="Q53" s="10" t="s">
        <v>262</v>
      </c>
      <c r="R53" s="10" t="s">
        <v>149</v>
      </c>
      <c r="S53" s="10" t="s">
        <v>147</v>
      </c>
      <c r="T53" s="10" t="s">
        <v>268</v>
      </c>
      <c r="U53" s="10" t="s">
        <v>269</v>
      </c>
      <c r="V53" s="10" t="s">
        <v>274</v>
      </c>
    </row>
    <row r="54" spans="1:22" x14ac:dyDescent="0.25">
      <c r="M54" s="91" t="s">
        <v>155</v>
      </c>
      <c r="N54" s="18">
        <v>0.80820000000000003</v>
      </c>
      <c r="O54" s="15"/>
      <c r="P54" s="15"/>
      <c r="Q54" s="15"/>
      <c r="R54" s="15"/>
      <c r="S54" s="15"/>
      <c r="T54" s="15"/>
      <c r="U54" s="15"/>
      <c r="V54" s="15"/>
    </row>
    <row r="55" spans="1:22" x14ac:dyDescent="0.25">
      <c r="M55" s="11" t="s">
        <v>153</v>
      </c>
      <c r="N55" s="130" t="b">
        <f>ABS(B19)&gt;$N$39</f>
        <v>0</v>
      </c>
      <c r="O55" s="19">
        <v>0.66510000000000002</v>
      </c>
      <c r="P55" s="12"/>
      <c r="Q55" s="12"/>
      <c r="R55" s="12"/>
      <c r="S55" s="12"/>
      <c r="T55" s="12"/>
      <c r="U55" s="12"/>
      <c r="V55" s="12"/>
    </row>
    <row r="56" spans="1:22" x14ac:dyDescent="0.25">
      <c r="M56" s="11" t="s">
        <v>144</v>
      </c>
      <c r="N56" s="130" t="b">
        <f t="shared" ref="N56:O62" si="21">ABS(B20)&gt;$N$39</f>
        <v>0</v>
      </c>
      <c r="O56" s="130" t="b">
        <f t="shared" si="21"/>
        <v>0</v>
      </c>
      <c r="P56" s="19">
        <v>0.54179999999999995</v>
      </c>
      <c r="Q56" s="130"/>
      <c r="R56" s="12"/>
      <c r="S56" s="12"/>
      <c r="T56" s="12"/>
      <c r="U56" s="12"/>
      <c r="V56" s="12"/>
    </row>
    <row r="57" spans="1:22" x14ac:dyDescent="0.25">
      <c r="M57" s="11" t="s">
        <v>262</v>
      </c>
      <c r="N57" s="130" t="b">
        <f t="shared" si="21"/>
        <v>0</v>
      </c>
      <c r="O57" s="130" t="b">
        <f t="shared" ref="O57:O62" si="22">ABS(C21)&gt;$N$39</f>
        <v>0</v>
      </c>
      <c r="P57" s="130" t="b">
        <f t="shared" ref="P57:Q62" si="23">ABS(D21)&gt;$N$39</f>
        <v>0</v>
      </c>
      <c r="Q57" s="19">
        <v>0.1196</v>
      </c>
      <c r="R57" s="12"/>
      <c r="S57" s="12"/>
      <c r="T57" s="12"/>
      <c r="U57" s="12"/>
      <c r="V57" s="12"/>
    </row>
    <row r="58" spans="1:22" x14ac:dyDescent="0.25">
      <c r="M58" s="11" t="s">
        <v>149</v>
      </c>
      <c r="N58" s="130" t="b">
        <f t="shared" si="21"/>
        <v>0</v>
      </c>
      <c r="O58" s="130" t="b">
        <f t="shared" si="22"/>
        <v>0</v>
      </c>
      <c r="P58" s="130" t="b">
        <f t="shared" si="23"/>
        <v>1</v>
      </c>
      <c r="Q58" s="130" t="b">
        <f t="shared" si="23"/>
        <v>0</v>
      </c>
      <c r="R58" s="19">
        <v>4.5260000000000002E-2</v>
      </c>
      <c r="S58" s="12"/>
      <c r="T58" s="12"/>
      <c r="U58" s="12"/>
      <c r="V58" s="12"/>
    </row>
    <row r="59" spans="1:22" x14ac:dyDescent="0.25">
      <c r="M59" s="11" t="s">
        <v>147</v>
      </c>
      <c r="N59" s="130" t="b">
        <f t="shared" si="21"/>
        <v>0</v>
      </c>
      <c r="O59" s="130" t="b">
        <f t="shared" si="22"/>
        <v>0</v>
      </c>
      <c r="P59" s="130" t="b">
        <f t="shared" si="23"/>
        <v>1</v>
      </c>
      <c r="Q59" s="130" t="b">
        <f t="shared" ref="Q59:Q62" si="24">ABS(E23)&gt;$N$39</f>
        <v>0</v>
      </c>
      <c r="R59" s="130" t="b">
        <f t="shared" ref="R59:U62" si="25">ABS(F23)&gt;$N$39</f>
        <v>0</v>
      </c>
      <c r="S59" s="19">
        <v>5.6239999999999998E-2</v>
      </c>
      <c r="T59" s="12"/>
      <c r="U59" s="12"/>
      <c r="V59" s="12"/>
    </row>
    <row r="60" spans="1:22" ht="24" x14ac:dyDescent="0.25">
      <c r="M60" s="11" t="s">
        <v>265</v>
      </c>
      <c r="N60" s="130" t="b">
        <f t="shared" si="21"/>
        <v>0</v>
      </c>
      <c r="O60" s="130" t="b">
        <f t="shared" si="22"/>
        <v>0</v>
      </c>
      <c r="P60" s="130" t="b">
        <f t="shared" si="23"/>
        <v>1</v>
      </c>
      <c r="Q60" s="130" t="b">
        <f t="shared" si="24"/>
        <v>0</v>
      </c>
      <c r="R60" s="130" t="b">
        <f t="shared" si="25"/>
        <v>1</v>
      </c>
      <c r="S60" s="130" t="b">
        <f t="shared" si="25"/>
        <v>0</v>
      </c>
      <c r="T60" s="19">
        <v>0.12429999999999999</v>
      </c>
      <c r="U60" s="12"/>
      <c r="V60" s="12"/>
    </row>
    <row r="61" spans="1:22" ht="24" x14ac:dyDescent="0.25">
      <c r="M61" s="11" t="s">
        <v>266</v>
      </c>
      <c r="N61" s="130" t="b">
        <f t="shared" si="21"/>
        <v>0</v>
      </c>
      <c r="O61" s="130" t="b">
        <f t="shared" si="22"/>
        <v>0</v>
      </c>
      <c r="P61" s="130" t="b">
        <f t="shared" si="23"/>
        <v>1</v>
      </c>
      <c r="Q61" s="130" t="b">
        <f t="shared" si="24"/>
        <v>0</v>
      </c>
      <c r="R61" s="130" t="b">
        <f t="shared" si="25"/>
        <v>0</v>
      </c>
      <c r="S61" s="130" t="b">
        <f t="shared" si="25"/>
        <v>0</v>
      </c>
      <c r="T61" s="130" t="b">
        <f t="shared" si="25"/>
        <v>0</v>
      </c>
      <c r="U61" s="19">
        <v>5.8259999999999999E-2</v>
      </c>
      <c r="V61" s="12"/>
    </row>
    <row r="62" spans="1:22" ht="16.5" thickBot="1" x14ac:dyDescent="0.3">
      <c r="M62" s="13" t="s">
        <v>267</v>
      </c>
      <c r="N62" s="137" t="b">
        <f t="shared" si="21"/>
        <v>0</v>
      </c>
      <c r="O62" s="137" t="b">
        <f t="shared" si="22"/>
        <v>0</v>
      </c>
      <c r="P62" s="137" t="b">
        <f t="shared" si="23"/>
        <v>1</v>
      </c>
      <c r="Q62" s="137" t="b">
        <f t="shared" si="24"/>
        <v>0</v>
      </c>
      <c r="R62" s="137" t="b">
        <f t="shared" si="25"/>
        <v>1</v>
      </c>
      <c r="S62" s="137" t="b">
        <f t="shared" si="25"/>
        <v>1</v>
      </c>
      <c r="T62" s="137" t="b">
        <f t="shared" si="25"/>
        <v>0</v>
      </c>
      <c r="U62" s="137" t="b">
        <f t="shared" si="25"/>
        <v>0</v>
      </c>
      <c r="V62" s="20">
        <v>2.6290000000000001E-2</v>
      </c>
    </row>
    <row r="63" spans="1:22" ht="16.5" thickTop="1" x14ac:dyDescent="0.25"/>
  </sheetData>
  <mergeCells count="11">
    <mergeCell ref="M52:V52"/>
    <mergeCell ref="A40:J40"/>
    <mergeCell ref="M2:V2"/>
    <mergeCell ref="M13:V13"/>
    <mergeCell ref="M14:V14"/>
    <mergeCell ref="M40:V40"/>
    <mergeCell ref="A14:J14"/>
    <mergeCell ref="A2:J2"/>
    <mergeCell ref="A13:J13"/>
    <mergeCell ref="A16:J16"/>
    <mergeCell ref="A28:J28"/>
  </mergeCells>
  <pageMargins left="0.7" right="0.7" top="0.75" bottom="0.75" header="0.3" footer="0.3"/>
  <pageSetup orientation="portrait" r:id="rId1"/>
  <ignoredErrors>
    <ignoredError sqref="C45:C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Figure 1X</vt:lpstr>
      <vt:lpstr>Table 1</vt:lpstr>
      <vt:lpstr>Table 2</vt:lpstr>
      <vt:lpstr>Table 3</vt:lpstr>
      <vt:lpstr>Figure 1</vt:lpstr>
      <vt:lpstr>Figure 2 and 3</vt:lpstr>
      <vt:lpstr>Figure 4</vt:lpstr>
      <vt:lpstr>Figure 5</vt:lpstr>
      <vt:lpstr>Table 4</vt:lpstr>
      <vt:lpstr>Table 5</vt:lpstr>
      <vt:lpstr>Table 6</vt:lpstr>
      <vt:lpstr>Table 7</vt:lpstr>
      <vt:lpstr>Table 8</vt:lpstr>
      <vt:lpstr>Figure A1and2</vt:lpstr>
      <vt:lpstr>Figure A3and4</vt:lpstr>
      <vt:lpstr>Figure A5and6</vt:lpstr>
      <vt:lpstr>Figure A7and8</vt:lpstr>
      <vt:lpstr>Figure A9and10</vt:lpstr>
      <vt:lpstr>Table A.1</vt:lpstr>
      <vt:lpstr>Table A.2</vt:lpstr>
      <vt:lpstr>Table A.3</vt:lpstr>
      <vt:lpstr>Table A.4</vt:lpstr>
      <vt:lpstr>'Figure 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Gálvez Soriano Oscar de Jesús</dc:creator>
  <cp:lastModifiedBy>Oscar Galvez</cp:lastModifiedBy>
  <dcterms:created xsi:type="dcterms:W3CDTF">2015-07-09T23:27:12Z</dcterms:created>
  <dcterms:modified xsi:type="dcterms:W3CDTF">2020-03-18T04:26:11Z</dcterms:modified>
</cp:coreProperties>
</file>