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car Galvez\Documents\Papers\International Coffee Price\Data\"/>
    </mc:Choice>
  </mc:AlternateContent>
  <bookViews>
    <workbookView xWindow="0" yWindow="0" windowWidth="20460" windowHeight="7620" activeTab="5"/>
  </bookViews>
  <sheets>
    <sheet name="int_price" sheetId="1" r:id="rId1"/>
    <sheet name="Graph5" sheetId="2" r:id="rId2"/>
    <sheet name="table2" sheetId="9" r:id="rId3"/>
    <sheet name="table3" sheetId="10" r:id="rId4"/>
    <sheet name="table4" sheetId="11" r:id="rId5"/>
    <sheet name="Sheet4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2" l="1"/>
  <c r="F18" i="12"/>
  <c r="G18" i="12"/>
  <c r="E19" i="12"/>
  <c r="F19" i="12"/>
  <c r="G19" i="12"/>
  <c r="E20" i="12"/>
  <c r="F20" i="12"/>
  <c r="G20" i="12"/>
  <c r="E21" i="12"/>
  <c r="F21" i="12"/>
  <c r="G21" i="12"/>
  <c r="E22" i="12"/>
  <c r="F22" i="12"/>
  <c r="G22" i="12"/>
  <c r="E23" i="12"/>
  <c r="F23" i="12"/>
  <c r="G23" i="12"/>
  <c r="E24" i="12"/>
  <c r="F24" i="12"/>
  <c r="G24" i="12"/>
  <c r="E25" i="12"/>
  <c r="F25" i="12"/>
  <c r="G25" i="12"/>
  <c r="E26" i="12"/>
  <c r="F26" i="12"/>
  <c r="G26" i="12"/>
  <c r="E27" i="12"/>
  <c r="F27" i="12"/>
  <c r="G27" i="12"/>
  <c r="E28" i="12"/>
  <c r="F28" i="12"/>
  <c r="G28" i="12"/>
  <c r="E29" i="12"/>
  <c r="F29" i="12"/>
  <c r="G29" i="12"/>
  <c r="E30" i="12"/>
  <c r="F30" i="12"/>
  <c r="G30" i="12"/>
  <c r="E31" i="12"/>
  <c r="F31" i="12"/>
  <c r="G31" i="12"/>
  <c r="E32" i="12"/>
  <c r="F32" i="12"/>
  <c r="G32" i="12"/>
  <c r="E33" i="12"/>
  <c r="F33" i="12"/>
  <c r="G33" i="12"/>
  <c r="E34" i="12"/>
  <c r="F34" i="12"/>
  <c r="G34" i="12"/>
  <c r="E35" i="12"/>
  <c r="F35" i="12"/>
  <c r="G35" i="12"/>
  <c r="E36" i="12"/>
  <c r="F36" i="12"/>
  <c r="G36" i="12"/>
  <c r="E37" i="12"/>
  <c r="F37" i="12"/>
  <c r="G37" i="12"/>
  <c r="E38" i="12"/>
  <c r="F38" i="12"/>
  <c r="G38" i="12"/>
  <c r="E39" i="12"/>
  <c r="F39" i="12"/>
  <c r="G39" i="12"/>
  <c r="E40" i="12"/>
  <c r="F40" i="12"/>
  <c r="G40" i="12"/>
  <c r="E2" i="12"/>
  <c r="F2" i="12"/>
  <c r="G2" i="12"/>
  <c r="E3" i="12"/>
  <c r="F3" i="12"/>
  <c r="G3" i="12"/>
  <c r="E4" i="12"/>
  <c r="F4" i="12"/>
  <c r="G4" i="12"/>
  <c r="E5" i="12"/>
  <c r="F5" i="12"/>
  <c r="G5" i="12"/>
  <c r="E6" i="12"/>
  <c r="F6" i="12"/>
  <c r="G6" i="12"/>
  <c r="E7" i="12"/>
  <c r="F7" i="12"/>
  <c r="G7" i="12"/>
  <c r="E8" i="12"/>
  <c r="F8" i="12"/>
  <c r="G8" i="12"/>
  <c r="E9" i="12"/>
  <c r="F9" i="12"/>
  <c r="G9" i="12"/>
  <c r="E10" i="12"/>
  <c r="F10" i="12"/>
  <c r="G10" i="12"/>
  <c r="E11" i="12"/>
  <c r="F11" i="12"/>
  <c r="G11" i="12"/>
  <c r="E12" i="12"/>
  <c r="F12" i="12"/>
  <c r="G12" i="12"/>
  <c r="E13" i="12"/>
  <c r="F13" i="12"/>
  <c r="G13" i="12"/>
  <c r="E14" i="12"/>
  <c r="F14" i="12"/>
  <c r="G14" i="12"/>
  <c r="E15" i="12"/>
  <c r="F15" i="12"/>
  <c r="G15" i="12"/>
  <c r="E16" i="12"/>
  <c r="F16" i="12"/>
  <c r="G16" i="12"/>
  <c r="E17" i="12"/>
  <c r="F17" i="12"/>
  <c r="G17" i="12"/>
  <c r="F1" i="12"/>
  <c r="G1" i="12"/>
  <c r="E1" i="12"/>
  <c r="D12" i="2" l="1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2" i="2"/>
  <c r="D2" i="2"/>
  <c r="N21" i="1" l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11" i="1"/>
  <c r="K12" i="1"/>
  <c r="K13" i="1"/>
  <c r="K14" i="1"/>
  <c r="K15" i="1"/>
  <c r="K16" i="1"/>
  <c r="K17" i="1"/>
  <c r="K18" i="1"/>
  <c r="K4" i="1"/>
  <c r="K5" i="1"/>
  <c r="K6" i="1"/>
  <c r="K7" i="1"/>
  <c r="K8" i="1"/>
  <c r="K9" i="1"/>
  <c r="K10" i="1"/>
  <c r="K3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3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" i="1"/>
  <c r="H8" i="1"/>
  <c r="H9" i="1"/>
  <c r="H10" i="1"/>
  <c r="H11" i="1"/>
  <c r="H12" i="1"/>
  <c r="H13" i="1"/>
  <c r="H4" i="1"/>
  <c r="H5" i="1"/>
  <c r="H6" i="1"/>
  <c r="H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5" i="1"/>
  <c r="G6" i="1"/>
  <c r="G7" i="1"/>
  <c r="G4" i="1"/>
  <c r="G3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8" i="1"/>
  <c r="F39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<sst xmlns="http://schemas.openxmlformats.org/spreadsheetml/2006/main" count="311" uniqueCount="209">
  <si>
    <t>Fecha</t>
  </si>
  <si>
    <t>Año</t>
  </si>
  <si>
    <t>(inter_price/0.454 kg)</t>
  </si>
  <si>
    <t>(pesos_por_dolar/100)</t>
  </si>
  <si>
    <t>(c/kg)($/c) =$/kg</t>
  </si>
  <si>
    <t>($/kg)(kg/t)=$/t</t>
  </si>
  <si>
    <t>Tipo de cambio (FIX)</t>
  </si>
  <si>
    <t>Precio Intern. (US cents/lb)</t>
  </si>
  <si>
    <t>Año/Trimestre</t>
  </si>
  <si>
    <t>2004/01</t>
  </si>
  <si>
    <t>2004/02</t>
  </si>
  <si>
    <t>2004/03</t>
  </si>
  <si>
    <t>2004/04</t>
  </si>
  <si>
    <t>2005/01</t>
  </si>
  <si>
    <t>2005/02</t>
  </si>
  <si>
    <t>2005/03</t>
  </si>
  <si>
    <t>2005/04</t>
  </si>
  <si>
    <t>2006/01</t>
  </si>
  <si>
    <t>2006/02</t>
  </si>
  <si>
    <t>2006/03</t>
  </si>
  <si>
    <t>2006/04</t>
  </si>
  <si>
    <t>2007/01</t>
  </si>
  <si>
    <t>2007/02</t>
  </si>
  <si>
    <t>2007/03</t>
  </si>
  <si>
    <t>2007/04</t>
  </si>
  <si>
    <t>2008/01</t>
  </si>
  <si>
    <t>2008/02</t>
  </si>
  <si>
    <t>2008/03</t>
  </si>
  <si>
    <t>2008/04</t>
  </si>
  <si>
    <t>2009/01</t>
  </si>
  <si>
    <t>2009/02</t>
  </si>
  <si>
    <t>2009/03</t>
  </si>
  <si>
    <t>2009/04</t>
  </si>
  <si>
    <t>2010/01</t>
  </si>
  <si>
    <t>2010/02</t>
  </si>
  <si>
    <t>2010/03</t>
  </si>
  <si>
    <t>2010/04</t>
  </si>
  <si>
    <t>2011/01</t>
  </si>
  <si>
    <t>2011/02</t>
  </si>
  <si>
    <t>2011/03</t>
  </si>
  <si>
    <t>2011/04</t>
  </si>
  <si>
    <t>2012/01</t>
  </si>
  <si>
    <t>2012/02</t>
  </si>
  <si>
    <t>2012/03</t>
  </si>
  <si>
    <t>2012/04</t>
  </si>
  <si>
    <t>2013/01</t>
  </si>
  <si>
    <t>2013/02</t>
  </si>
  <si>
    <t>2013/03</t>
  </si>
  <si>
    <t>2013/04</t>
  </si>
  <si>
    <t>2014/01</t>
  </si>
  <si>
    <t>2014/02</t>
  </si>
  <si>
    <t>2014/03</t>
  </si>
  <si>
    <t>2014/04</t>
  </si>
  <si>
    <t>2015/01</t>
  </si>
  <si>
    <t>2015/02</t>
  </si>
  <si>
    <t>2015/03</t>
  </si>
  <si>
    <t>2015/04</t>
  </si>
  <si>
    <t>2016/01</t>
  </si>
  <si>
    <t>2016/02</t>
  </si>
  <si>
    <t>2016/03</t>
  </si>
  <si>
    <t>2016/04</t>
  </si>
  <si>
    <t>2017/01</t>
  </si>
  <si>
    <t>2017/02</t>
  </si>
  <si>
    <t>2017/03</t>
  </si>
  <si>
    <t>2017/04</t>
  </si>
  <si>
    <t>2018/01</t>
  </si>
  <si>
    <t>2018/02</t>
  </si>
  <si>
    <t>2018/03</t>
  </si>
  <si>
    <t>2018/04</t>
  </si>
  <si>
    <t>2000/01</t>
  </si>
  <si>
    <t>2000/02</t>
  </si>
  <si>
    <t>2000/03</t>
  </si>
  <si>
    <t>2000/04</t>
  </si>
  <si>
    <t>2001/01</t>
  </si>
  <si>
    <t>2001/02</t>
  </si>
  <si>
    <t>2001/03</t>
  </si>
  <si>
    <t>2001/04</t>
  </si>
  <si>
    <t>2003/01</t>
  </si>
  <si>
    <t>2003/02</t>
  </si>
  <si>
    <t>2003/03</t>
  </si>
  <si>
    <t>2003/04</t>
  </si>
  <si>
    <t>Tipo de cambio trimestral</t>
  </si>
  <si>
    <t>2002/01</t>
  </si>
  <si>
    <t>2002/02</t>
  </si>
  <si>
    <t>2002/03</t>
  </si>
  <si>
    <t>2002/04</t>
  </si>
  <si>
    <t>Precio Intern. Trimestral</t>
  </si>
  <si>
    <t xml:space="preserve">Precio anual Otros suaves </t>
  </si>
  <si>
    <t>Coefficient</t>
  </si>
  <si>
    <t>Std. Error</t>
  </si>
  <si>
    <t>LB</t>
  </si>
  <si>
    <t>UB</t>
  </si>
  <si>
    <t>Period</t>
  </si>
  <si>
    <t/>
  </si>
  <si>
    <t>(1)</t>
  </si>
  <si>
    <t>(2)</t>
  </si>
  <si>
    <t>(3)</t>
  </si>
  <si>
    <t>(4)</t>
  </si>
  <si>
    <t>No</t>
  </si>
  <si>
    <t>228</t>
  </si>
  <si>
    <t>192</t>
  </si>
  <si>
    <t>*** p&lt;0.01, ** p&lt;0.05, * p&lt;0.1</t>
  </si>
  <si>
    <t>0.0129***</t>
  </si>
  <si>
    <t>(0.0678)</t>
  </si>
  <si>
    <t>(b)</t>
  </si>
  <si>
    <t>(B)</t>
  </si>
  <si>
    <t>(b-B)</t>
  </si>
  <si>
    <t>S.E.</t>
  </si>
  <si>
    <t>Difference</t>
  </si>
  <si>
    <t>log(PMR)</t>
  </si>
  <si>
    <t>PIB_Ag</t>
  </si>
  <si>
    <t>PIB_Elect</t>
  </si>
  <si>
    <t>Break14</t>
  </si>
  <si>
    <t>Constante</t>
  </si>
  <si>
    <t>EF de estados</t>
  </si>
  <si>
    <t>EF de tiempo</t>
  </si>
  <si>
    <t>Observaciones</t>
  </si>
  <si>
    <t>Variables</t>
  </si>
  <si>
    <t>Sí</t>
  </si>
  <si>
    <t>0.693***</t>
  </si>
  <si>
    <t>0.668***</t>
  </si>
  <si>
    <t>0.689***</t>
  </si>
  <si>
    <t>0.883***</t>
  </si>
  <si>
    <t>1.003***</t>
  </si>
  <si>
    <t>(0.0687)</t>
  </si>
  <si>
    <t>(0.0923)</t>
  </si>
  <si>
    <t>(0.101)</t>
  </si>
  <si>
    <t>(0.0956)</t>
  </si>
  <si>
    <t>-0.0201**</t>
  </si>
  <si>
    <t>-0.0563</t>
  </si>
  <si>
    <t>-0.0227**</t>
  </si>
  <si>
    <t>-0.0365</t>
  </si>
  <si>
    <t>(0.00999)</t>
  </si>
  <si>
    <t>(0.0611)</t>
  </si>
  <si>
    <t>(0.00906)</t>
  </si>
  <si>
    <t>(0.0564)</t>
  </si>
  <si>
    <t>0.0117***</t>
  </si>
  <si>
    <t>0.00891**</t>
  </si>
  <si>
    <t>0.00636*</t>
  </si>
  <si>
    <t>(0.00388)</t>
  </si>
  <si>
    <t>(0.00332)</t>
  </si>
  <si>
    <t>(0.00403)</t>
  </si>
  <si>
    <t>(0.00324)</t>
  </si>
  <si>
    <t>0.00236***</t>
  </si>
  <si>
    <t>0.00157</t>
  </si>
  <si>
    <t>0.000816</t>
  </si>
  <si>
    <t>-0.000693</t>
  </si>
  <si>
    <t>(0.000894)</t>
  </si>
  <si>
    <t>(0.00107)</t>
  </si>
  <si>
    <t>(0.000904)</t>
  </si>
  <si>
    <t>(0.000841)</t>
  </si>
  <si>
    <t>0.267***</t>
  </si>
  <si>
    <t>0.0576</t>
  </si>
  <si>
    <t>0.0740</t>
  </si>
  <si>
    <t>(0.0762)</t>
  </si>
  <si>
    <t>(0.0719)</t>
  </si>
  <si>
    <t>(0.0570)</t>
  </si>
  <si>
    <t>0.783</t>
  </si>
  <si>
    <t>-0.341</t>
  </si>
  <si>
    <t>-0.268</t>
  </si>
  <si>
    <t>-1.945**</t>
  </si>
  <si>
    <t>-2.737***</t>
  </si>
  <si>
    <t>(0.696)</t>
  </si>
  <si>
    <t>(0.836)</t>
  </si>
  <si>
    <t>(0.657)</t>
  </si>
  <si>
    <t>(0.879)</t>
  </si>
  <si>
    <t>(1.010)</t>
  </si>
  <si>
    <t>0.565</t>
  </si>
  <si>
    <t>0.583</t>
  </si>
  <si>
    <t>0.806</t>
  </si>
  <si>
    <t>0.642</t>
  </si>
  <si>
    <t>0.872</t>
  </si>
  <si>
    <t>log(precio_int)</t>
  </si>
  <si>
    <t>log(prod)</t>
  </si>
  <si>
    <t>R2</t>
  </si>
  <si>
    <r>
      <rPr>
        <b/>
        <sz val="11"/>
        <rFont val="Times New Roman"/>
        <family val="1"/>
      </rPr>
      <t>Tabla 2.</t>
    </r>
    <r>
      <rPr>
        <sz val="11"/>
        <rFont val="Times New Roman"/>
        <family val="1"/>
      </rPr>
      <t xml:space="preserve"> Modelo estructural</t>
    </r>
  </si>
  <si>
    <t>Errores estándar (robustos) en paréntesis</t>
  </si>
  <si>
    <t>-0.265</t>
  </si>
  <si>
    <t>1.047***</t>
  </si>
  <si>
    <t>(0.194)</t>
  </si>
  <si>
    <t>(0.106)</t>
  </si>
  <si>
    <t>0.367***</t>
  </si>
  <si>
    <t>(0.122)</t>
  </si>
  <si>
    <t>-0.000410</t>
  </si>
  <si>
    <t>0.00642**</t>
  </si>
  <si>
    <t>(0.00431)</t>
  </si>
  <si>
    <t>(0.00321)</t>
  </si>
  <si>
    <t>-0.00359</t>
  </si>
  <si>
    <t>-0.000286</t>
  </si>
  <si>
    <t>(0.00306)</t>
  </si>
  <si>
    <t>(0.00108)</t>
  </si>
  <si>
    <t>0.0712</t>
  </si>
  <si>
    <t>(0.137)</t>
  </si>
  <si>
    <t>4.838**</t>
  </si>
  <si>
    <t>-3.542***</t>
  </si>
  <si>
    <t>(2.033)</t>
  </si>
  <si>
    <t>(1.332)</t>
  </si>
  <si>
    <t>0.983</t>
  </si>
  <si>
    <t>log(prod)(-1)</t>
  </si>
  <si>
    <r>
      <rPr>
        <b/>
        <sz val="11"/>
        <rFont val="Times New Roman"/>
        <family val="1"/>
      </rPr>
      <t>Tabla 3.</t>
    </r>
    <r>
      <rPr>
        <sz val="11"/>
        <rFont val="Times New Roman"/>
        <family val="1"/>
      </rPr>
      <t xml:space="preserve"> Regresión de VI</t>
    </r>
  </si>
  <si>
    <t>sqrt(diag(V_b-V_B))</t>
  </si>
  <si>
    <t>EF</t>
  </si>
  <si>
    <t>EA</t>
  </si>
  <si>
    <t>0.006***</t>
  </si>
  <si>
    <t>1.004***</t>
  </si>
  <si>
    <r>
      <rPr>
        <b/>
        <sz val="11"/>
        <color theme="1"/>
        <rFont val="Times New Roman"/>
        <family val="1"/>
      </rPr>
      <t xml:space="preserve">Tabla 4. </t>
    </r>
    <r>
      <rPr>
        <sz val="11"/>
        <color theme="1"/>
        <rFont val="Times New Roman"/>
        <family val="1"/>
      </rPr>
      <t>Prueba de Hausman</t>
    </r>
  </si>
  <si>
    <t>chi2(18) = (b-B)'[(V_b-V_B)^(-1)](b-B)</t>
  </si>
  <si>
    <t>chi2(18) = 0.7</t>
  </si>
  <si>
    <t>Prob&gt;chi2 = 0.9999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</si>
</sst>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_-;\-* #,##0.00_-;_-* &quot;-&quot;??_-;_-@_-"/>
    <numFmt numFmtId="165" formatCode="&quot;Ene&quot;\ yyyy"/>
    <numFmt numFmtId="166" formatCode="#,##0.0000"/>
    <numFmt numFmtId="167" formatCode="0.00000"/>
    <numFmt numFmtId="168" formatCode="&quot;Feb&quot;\ yyyy"/>
    <numFmt numFmtId="169" formatCode="&quot;Mar&quot;\ yyyy"/>
    <numFmt numFmtId="170" formatCode="&quot;Abr&quot;\ yyyy"/>
    <numFmt numFmtId="171" formatCode="&quot;May&quot;\ yyyy"/>
    <numFmt numFmtId="172" formatCode="&quot;Jun&quot;\ yyyy"/>
    <numFmt numFmtId="173" formatCode="&quot;Jul&quot;\ yyyy"/>
    <numFmt numFmtId="174" formatCode="&quot;Ago&quot;\ yyyy"/>
    <numFmt numFmtId="175" formatCode="&quot;Sep&quot;\ yyyy"/>
    <numFmt numFmtId="176" formatCode="&quot;Oct&quot;\ yyyy"/>
    <numFmt numFmtId="177" formatCode="&quot;Nov&quot;\ yyyy"/>
    <numFmt numFmtId="178" formatCode="&quot;Dic&quot;\ yyyy"/>
    <numFmt numFmtId="179" formatCode="0.0000"/>
    <numFmt numFmtId="180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Calibri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0" fontId="9" fillId="0" borderId="0"/>
    <xf numFmtId="0" fontId="13" fillId="0" borderId="0"/>
  </cellStyleXfs>
  <cellXfs count="89">
    <xf numFmtId="0" fontId="0" fillId="0" borderId="0" xfId="0"/>
    <xf numFmtId="166" fontId="0" fillId="0" borderId="0" xfId="0" applyNumberFormat="1"/>
    <xf numFmtId="4" fontId="5" fillId="0" borderId="0" xfId="0" applyNumberFormat="1" applyFont="1" applyFill="1" applyBorder="1" applyAlignment="1">
      <alignment horizontal="right" wrapText="1"/>
    </xf>
    <xf numFmtId="167" fontId="0" fillId="0" borderId="0" xfId="0" applyNumberFormat="1"/>
    <xf numFmtId="4" fontId="5" fillId="2" borderId="0" xfId="0" applyNumberFormat="1" applyFont="1" applyFill="1" applyBorder="1" applyAlignment="1">
      <alignment horizontal="right" wrapText="1"/>
    </xf>
    <xf numFmtId="0" fontId="7" fillId="0" borderId="0" xfId="0" applyFont="1" applyAlignment="1">
      <alignment horizontal="right" vertical="center"/>
    </xf>
    <xf numFmtId="166" fontId="4" fillId="0" borderId="0" xfId="0" applyNumberFormat="1" applyFont="1" applyBorder="1" applyAlignment="1">
      <alignment horizontal="right" vertical="center"/>
    </xf>
    <xf numFmtId="179" fontId="0" fillId="4" borderId="0" xfId="0" applyNumberFormat="1" applyFill="1"/>
    <xf numFmtId="179" fontId="0" fillId="0" borderId="0" xfId="0" applyNumberFormat="1" applyFill="1"/>
    <xf numFmtId="0" fontId="0" fillId="4" borderId="0" xfId="0" applyFill="1"/>
    <xf numFmtId="179" fontId="0" fillId="4" borderId="0" xfId="0" quotePrefix="1" applyNumberFormat="1" applyFill="1"/>
    <xf numFmtId="179" fontId="0" fillId="0" borderId="0" xfId="0" quotePrefix="1" applyNumberFormat="1" applyFill="1"/>
    <xf numFmtId="4" fontId="6" fillId="0" borderId="0" xfId="0" applyNumberFormat="1" applyFont="1" applyFill="1" applyBorder="1" applyAlignment="1">
      <alignment horizontal="right" wrapText="1"/>
    </xf>
    <xf numFmtId="0" fontId="7" fillId="0" borderId="0" xfId="0" applyFont="1" applyFill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8" fontId="2" fillId="0" borderId="3" xfId="0" applyNumberFormat="1" applyFont="1" applyBorder="1" applyAlignment="1">
      <alignment horizontal="right" vertical="center"/>
    </xf>
    <xf numFmtId="169" fontId="2" fillId="0" borderId="3" xfId="0" applyNumberFormat="1" applyFont="1" applyBorder="1" applyAlignment="1">
      <alignment horizontal="right" vertical="center"/>
    </xf>
    <xf numFmtId="170" fontId="2" fillId="0" borderId="3" xfId="0" applyNumberFormat="1" applyFont="1" applyBorder="1" applyAlignment="1">
      <alignment horizontal="right" vertical="center"/>
    </xf>
    <xf numFmtId="171" fontId="2" fillId="0" borderId="3" xfId="0" applyNumberFormat="1" applyFont="1" applyBorder="1" applyAlignment="1">
      <alignment horizontal="right" vertical="center"/>
    </xf>
    <xf numFmtId="172" fontId="2" fillId="0" borderId="3" xfId="0" applyNumberFormat="1" applyFont="1" applyBorder="1" applyAlignment="1">
      <alignment horizontal="right" vertical="center"/>
    </xf>
    <xf numFmtId="173" fontId="2" fillId="0" borderId="3" xfId="0" applyNumberFormat="1" applyFont="1" applyBorder="1" applyAlignment="1">
      <alignment horizontal="right" vertical="center"/>
    </xf>
    <xf numFmtId="174" fontId="2" fillId="0" borderId="3" xfId="0" applyNumberFormat="1" applyFont="1" applyBorder="1" applyAlignment="1">
      <alignment horizontal="right" vertical="center"/>
    </xf>
    <xf numFmtId="175" fontId="2" fillId="0" borderId="3" xfId="0" applyNumberFormat="1" applyFont="1" applyBorder="1" applyAlignment="1">
      <alignment horizontal="right" vertical="center"/>
    </xf>
    <xf numFmtId="176" fontId="2" fillId="0" borderId="3" xfId="0" applyNumberFormat="1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178" fontId="2" fillId="0" borderId="3" xfId="0" applyNumberFormat="1" applyFont="1" applyBorder="1" applyAlignment="1">
      <alignment horizontal="right" vertical="center"/>
    </xf>
    <xf numFmtId="2" fontId="0" fillId="0" borderId="0" xfId="0" applyNumberFormat="1"/>
    <xf numFmtId="164" fontId="6" fillId="0" borderId="0" xfId="1" applyFont="1" applyFill="1" applyBorder="1" applyAlignment="1">
      <alignment horizontal="right" wrapText="1"/>
    </xf>
    <xf numFmtId="164" fontId="0" fillId="0" borderId="0" xfId="0" applyNumberFormat="1"/>
    <xf numFmtId="0" fontId="9" fillId="0" borderId="0" xfId="2"/>
    <xf numFmtId="0" fontId="11" fillId="0" borderId="1" xfId="2" applyFont="1" applyBorder="1"/>
    <xf numFmtId="0" fontId="11" fillId="0" borderId="1" xfId="2" applyNumberFormat="1" applyFont="1" applyBorder="1" applyAlignment="1">
      <alignment horizontal="center"/>
    </xf>
    <xf numFmtId="0" fontId="11" fillId="0" borderId="0" xfId="2" applyFont="1" applyBorder="1"/>
    <xf numFmtId="0" fontId="11" fillId="0" borderId="0" xfId="2" applyNumberFormat="1" applyFont="1" applyAlignment="1">
      <alignment horizontal="center"/>
    </xf>
    <xf numFmtId="0" fontId="11" fillId="0" borderId="2" xfId="2" applyFont="1" applyBorder="1"/>
    <xf numFmtId="0" fontId="11" fillId="0" borderId="2" xfId="2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11" fillId="0" borderId="2" xfId="2" applyFont="1" applyBorder="1" applyAlignment="1">
      <alignment horizontal="center"/>
    </xf>
    <xf numFmtId="0" fontId="10" fillId="0" borderId="0" xfId="2" applyNumberFormat="1" applyFont="1" applyAlignment="1">
      <alignment horizontal="left"/>
    </xf>
    <xf numFmtId="0" fontId="10" fillId="0" borderId="1" xfId="2" applyNumberFormat="1" applyFont="1" applyBorder="1" applyAlignment="1">
      <alignment horizontal="left"/>
    </xf>
    <xf numFmtId="0" fontId="13" fillId="0" borderId="0" xfId="3"/>
    <xf numFmtId="0" fontId="11" fillId="0" borderId="0" xfId="3" applyFont="1" applyBorder="1"/>
    <xf numFmtId="0" fontId="11" fillId="0" borderId="0" xfId="3" applyNumberFormat="1" applyFont="1" applyAlignment="1">
      <alignment horizontal="center"/>
    </xf>
    <xf numFmtId="0" fontId="11" fillId="0" borderId="5" xfId="3" applyFont="1" applyBorder="1"/>
    <xf numFmtId="0" fontId="11" fillId="0" borderId="5" xfId="3" applyNumberFormat="1" applyFont="1" applyBorder="1" applyAlignment="1">
      <alignment horizontal="center"/>
    </xf>
    <xf numFmtId="0" fontId="11" fillId="0" borderId="2" xfId="3" applyFont="1" applyBorder="1"/>
    <xf numFmtId="0" fontId="11" fillId="0" borderId="2" xfId="3" applyNumberFormat="1" applyFont="1" applyBorder="1" applyAlignment="1">
      <alignment horizontal="center"/>
    </xf>
    <xf numFmtId="0" fontId="11" fillId="7" borderId="0" xfId="3" applyFont="1" applyFill="1" applyBorder="1"/>
    <xf numFmtId="0" fontId="11" fillId="7" borderId="0" xfId="3" applyNumberFormat="1" applyFont="1" applyFill="1" applyAlignment="1">
      <alignment horizontal="center"/>
    </xf>
    <xf numFmtId="0" fontId="10" fillId="0" borderId="1" xfId="2" applyNumberFormat="1" applyFont="1" applyBorder="1" applyAlignment="1"/>
    <xf numFmtId="0" fontId="10" fillId="0" borderId="0" xfId="3" applyNumberFormat="1" applyFont="1" applyAlignment="1">
      <alignment horizontal="left"/>
    </xf>
    <xf numFmtId="0" fontId="11" fillId="0" borderId="4" xfId="2" applyFont="1" applyBorder="1"/>
    <xf numFmtId="0" fontId="11" fillId="0" borderId="4" xfId="2" applyNumberFormat="1" applyFont="1" applyBorder="1" applyAlignment="1">
      <alignment horizontal="center"/>
    </xf>
    <xf numFmtId="0" fontId="11" fillId="0" borderId="5" xfId="2" applyNumberFormat="1" applyFont="1" applyBorder="1" applyAlignment="1">
      <alignment horizontal="center"/>
    </xf>
    <xf numFmtId="0" fontId="10" fillId="0" borderId="4" xfId="2" applyNumberFormat="1" applyFont="1" applyBorder="1" applyAlignment="1">
      <alignment horizontal="left"/>
    </xf>
    <xf numFmtId="0" fontId="11" fillId="0" borderId="0" xfId="2" applyFont="1" applyBorder="1" applyAlignment="1"/>
    <xf numFmtId="0" fontId="9" fillId="0" borderId="0" xfId="2" applyBorder="1"/>
    <xf numFmtId="0" fontId="11" fillId="7" borderId="0" xfId="2" applyNumberFormat="1" applyFont="1" applyFill="1" applyAlignment="1">
      <alignment horizont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80" fontId="14" fillId="0" borderId="2" xfId="0" applyNumberFormat="1" applyFont="1" applyBorder="1" applyAlignment="1">
      <alignment horizontal="center" vertical="center"/>
    </xf>
    <xf numFmtId="179" fontId="14" fillId="0" borderId="2" xfId="0" applyNumberFormat="1" applyFont="1" applyBorder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left" vertical="center"/>
    </xf>
    <xf numFmtId="180" fontId="14" fillId="0" borderId="0" xfId="0" applyNumberFormat="1" applyFont="1" applyAlignment="1">
      <alignment horizontal="left" vertical="center"/>
    </xf>
    <xf numFmtId="180" fontId="14" fillId="0" borderId="2" xfId="0" applyNumberFormat="1" applyFont="1" applyBorder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left"/>
    </xf>
    <xf numFmtId="0" fontId="16" fillId="0" borderId="0" xfId="0" applyFont="1" applyAlignme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79480862438207E-2"/>
          <c:y val="3.6213991769547323E-2"/>
          <c:w val="0.93495757048773809"/>
          <c:h val="0.92757201646090537"/>
        </c:manualLayout>
      </c:layout>
      <c:barChart>
        <c:barDir val="col"/>
        <c:grouping val="clustered"/>
        <c:varyColors val="0"/>
        <c:ser>
          <c:idx val="4"/>
          <c:order val="4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Graph5!$G$2:$G$25</c:f>
              <c:numCache>
                <c:formatCode>General</c:formatCode>
                <c:ptCount val="24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C0-47F4-8E12-6248035CA11B}"/>
            </c:ext>
          </c:extLst>
        </c:ser>
        <c:ser>
          <c:idx val="5"/>
          <c:order val="5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Graph5!$H$2:$H$25</c:f>
              <c:numCache>
                <c:formatCode>General</c:formatCode>
                <c:ptCount val="24"/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C0-47F4-8E12-6248035C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56830608"/>
        <c:axId val="1556834352"/>
      </c:barChart>
      <c:lineChart>
        <c:grouping val="standard"/>
        <c:varyColors val="0"/>
        <c:ser>
          <c:idx val="0"/>
          <c:order val="0"/>
          <c:tx>
            <c:v>Coeficiente (precio int.)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Graph5!$A$2:$A$25</c:f>
              <c:strCache>
                <c:ptCount val="24"/>
                <c:pt idx="0">
                  <c:v>2012/01</c:v>
                </c:pt>
                <c:pt idx="1">
                  <c:v>2012/02</c:v>
                </c:pt>
                <c:pt idx="2">
                  <c:v>2012/03</c:v>
                </c:pt>
                <c:pt idx="3">
                  <c:v>2012/04</c:v>
                </c:pt>
                <c:pt idx="4">
                  <c:v>2013/01</c:v>
                </c:pt>
                <c:pt idx="5">
                  <c:v>2013/02</c:v>
                </c:pt>
                <c:pt idx="6">
                  <c:v>2013/03</c:v>
                </c:pt>
                <c:pt idx="7">
                  <c:v>2013/04</c:v>
                </c:pt>
                <c:pt idx="8">
                  <c:v>2014/01</c:v>
                </c:pt>
                <c:pt idx="9">
                  <c:v>2014/02</c:v>
                </c:pt>
                <c:pt idx="10">
                  <c:v>2014/03</c:v>
                </c:pt>
                <c:pt idx="11">
                  <c:v>2014/04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2016/01</c:v>
                </c:pt>
                <c:pt idx="17">
                  <c:v>2016/02</c:v>
                </c:pt>
                <c:pt idx="18">
                  <c:v>2016/03</c:v>
                </c:pt>
                <c:pt idx="19">
                  <c:v>2016/04</c:v>
                </c:pt>
                <c:pt idx="20">
                  <c:v>2017/01</c:v>
                </c:pt>
                <c:pt idx="21">
                  <c:v>2017/02</c:v>
                </c:pt>
                <c:pt idx="22">
                  <c:v>2017/03</c:v>
                </c:pt>
                <c:pt idx="23">
                  <c:v>2017/04</c:v>
                </c:pt>
              </c:strCache>
            </c:strRef>
          </c:cat>
          <c:val>
            <c:numRef>
              <c:f>Graph5!$B$2:$B$25</c:f>
              <c:numCache>
                <c:formatCode>General</c:formatCode>
                <c:ptCount val="24"/>
                <c:pt idx="0">
                  <c:v>1.2135569827633801</c:v>
                </c:pt>
                <c:pt idx="1">
                  <c:v>1.381864</c:v>
                </c:pt>
                <c:pt idx="2">
                  <c:v>1.36802</c:v>
                </c:pt>
                <c:pt idx="3">
                  <c:v>1.397448</c:v>
                </c:pt>
                <c:pt idx="4">
                  <c:v>1.4011100000000001</c:v>
                </c:pt>
                <c:pt idx="5">
                  <c:v>1.3934610000000001</c:v>
                </c:pt>
                <c:pt idx="6">
                  <c:v>1.324767</c:v>
                </c:pt>
                <c:pt idx="7">
                  <c:v>1.312011</c:v>
                </c:pt>
                <c:pt idx="8">
                  <c:v>1.5843750000000001</c:v>
                </c:pt>
                <c:pt idx="9">
                  <c:v>1.5044519999999999</c:v>
                </c:pt>
                <c:pt idx="10">
                  <c:v>1.48577</c:v>
                </c:pt>
                <c:pt idx="11">
                  <c:v>1.506173</c:v>
                </c:pt>
                <c:pt idx="12">
                  <c:v>1.2912319999999999</c:v>
                </c:pt>
                <c:pt idx="13">
                  <c:v>1.3125789999999999</c:v>
                </c:pt>
                <c:pt idx="14">
                  <c:v>1.124727</c:v>
                </c:pt>
                <c:pt idx="15">
                  <c:v>1.1263270000000001</c:v>
                </c:pt>
                <c:pt idx="16">
                  <c:v>1.1148690000000001</c:v>
                </c:pt>
                <c:pt idx="17">
                  <c:v>1.0525469999999999</c:v>
                </c:pt>
                <c:pt idx="18">
                  <c:v>0.86651299999999998</c:v>
                </c:pt>
                <c:pt idx="19">
                  <c:v>0.59494999999999998</c:v>
                </c:pt>
                <c:pt idx="20">
                  <c:v>0.26427</c:v>
                </c:pt>
                <c:pt idx="21">
                  <c:v>0.21750800000000001</c:v>
                </c:pt>
                <c:pt idx="22">
                  <c:v>0.21782299999999999</c:v>
                </c:pt>
                <c:pt idx="23">
                  <c:v>0.20464499999999999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0-47F4-8E12-6248035CA11B}"/>
            </c:ext>
          </c:extLst>
        </c:ser>
        <c:ser>
          <c:idx val="1"/>
          <c:order val="1"/>
          <c:tx>
            <c:v>Intervalo de confianza al 95%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Graph5!$A$2:$A$25</c:f>
              <c:strCache>
                <c:ptCount val="24"/>
                <c:pt idx="0">
                  <c:v>2012/01</c:v>
                </c:pt>
                <c:pt idx="1">
                  <c:v>2012/02</c:v>
                </c:pt>
                <c:pt idx="2">
                  <c:v>2012/03</c:v>
                </c:pt>
                <c:pt idx="3">
                  <c:v>2012/04</c:v>
                </c:pt>
                <c:pt idx="4">
                  <c:v>2013/01</c:v>
                </c:pt>
                <c:pt idx="5">
                  <c:v>2013/02</c:v>
                </c:pt>
                <c:pt idx="6">
                  <c:v>2013/03</c:v>
                </c:pt>
                <c:pt idx="7">
                  <c:v>2013/04</c:v>
                </c:pt>
                <c:pt idx="8">
                  <c:v>2014/01</c:v>
                </c:pt>
                <c:pt idx="9">
                  <c:v>2014/02</c:v>
                </c:pt>
                <c:pt idx="10">
                  <c:v>2014/03</c:v>
                </c:pt>
                <c:pt idx="11">
                  <c:v>2014/04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2016/01</c:v>
                </c:pt>
                <c:pt idx="17">
                  <c:v>2016/02</c:v>
                </c:pt>
                <c:pt idx="18">
                  <c:v>2016/03</c:v>
                </c:pt>
                <c:pt idx="19">
                  <c:v>2016/04</c:v>
                </c:pt>
                <c:pt idx="20">
                  <c:v>2017/01</c:v>
                </c:pt>
                <c:pt idx="21">
                  <c:v>2017/02</c:v>
                </c:pt>
                <c:pt idx="22">
                  <c:v>2017/03</c:v>
                </c:pt>
                <c:pt idx="23">
                  <c:v>2017/04</c:v>
                </c:pt>
              </c:strCache>
            </c:strRef>
          </c:cat>
          <c:val>
            <c:numRef>
              <c:f>Graph5!$D$2:$D$25</c:f>
              <c:numCache>
                <c:formatCode>General</c:formatCode>
                <c:ptCount val="24"/>
                <c:pt idx="0">
                  <c:v>0.71491283384134263</c:v>
                </c:pt>
                <c:pt idx="1">
                  <c:v>0.86792064000000002</c:v>
                </c:pt>
                <c:pt idx="2">
                  <c:v>0.86407263999999995</c:v>
                </c:pt>
                <c:pt idx="3">
                  <c:v>0.89986867999999998</c:v>
                </c:pt>
                <c:pt idx="4">
                  <c:v>0.87135140000000011</c:v>
                </c:pt>
                <c:pt idx="5">
                  <c:v>0.86872196000000002</c:v>
                </c:pt>
                <c:pt idx="6">
                  <c:v>0.81223288000000005</c:v>
                </c:pt>
                <c:pt idx="7">
                  <c:v>0.80133104000000011</c:v>
                </c:pt>
                <c:pt idx="8">
                  <c:v>0.90160704000000003</c:v>
                </c:pt>
                <c:pt idx="9">
                  <c:v>0.62253431999999986</c:v>
                </c:pt>
                <c:pt idx="10">
                  <c:v>0.63326408000000001</c:v>
                </c:pt>
                <c:pt idx="11">
                  <c:v>0.65628956000000005</c:v>
                </c:pt>
                <c:pt idx="12">
                  <c:v>0.36916176000000001</c:v>
                </c:pt>
                <c:pt idx="13">
                  <c:v>0.37696711999999988</c:v>
                </c:pt>
                <c:pt idx="14">
                  <c:v>0.19767836000000005</c:v>
                </c:pt>
                <c:pt idx="15">
                  <c:v>0.19072492000000008</c:v>
                </c:pt>
                <c:pt idx="16">
                  <c:v>0.13606068000000016</c:v>
                </c:pt>
                <c:pt idx="17">
                  <c:v>6.6075079999999842E-2</c:v>
                </c:pt>
                <c:pt idx="18">
                  <c:v>-3.8622839999999936E-2</c:v>
                </c:pt>
                <c:pt idx="19">
                  <c:v>-9.6281240000000046E-2</c:v>
                </c:pt>
                <c:pt idx="20">
                  <c:v>-0.26748191999999993</c:v>
                </c:pt>
                <c:pt idx="21">
                  <c:v>-0.26254303999999995</c:v>
                </c:pt>
                <c:pt idx="22">
                  <c:v>-0.26238680000000003</c:v>
                </c:pt>
                <c:pt idx="23">
                  <c:v>-0.27169772000000003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0-47F4-8E12-6248035CA11B}"/>
            </c:ext>
          </c:extLst>
        </c:ser>
        <c:ser>
          <c:idx val="2"/>
          <c:order val="2"/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Graph5!$A$2:$A$25</c:f>
              <c:strCache>
                <c:ptCount val="24"/>
                <c:pt idx="0">
                  <c:v>2012/01</c:v>
                </c:pt>
                <c:pt idx="1">
                  <c:v>2012/02</c:v>
                </c:pt>
                <c:pt idx="2">
                  <c:v>2012/03</c:v>
                </c:pt>
                <c:pt idx="3">
                  <c:v>2012/04</c:v>
                </c:pt>
                <c:pt idx="4">
                  <c:v>2013/01</c:v>
                </c:pt>
                <c:pt idx="5">
                  <c:v>2013/02</c:v>
                </c:pt>
                <c:pt idx="6">
                  <c:v>2013/03</c:v>
                </c:pt>
                <c:pt idx="7">
                  <c:v>2013/04</c:v>
                </c:pt>
                <c:pt idx="8">
                  <c:v>2014/01</c:v>
                </c:pt>
                <c:pt idx="9">
                  <c:v>2014/02</c:v>
                </c:pt>
                <c:pt idx="10">
                  <c:v>2014/03</c:v>
                </c:pt>
                <c:pt idx="11">
                  <c:v>2014/04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2016/01</c:v>
                </c:pt>
                <c:pt idx="17">
                  <c:v>2016/02</c:v>
                </c:pt>
                <c:pt idx="18">
                  <c:v>2016/03</c:v>
                </c:pt>
                <c:pt idx="19">
                  <c:v>2016/04</c:v>
                </c:pt>
                <c:pt idx="20">
                  <c:v>2017/01</c:v>
                </c:pt>
                <c:pt idx="21">
                  <c:v>2017/02</c:v>
                </c:pt>
                <c:pt idx="22">
                  <c:v>2017/03</c:v>
                </c:pt>
                <c:pt idx="23">
                  <c:v>2017/04</c:v>
                </c:pt>
              </c:strCache>
            </c:strRef>
          </c:cat>
          <c:val>
            <c:numRef>
              <c:f>Graph5!$E$2:$E$25</c:f>
              <c:numCache>
                <c:formatCode>General</c:formatCode>
                <c:ptCount val="24"/>
                <c:pt idx="0">
                  <c:v>1.7122011316854175</c:v>
                </c:pt>
                <c:pt idx="1">
                  <c:v>1.8958073600000001</c:v>
                </c:pt>
                <c:pt idx="2">
                  <c:v>1.8719673600000002</c:v>
                </c:pt>
                <c:pt idx="3">
                  <c:v>1.8950273200000001</c:v>
                </c:pt>
                <c:pt idx="4">
                  <c:v>1.9308686000000002</c:v>
                </c:pt>
                <c:pt idx="5">
                  <c:v>1.9182000400000001</c:v>
                </c:pt>
                <c:pt idx="6">
                  <c:v>1.83730112</c:v>
                </c:pt>
                <c:pt idx="7">
                  <c:v>1.8226909600000001</c:v>
                </c:pt>
                <c:pt idx="8">
                  <c:v>2.2671429600000002</c:v>
                </c:pt>
                <c:pt idx="9">
                  <c:v>2.38636968</c:v>
                </c:pt>
                <c:pt idx="10">
                  <c:v>2.3382759200000001</c:v>
                </c:pt>
                <c:pt idx="11">
                  <c:v>2.3560564399999997</c:v>
                </c:pt>
                <c:pt idx="12">
                  <c:v>2.21330224</c:v>
                </c:pt>
                <c:pt idx="13">
                  <c:v>2.2481908800000001</c:v>
                </c:pt>
                <c:pt idx="14">
                  <c:v>2.0517756399999998</c:v>
                </c:pt>
                <c:pt idx="15">
                  <c:v>2.0619290800000001</c:v>
                </c:pt>
                <c:pt idx="16">
                  <c:v>2.0936773200000003</c:v>
                </c:pt>
                <c:pt idx="17">
                  <c:v>2.0390189200000002</c:v>
                </c:pt>
                <c:pt idx="18">
                  <c:v>1.7716488399999999</c:v>
                </c:pt>
                <c:pt idx="19">
                  <c:v>1.2861812399999999</c:v>
                </c:pt>
                <c:pt idx="20">
                  <c:v>0.79602191999999994</c:v>
                </c:pt>
                <c:pt idx="21">
                  <c:v>0.69755904000000002</c:v>
                </c:pt>
                <c:pt idx="22">
                  <c:v>0.69803280000000001</c:v>
                </c:pt>
                <c:pt idx="23">
                  <c:v>0.68098771999999996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0-47F4-8E12-6248035CA11B}"/>
            </c:ext>
          </c:extLst>
        </c:ser>
        <c:ser>
          <c:idx val="3"/>
          <c:order val="3"/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Graph5!$A$2:$A$25</c:f>
              <c:strCache>
                <c:ptCount val="24"/>
                <c:pt idx="0">
                  <c:v>2012/01</c:v>
                </c:pt>
                <c:pt idx="1">
                  <c:v>2012/02</c:v>
                </c:pt>
                <c:pt idx="2">
                  <c:v>2012/03</c:v>
                </c:pt>
                <c:pt idx="3">
                  <c:v>2012/04</c:v>
                </c:pt>
                <c:pt idx="4">
                  <c:v>2013/01</c:v>
                </c:pt>
                <c:pt idx="5">
                  <c:v>2013/02</c:v>
                </c:pt>
                <c:pt idx="6">
                  <c:v>2013/03</c:v>
                </c:pt>
                <c:pt idx="7">
                  <c:v>2013/04</c:v>
                </c:pt>
                <c:pt idx="8">
                  <c:v>2014/01</c:v>
                </c:pt>
                <c:pt idx="9">
                  <c:v>2014/02</c:v>
                </c:pt>
                <c:pt idx="10">
                  <c:v>2014/03</c:v>
                </c:pt>
                <c:pt idx="11">
                  <c:v>2014/04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2016/01</c:v>
                </c:pt>
                <c:pt idx="17">
                  <c:v>2016/02</c:v>
                </c:pt>
                <c:pt idx="18">
                  <c:v>2016/03</c:v>
                </c:pt>
                <c:pt idx="19">
                  <c:v>2016/04</c:v>
                </c:pt>
                <c:pt idx="20">
                  <c:v>2017/01</c:v>
                </c:pt>
                <c:pt idx="21">
                  <c:v>2017/02</c:v>
                </c:pt>
                <c:pt idx="22">
                  <c:v>2017/03</c:v>
                </c:pt>
                <c:pt idx="23">
                  <c:v>2017/04</c:v>
                </c:pt>
              </c:strCache>
            </c:strRef>
          </c:cat>
          <c:val>
            <c:numRef>
              <c:f>Graph5!$F$2:$F$25</c:f>
              <c:numCache>
                <c:formatCode>General</c:formatCode>
                <c:ptCount val="24"/>
                <c:pt idx="0">
                  <c:v>1.312011</c:v>
                </c:pt>
                <c:pt idx="1">
                  <c:v>1.312011</c:v>
                </c:pt>
                <c:pt idx="2">
                  <c:v>1.312011</c:v>
                </c:pt>
                <c:pt idx="3">
                  <c:v>1.312011</c:v>
                </c:pt>
                <c:pt idx="4">
                  <c:v>1.312011</c:v>
                </c:pt>
                <c:pt idx="5">
                  <c:v>1.312011</c:v>
                </c:pt>
                <c:pt idx="6">
                  <c:v>1.312011</c:v>
                </c:pt>
                <c:pt idx="7">
                  <c:v>1.312011</c:v>
                </c:pt>
                <c:pt idx="8">
                  <c:v>1.312011</c:v>
                </c:pt>
                <c:pt idx="9">
                  <c:v>1.312011</c:v>
                </c:pt>
                <c:pt idx="10">
                  <c:v>1.312011</c:v>
                </c:pt>
                <c:pt idx="11">
                  <c:v>1.312011</c:v>
                </c:pt>
                <c:pt idx="12">
                  <c:v>1.312011</c:v>
                </c:pt>
                <c:pt idx="13">
                  <c:v>1.312011</c:v>
                </c:pt>
                <c:pt idx="14">
                  <c:v>1.312011</c:v>
                </c:pt>
                <c:pt idx="15">
                  <c:v>1.312011</c:v>
                </c:pt>
                <c:pt idx="16">
                  <c:v>1.312011</c:v>
                </c:pt>
                <c:pt idx="17">
                  <c:v>1.312011</c:v>
                </c:pt>
                <c:pt idx="18">
                  <c:v>1.312011</c:v>
                </c:pt>
                <c:pt idx="19">
                  <c:v>1.312011</c:v>
                </c:pt>
                <c:pt idx="20">
                  <c:v>1.312011</c:v>
                </c:pt>
                <c:pt idx="21">
                  <c:v>1.312011</c:v>
                </c:pt>
                <c:pt idx="22">
                  <c:v>1.312011</c:v>
                </c:pt>
                <c:pt idx="23">
                  <c:v>1.312011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C0-47F4-8E12-6248035C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830608"/>
        <c:axId val="1556834352"/>
      </c:lineChart>
      <c:catAx>
        <c:axId val="155683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6834352"/>
        <c:crosses val="autoZero"/>
        <c:auto val="1"/>
        <c:lblAlgn val="ctr"/>
        <c:lblOffset val="100"/>
        <c:noMultiLvlLbl val="0"/>
      </c:catAx>
      <c:valAx>
        <c:axId val="1556834352"/>
        <c:scaling>
          <c:orientation val="minMax"/>
          <c:max val="3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68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6.7606395826288579E-2"/>
          <c:y val="5.270652279576165E-2"/>
          <c:w val="0.29742427902033725"/>
          <c:h val="0.16986358186708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0</xdr:row>
      <xdr:rowOff>171449</xdr:rowOff>
    </xdr:from>
    <xdr:to>
      <xdr:col>19</xdr:col>
      <xdr:colOff>57150</xdr:colOff>
      <xdr:row>21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5"/>
  <sheetViews>
    <sheetView workbookViewId="0">
      <selection activeCell="B1" sqref="B1:B2"/>
    </sheetView>
  </sheetViews>
  <sheetFormatPr defaultColWidth="11.42578125" defaultRowHeight="15" x14ac:dyDescent="0.25"/>
  <cols>
    <col min="4" max="4" width="9.28515625" customWidth="1"/>
    <col min="5" max="5" width="14.28515625" customWidth="1"/>
    <col min="14" max="14" width="12.140625" customWidth="1"/>
  </cols>
  <sheetData>
    <row r="1" spans="1:19" ht="21" customHeight="1" x14ac:dyDescent="0.25">
      <c r="A1" s="36" t="s">
        <v>0</v>
      </c>
      <c r="B1" s="38" t="s">
        <v>6</v>
      </c>
      <c r="C1" s="40" t="s">
        <v>7</v>
      </c>
      <c r="E1" s="41" t="s">
        <v>8</v>
      </c>
      <c r="F1" s="38" t="s">
        <v>81</v>
      </c>
      <c r="G1" s="40" t="s">
        <v>86</v>
      </c>
      <c r="H1" s="40" t="s">
        <v>2</v>
      </c>
      <c r="I1" s="40" t="s">
        <v>3</v>
      </c>
      <c r="J1" s="40" t="s">
        <v>4</v>
      </c>
      <c r="K1" s="40" t="s">
        <v>5</v>
      </c>
      <c r="M1" s="47" t="s">
        <v>1</v>
      </c>
      <c r="N1" s="40" t="s">
        <v>87</v>
      </c>
      <c r="O1" s="44"/>
      <c r="P1" s="46"/>
      <c r="Q1" s="45"/>
      <c r="R1" s="43"/>
      <c r="S1" s="43"/>
    </row>
    <row r="2" spans="1:19" ht="27.75" customHeight="1" x14ac:dyDescent="0.25">
      <c r="A2" s="37"/>
      <c r="B2" s="39"/>
      <c r="C2" s="40"/>
      <c r="E2" s="42"/>
      <c r="F2" s="39"/>
      <c r="G2" s="40"/>
      <c r="H2" s="40"/>
      <c r="I2" s="40"/>
      <c r="J2" s="40"/>
      <c r="K2" s="40"/>
      <c r="M2" s="48"/>
      <c r="N2" s="40"/>
      <c r="O2" s="44"/>
      <c r="P2" s="46"/>
      <c r="Q2" s="45"/>
      <c r="R2" s="43"/>
      <c r="S2" s="43"/>
    </row>
    <row r="3" spans="1:19" x14ac:dyDescent="0.25">
      <c r="A3" s="14">
        <v>36526</v>
      </c>
      <c r="B3" s="6">
        <v>9.4878</v>
      </c>
      <c r="C3" s="12">
        <v>111.11</v>
      </c>
      <c r="E3" s="10" t="s">
        <v>69</v>
      </c>
      <c r="F3" s="1">
        <f>AVERAGE(B3:B5)</f>
        <v>9.4001999999999999</v>
      </c>
      <c r="G3" s="1">
        <f>AVERAGE(C3:C5)</f>
        <v>105.09333333333335</v>
      </c>
      <c r="H3" s="3">
        <f>G3/0.454</f>
        <v>231.48311306901618</v>
      </c>
      <c r="I3" s="3">
        <f>F3/100</f>
        <v>9.4002000000000002E-2</v>
      </c>
      <c r="J3" s="3">
        <f>H3*I3</f>
        <v>21.759875594713659</v>
      </c>
      <c r="K3">
        <f>J3*1000</f>
        <v>21759.87559471366</v>
      </c>
      <c r="M3">
        <v>2000</v>
      </c>
      <c r="N3" s="27">
        <f>AVERAGE(K3:K6)</f>
        <v>18134.792676211455</v>
      </c>
      <c r="P3" s="26"/>
      <c r="Q3" s="3"/>
      <c r="R3" s="28"/>
      <c r="S3" s="1"/>
    </row>
    <row r="4" spans="1:19" x14ac:dyDescent="0.25">
      <c r="A4" s="15">
        <v>36557</v>
      </c>
      <c r="B4" s="6">
        <v>9.4252000000000002</v>
      </c>
      <c r="C4" s="12">
        <v>103.44</v>
      </c>
      <c r="E4" s="10" t="s">
        <v>70</v>
      </c>
      <c r="F4" s="1">
        <f>AVERAGE(B6:B8)</f>
        <v>9.5785333333333345</v>
      </c>
      <c r="G4" s="1">
        <f>AVERAGE(C6:C8)</f>
        <v>91.733333333333334</v>
      </c>
      <c r="H4" s="3">
        <f t="shared" ref="H4:H67" si="0">G4/0.454</f>
        <v>202.05580029368576</v>
      </c>
      <c r="I4" s="3">
        <f t="shared" ref="I4:I67" si="1">F4/100</f>
        <v>9.5785333333333347E-2</v>
      </c>
      <c r="J4" s="3">
        <f t="shared" ref="J4:J67" si="2">H4*I4</f>
        <v>19.353982183064126</v>
      </c>
      <c r="K4">
        <f t="shared" ref="K4:K67" si="3">J4*1000</f>
        <v>19353.982183064127</v>
      </c>
      <c r="M4">
        <v>2001</v>
      </c>
      <c r="N4" s="27">
        <f>AVERAGE(K7:K10)</f>
        <v>12821.109678781202</v>
      </c>
      <c r="P4" s="26"/>
      <c r="Q4" s="3"/>
      <c r="R4" s="28"/>
      <c r="S4" s="1"/>
    </row>
    <row r="5" spans="1:19" x14ac:dyDescent="0.25">
      <c r="A5" s="16">
        <v>36586</v>
      </c>
      <c r="B5" s="6">
        <v>9.2875999999999994</v>
      </c>
      <c r="C5" s="12">
        <v>100.73</v>
      </c>
      <c r="E5" s="10" t="s">
        <v>71</v>
      </c>
      <c r="F5" s="1">
        <f>AVERAGE(B9:B11)</f>
        <v>9.3486999999999991</v>
      </c>
      <c r="G5" s="1">
        <f>AVERAGE(C9:C11)</f>
        <v>80.013333333333335</v>
      </c>
      <c r="H5" s="3">
        <f t="shared" si="0"/>
        <v>176.24082232011747</v>
      </c>
      <c r="I5" s="3">
        <f t="shared" si="1"/>
        <v>9.3486999999999987E-2</v>
      </c>
      <c r="J5" s="3">
        <f t="shared" si="2"/>
        <v>16.476225756240819</v>
      </c>
      <c r="K5">
        <f t="shared" si="3"/>
        <v>16476.225756240819</v>
      </c>
      <c r="M5">
        <v>2002</v>
      </c>
      <c r="N5" s="27">
        <f>AVERAGE(K11:K14)</f>
        <v>13108.960676700928</v>
      </c>
      <c r="P5" s="26"/>
      <c r="Q5" s="3"/>
      <c r="R5" s="28"/>
      <c r="S5" s="1"/>
    </row>
    <row r="6" spans="1:19" x14ac:dyDescent="0.25">
      <c r="A6" s="17">
        <v>36617</v>
      </c>
      <c r="B6" s="6">
        <v>9.3902999999999999</v>
      </c>
      <c r="C6" s="12">
        <v>94.61</v>
      </c>
      <c r="E6" s="10" t="s">
        <v>72</v>
      </c>
      <c r="F6" s="1">
        <f>AVERAGE(B12:B14)</f>
        <v>9.4992333333333345</v>
      </c>
      <c r="G6" s="1">
        <f>AVERAGE(C12:C14)</f>
        <v>71.446666666666673</v>
      </c>
      <c r="H6" s="3">
        <f t="shared" si="0"/>
        <v>157.37151248164466</v>
      </c>
      <c r="I6" s="3">
        <f t="shared" si="1"/>
        <v>9.4992333333333345E-2</v>
      </c>
      <c r="J6" s="3">
        <f t="shared" si="2"/>
        <v>14.949087170827218</v>
      </c>
      <c r="K6">
        <f t="shared" si="3"/>
        <v>14949.087170827217</v>
      </c>
      <c r="M6">
        <v>2003</v>
      </c>
      <c r="N6" s="27">
        <f>AVERAGE(K15:K18)</f>
        <v>15264.757124938815</v>
      </c>
      <c r="P6" s="26"/>
      <c r="Q6" s="3"/>
      <c r="R6" s="28"/>
      <c r="S6" s="1"/>
    </row>
    <row r="7" spans="1:19" x14ac:dyDescent="0.25">
      <c r="A7" s="18">
        <v>36647</v>
      </c>
      <c r="B7" s="6">
        <v>9.5158000000000005</v>
      </c>
      <c r="C7" s="12">
        <v>94.15</v>
      </c>
      <c r="E7" s="11" t="s">
        <v>73</v>
      </c>
      <c r="F7" s="1">
        <f>AVERAGE(B15:B17)</f>
        <v>9.6938999999999993</v>
      </c>
      <c r="G7" s="1">
        <f>AVERAGE(C15:C17)</f>
        <v>66.556666666666672</v>
      </c>
      <c r="H7" s="3">
        <f t="shared" si="0"/>
        <v>146.60058737151249</v>
      </c>
      <c r="I7" s="3">
        <f t="shared" si="1"/>
        <v>9.6938999999999997E-2</v>
      </c>
      <c r="J7" s="3">
        <f t="shared" si="2"/>
        <v>14.211314339207048</v>
      </c>
      <c r="K7">
        <f t="shared" si="3"/>
        <v>14211.314339207049</v>
      </c>
      <c r="M7">
        <v>2004</v>
      </c>
      <c r="N7" s="27">
        <f>AVERAGE(K19:K22)</f>
        <v>20008.187275452765</v>
      </c>
      <c r="P7" s="26"/>
      <c r="Q7" s="3"/>
      <c r="R7" s="28"/>
      <c r="S7" s="1"/>
    </row>
    <row r="8" spans="1:19" x14ac:dyDescent="0.25">
      <c r="A8" s="19">
        <v>36678</v>
      </c>
      <c r="B8" s="6">
        <v>9.8294999999999995</v>
      </c>
      <c r="C8" s="12">
        <v>86.44</v>
      </c>
      <c r="E8" s="11" t="s">
        <v>74</v>
      </c>
      <c r="F8" s="1">
        <f>AVERAGE(B18:B20)</f>
        <v>9.1835666666666658</v>
      </c>
      <c r="G8" s="1">
        <f>AVERAGE(C18:C20)</f>
        <v>66.416666666666671</v>
      </c>
      <c r="H8" s="3">
        <f t="shared" si="0"/>
        <v>146.29221732745961</v>
      </c>
      <c r="I8" s="3">
        <f t="shared" si="1"/>
        <v>9.1835666666666663E-2</v>
      </c>
      <c r="J8" s="3">
        <f t="shared" si="2"/>
        <v>13.434843306412137</v>
      </c>
      <c r="K8">
        <f t="shared" si="3"/>
        <v>13434.843306412138</v>
      </c>
      <c r="M8">
        <v>2005</v>
      </c>
      <c r="N8" s="27">
        <f>AVERAGE(K23:K26)</f>
        <v>27592.683326603033</v>
      </c>
      <c r="P8" s="26"/>
      <c r="Q8" s="3"/>
      <c r="R8" s="28"/>
      <c r="S8" s="1"/>
    </row>
    <row r="9" spans="1:19" x14ac:dyDescent="0.25">
      <c r="A9" s="20">
        <v>36708</v>
      </c>
      <c r="B9" s="6">
        <v>9.4212000000000007</v>
      </c>
      <c r="C9" s="12">
        <v>87.35</v>
      </c>
      <c r="E9" s="11" t="s">
        <v>75</v>
      </c>
      <c r="F9" s="1">
        <f>AVERAGE(B21:B23)</f>
        <v>9.2371333333333325</v>
      </c>
      <c r="G9" s="1">
        <f>AVERAGE(C21:C23)</f>
        <v>58.830000000000005</v>
      </c>
      <c r="H9" s="3">
        <f t="shared" si="0"/>
        <v>129.58149779735683</v>
      </c>
      <c r="I9" s="3">
        <f t="shared" si="1"/>
        <v>9.2371333333333319E-2</v>
      </c>
      <c r="J9" s="3">
        <f t="shared" si="2"/>
        <v>11.969615726872245</v>
      </c>
      <c r="K9">
        <f t="shared" si="3"/>
        <v>11969.615726872245</v>
      </c>
      <c r="M9">
        <v>2006</v>
      </c>
      <c r="N9" s="27">
        <f>AVERAGE(K27:K30)</f>
        <v>27450.718742657853</v>
      </c>
      <c r="P9" s="26"/>
      <c r="Q9" s="3"/>
      <c r="R9" s="28"/>
      <c r="S9" s="1"/>
    </row>
    <row r="10" spans="1:19" x14ac:dyDescent="0.25">
      <c r="A10" s="21">
        <v>36739</v>
      </c>
      <c r="B10" s="6">
        <v>9.2708999999999993</v>
      </c>
      <c r="C10" s="12">
        <v>76.91</v>
      </c>
      <c r="E10" s="11" t="s">
        <v>76</v>
      </c>
      <c r="F10" s="1">
        <f>AVERAGE(B24:B26)</f>
        <v>9.2415666666666656</v>
      </c>
      <c r="G10" s="1">
        <f>AVERAGE(C24:C26)</f>
        <v>57.323333333333331</v>
      </c>
      <c r="H10" s="3">
        <f t="shared" si="0"/>
        <v>126.26284875183552</v>
      </c>
      <c r="I10" s="3">
        <f t="shared" si="1"/>
        <v>9.241566666666666E-2</v>
      </c>
      <c r="J10" s="3">
        <f t="shared" si="2"/>
        <v>11.66866534263338</v>
      </c>
      <c r="K10">
        <f t="shared" si="3"/>
        <v>11668.66534263338</v>
      </c>
      <c r="M10">
        <v>2007</v>
      </c>
      <c r="N10" s="27">
        <f>AVERAGE(K31:K34)</f>
        <v>29736.321244493389</v>
      </c>
      <c r="P10" s="26"/>
      <c r="Q10" s="3"/>
      <c r="R10" s="28"/>
      <c r="S10" s="1"/>
    </row>
    <row r="11" spans="1:19" x14ac:dyDescent="0.25">
      <c r="A11" s="22">
        <v>36770</v>
      </c>
      <c r="B11" s="6">
        <v>9.3539999999999992</v>
      </c>
      <c r="C11" s="12">
        <v>75.78</v>
      </c>
      <c r="E11" s="10" t="s">
        <v>82</v>
      </c>
      <c r="F11" s="1">
        <f>AVERAGE(B27:B29)</f>
        <v>9.1107000000000014</v>
      </c>
      <c r="G11" s="1">
        <f>AVERAGE(C27:C29)</f>
        <v>60.609999999999992</v>
      </c>
      <c r="H11" s="3">
        <f t="shared" si="0"/>
        <v>133.50220264317178</v>
      </c>
      <c r="I11" s="3">
        <f t="shared" si="1"/>
        <v>9.1107000000000007E-2</v>
      </c>
      <c r="J11" s="3">
        <f t="shared" si="2"/>
        <v>12.162985176211453</v>
      </c>
      <c r="K11">
        <f>J11*1000</f>
        <v>12162.985176211454</v>
      </c>
      <c r="M11">
        <v>2008</v>
      </c>
      <c r="N11" s="27">
        <f>AVERAGE(K35:K38)</f>
        <v>34086.098124082229</v>
      </c>
      <c r="P11" s="26"/>
      <c r="Q11" s="3"/>
      <c r="R11" s="28"/>
      <c r="S11" s="1"/>
    </row>
    <row r="12" spans="1:19" x14ac:dyDescent="0.25">
      <c r="A12" s="23">
        <v>36800</v>
      </c>
      <c r="B12" s="6">
        <v>9.5313999999999997</v>
      </c>
      <c r="C12" s="12">
        <v>76.650000000000006</v>
      </c>
      <c r="E12" s="10" t="s">
        <v>83</v>
      </c>
      <c r="F12" s="1">
        <f>AVERAGE(B30:B32)</f>
        <v>9.4824333333333328</v>
      </c>
      <c r="G12" s="1">
        <f>AVERAGE(C30:C32)</f>
        <v>61.75</v>
      </c>
      <c r="H12" s="3">
        <f t="shared" si="0"/>
        <v>136.01321585903082</v>
      </c>
      <c r="I12" s="3">
        <f t="shared" si="1"/>
        <v>9.482433333333333E-2</v>
      </c>
      <c r="J12" s="3">
        <f t="shared" si="2"/>
        <v>12.897362518355358</v>
      </c>
      <c r="K12">
        <f t="shared" si="3"/>
        <v>12897.362518355358</v>
      </c>
      <c r="M12">
        <v>2009</v>
      </c>
      <c r="N12" s="27">
        <f>AVERAGE(K39:K42)</f>
        <v>42691.34602178169</v>
      </c>
      <c r="P12" s="26"/>
      <c r="Q12" s="3"/>
      <c r="R12" s="28"/>
      <c r="S12" s="1"/>
    </row>
    <row r="13" spans="1:19" x14ac:dyDescent="0.25">
      <c r="A13" s="24">
        <v>36831</v>
      </c>
      <c r="B13" s="6">
        <v>9.5004000000000008</v>
      </c>
      <c r="C13" s="12">
        <v>71.540000000000006</v>
      </c>
      <c r="E13" s="10" t="s">
        <v>84</v>
      </c>
      <c r="F13" s="1">
        <f>AVERAGE(B33:B35)</f>
        <v>9.8972666666666669</v>
      </c>
      <c r="G13" s="1">
        <f>AVERAGE(C33:C35)</f>
        <v>57.136666666666663</v>
      </c>
      <c r="H13" s="3">
        <f t="shared" si="0"/>
        <v>125.85168869309837</v>
      </c>
      <c r="I13" s="3">
        <f t="shared" si="1"/>
        <v>9.8972666666666667E-2</v>
      </c>
      <c r="J13" s="3">
        <f t="shared" si="2"/>
        <v>12.455877234459127</v>
      </c>
      <c r="K13">
        <f t="shared" si="3"/>
        <v>12455.877234459127</v>
      </c>
      <c r="M13">
        <v>2010</v>
      </c>
      <c r="N13" s="27">
        <f>AVERAGE(K43:K46)</f>
        <v>54459.531220631427</v>
      </c>
      <c r="P13" s="26"/>
      <c r="Q13" s="3"/>
      <c r="R13" s="28"/>
      <c r="S13" s="1"/>
    </row>
    <row r="14" spans="1:19" x14ac:dyDescent="0.25">
      <c r="A14" s="25">
        <v>36861</v>
      </c>
      <c r="B14" s="6">
        <v>9.4658999999999995</v>
      </c>
      <c r="C14" s="12">
        <v>66.150000000000006</v>
      </c>
      <c r="E14" s="10" t="s">
        <v>85</v>
      </c>
      <c r="F14" s="1">
        <f>AVERAGE(B36:B38)</f>
        <v>10.172466666666667</v>
      </c>
      <c r="G14" s="1">
        <f>AVERAGE(C36:C38)</f>
        <v>66.586666666666673</v>
      </c>
      <c r="H14" s="3">
        <f t="shared" si="0"/>
        <v>146.66666666666669</v>
      </c>
      <c r="I14" s="3">
        <f t="shared" si="1"/>
        <v>0.10172466666666667</v>
      </c>
      <c r="J14" s="3">
        <f t="shared" si="2"/>
        <v>14.919617777777781</v>
      </c>
      <c r="K14">
        <f t="shared" si="3"/>
        <v>14919.617777777781</v>
      </c>
      <c r="M14">
        <v>2011</v>
      </c>
      <c r="N14" s="27">
        <f>AVERAGE(K47:K50)</f>
        <v>73975.480222711703</v>
      </c>
      <c r="P14" s="26"/>
      <c r="Q14" s="3"/>
      <c r="R14" s="28"/>
      <c r="S14" s="1"/>
    </row>
    <row r="15" spans="1:19" x14ac:dyDescent="0.25">
      <c r="A15" s="14">
        <v>36892</v>
      </c>
      <c r="B15" s="6">
        <v>9.7766000000000002</v>
      </c>
      <c r="C15" s="12">
        <v>65.98</v>
      </c>
      <c r="E15" s="11" t="s">
        <v>77</v>
      </c>
      <c r="F15" s="1">
        <f>AVERAGE(B39:B41)</f>
        <v>10.823300000000001</v>
      </c>
      <c r="G15" s="1">
        <f>AVERAGE(C39:C41)</f>
        <v>64.576666666666668</v>
      </c>
      <c r="H15" s="3">
        <f t="shared" si="0"/>
        <v>142.23935389133626</v>
      </c>
      <c r="I15" s="3">
        <f t="shared" si="1"/>
        <v>0.10823300000000001</v>
      </c>
      <c r="J15" s="3">
        <f t="shared" si="2"/>
        <v>15.394991989720999</v>
      </c>
      <c r="K15">
        <f t="shared" si="3"/>
        <v>15394.991989721</v>
      </c>
      <c r="M15">
        <v>2012</v>
      </c>
      <c r="N15" s="27">
        <f>AVERAGE(K51:K54)</f>
        <v>54042.494506852665</v>
      </c>
      <c r="P15" s="26"/>
      <c r="Q15" s="3"/>
      <c r="R15" s="28"/>
      <c r="S15" s="1"/>
    </row>
    <row r="16" spans="1:19" x14ac:dyDescent="0.25">
      <c r="A16" s="15">
        <v>36923</v>
      </c>
      <c r="B16" s="6">
        <v>9.7044999999999995</v>
      </c>
      <c r="C16" s="12">
        <v>67.19</v>
      </c>
      <c r="E16" s="11" t="s">
        <v>78</v>
      </c>
      <c r="F16" s="1">
        <f>AVERAGE(B42:B44)</f>
        <v>10.449199999999999</v>
      </c>
      <c r="G16" s="1">
        <f>AVERAGE(C42:C44)</f>
        <v>63.996666666666663</v>
      </c>
      <c r="H16" s="3">
        <f t="shared" si="0"/>
        <v>140.96182085168869</v>
      </c>
      <c r="I16" s="3">
        <f t="shared" si="1"/>
        <v>0.10449199999999999</v>
      </c>
      <c r="J16" s="3">
        <f t="shared" si="2"/>
        <v>14.729382584434653</v>
      </c>
      <c r="K16">
        <f t="shared" si="3"/>
        <v>14729.382584434652</v>
      </c>
      <c r="M16">
        <v>2013</v>
      </c>
      <c r="N16" s="27">
        <f>AVERAGE(K55:K58)</f>
        <v>39212.240254527656</v>
      </c>
      <c r="P16" s="26"/>
      <c r="Q16" s="3"/>
      <c r="R16" s="28"/>
      <c r="S16" s="1"/>
    </row>
    <row r="17" spans="1:19" x14ac:dyDescent="0.25">
      <c r="A17" s="16">
        <v>36951</v>
      </c>
      <c r="B17" s="6">
        <v>9.6006</v>
      </c>
      <c r="C17" s="12">
        <v>66.5</v>
      </c>
      <c r="E17" s="11" t="s">
        <v>79</v>
      </c>
      <c r="F17" s="1">
        <f>AVERAGE(B45:B47)</f>
        <v>10.7194</v>
      </c>
      <c r="G17" s="1">
        <f>AVERAGE(C45:C47)</f>
        <v>64.416666666666671</v>
      </c>
      <c r="H17" s="3">
        <f t="shared" si="0"/>
        <v>141.88693098384729</v>
      </c>
      <c r="I17" s="3">
        <f t="shared" si="1"/>
        <v>0.107194</v>
      </c>
      <c r="J17" s="3">
        <f t="shared" si="2"/>
        <v>15.209427679882527</v>
      </c>
      <c r="K17">
        <f t="shared" si="3"/>
        <v>15209.427679882527</v>
      </c>
      <c r="M17">
        <v>2014</v>
      </c>
      <c r="N17" s="27">
        <f>AVERAGE(K59:K62)</f>
        <v>58742.656529001462</v>
      </c>
      <c r="P17" s="26"/>
      <c r="Q17" s="3"/>
      <c r="R17" s="28"/>
      <c r="S17" s="1"/>
    </row>
    <row r="18" spans="1:19" x14ac:dyDescent="0.25">
      <c r="A18" s="17">
        <v>36982</v>
      </c>
      <c r="B18" s="6">
        <v>9.3268000000000004</v>
      </c>
      <c r="C18" s="12">
        <v>66.13</v>
      </c>
      <c r="E18" s="11" t="s">
        <v>80</v>
      </c>
      <c r="F18" s="1">
        <f>AVERAGE(B48:B50)</f>
        <v>11.189466666666666</v>
      </c>
      <c r="G18" s="1">
        <f>AVERAGE(C48:C50)</f>
        <v>63.803333333333335</v>
      </c>
      <c r="H18" s="3">
        <f t="shared" si="0"/>
        <v>140.5359765051395</v>
      </c>
      <c r="I18" s="3">
        <f t="shared" si="1"/>
        <v>0.11189466666666666</v>
      </c>
      <c r="J18" s="3">
        <f t="shared" si="2"/>
        <v>15.725226245717081</v>
      </c>
      <c r="K18">
        <f t="shared" si="3"/>
        <v>15725.226245717082</v>
      </c>
      <c r="M18">
        <v>2015</v>
      </c>
      <c r="N18" s="27">
        <f>AVERAGE(K63:K66)</f>
        <v>55742.670316324031</v>
      </c>
      <c r="P18" s="26"/>
      <c r="Q18" s="3"/>
      <c r="R18" s="28"/>
      <c r="S18" s="1"/>
    </row>
    <row r="19" spans="1:19" x14ac:dyDescent="0.25">
      <c r="A19" s="18">
        <v>37012</v>
      </c>
      <c r="B19" s="6">
        <v>9.1372</v>
      </c>
      <c r="C19" s="12">
        <v>69.22</v>
      </c>
      <c r="E19" s="7" t="s">
        <v>9</v>
      </c>
      <c r="F19" s="1">
        <f>AVERAGE(B51:B53)</f>
        <v>10.979566666666665</v>
      </c>
      <c r="G19" s="1">
        <f>AVERAGE(C51:C53)</f>
        <v>75.663333333333341</v>
      </c>
      <c r="H19" s="3">
        <f t="shared" si="0"/>
        <v>166.65932452276067</v>
      </c>
      <c r="I19" s="3">
        <f t="shared" si="1"/>
        <v>0.10979566666666665</v>
      </c>
      <c r="J19" s="3">
        <f t="shared" si="2"/>
        <v>18.298471642192855</v>
      </c>
      <c r="K19">
        <f t="shared" si="3"/>
        <v>18298.471642192853</v>
      </c>
      <c r="M19">
        <v>2016</v>
      </c>
      <c r="N19" s="27">
        <f>AVERAGE(K67:K70)</f>
        <v>67572.498073299066</v>
      </c>
      <c r="P19" s="26"/>
      <c r="Q19" s="3"/>
      <c r="R19" s="28"/>
      <c r="S19" s="1"/>
    </row>
    <row r="20" spans="1:19" x14ac:dyDescent="0.25">
      <c r="A20" s="19">
        <v>37043</v>
      </c>
      <c r="B20" s="6">
        <v>9.0867000000000004</v>
      </c>
      <c r="C20" s="12">
        <v>63.9</v>
      </c>
      <c r="E20" s="7" t="s">
        <v>10</v>
      </c>
      <c r="F20" s="1">
        <f>AVERAGE(B54:B56)</f>
        <v>11.392300000000001</v>
      </c>
      <c r="G20" s="1">
        <f>AVERAGE(C54:C56)</f>
        <v>78.213333333333324</v>
      </c>
      <c r="H20" s="3">
        <f t="shared" si="0"/>
        <v>172.27606461086634</v>
      </c>
      <c r="I20" s="3">
        <f t="shared" si="1"/>
        <v>0.11392300000000001</v>
      </c>
      <c r="J20" s="3">
        <f t="shared" si="2"/>
        <v>19.626206108663727</v>
      </c>
      <c r="K20">
        <f t="shared" si="3"/>
        <v>19626.206108663726</v>
      </c>
      <c r="M20">
        <v>2017</v>
      </c>
      <c r="N20" s="27">
        <f>AVERAGE(K71:K74)</f>
        <v>62940.045421561423</v>
      </c>
      <c r="P20" s="26"/>
      <c r="Q20" s="3"/>
      <c r="R20" s="28"/>
      <c r="S20" s="1"/>
    </row>
    <row r="21" spans="1:19" x14ac:dyDescent="0.25">
      <c r="A21" s="20">
        <v>37073</v>
      </c>
      <c r="B21" s="6">
        <v>9.1617999999999995</v>
      </c>
      <c r="C21" s="12">
        <v>58.72</v>
      </c>
      <c r="E21" s="7" t="s">
        <v>11</v>
      </c>
      <c r="F21" s="1">
        <f>AVERAGE(B57:B59)</f>
        <v>11.448066666666668</v>
      </c>
      <c r="G21" s="1">
        <f>AVERAGE(C57:C59)</f>
        <v>76.34</v>
      </c>
      <c r="H21" s="3">
        <f t="shared" si="0"/>
        <v>168.14977973568281</v>
      </c>
      <c r="I21" s="3">
        <f t="shared" si="1"/>
        <v>0.11448066666666668</v>
      </c>
      <c r="J21" s="3">
        <f t="shared" si="2"/>
        <v>19.249898883994128</v>
      </c>
      <c r="K21">
        <f t="shared" si="3"/>
        <v>19249.898883994127</v>
      </c>
      <c r="M21">
        <v>2018</v>
      </c>
      <c r="N21" s="27">
        <f>AVERAGE(K75:K78)</f>
        <v>56256.769631057279</v>
      </c>
      <c r="P21" s="26"/>
      <c r="Q21" s="3"/>
      <c r="R21" s="28"/>
      <c r="S21" s="1"/>
    </row>
    <row r="22" spans="1:19" x14ac:dyDescent="0.25">
      <c r="A22" s="21">
        <v>37104</v>
      </c>
      <c r="B22" s="6">
        <v>9.1306999999999992</v>
      </c>
      <c r="C22" s="12">
        <v>59.71</v>
      </c>
      <c r="E22" s="7" t="s">
        <v>12</v>
      </c>
      <c r="F22" s="1">
        <f>AVERAGE(B60:B62)</f>
        <v>11.323500000000001</v>
      </c>
      <c r="G22" s="1">
        <f>AVERAGE(C60:C62)</f>
        <v>91.646666666666661</v>
      </c>
      <c r="H22" s="3">
        <f t="shared" si="0"/>
        <v>201.86490455212919</v>
      </c>
      <c r="I22" s="3">
        <f t="shared" si="1"/>
        <v>0.11323500000000002</v>
      </c>
      <c r="J22" s="3">
        <f t="shared" si="2"/>
        <v>22.858172466960351</v>
      </c>
      <c r="K22">
        <f t="shared" si="3"/>
        <v>22858.17246696035</v>
      </c>
      <c r="N22" s="2"/>
      <c r="Q22" s="3"/>
      <c r="S22" s="1"/>
    </row>
    <row r="23" spans="1:19" x14ac:dyDescent="0.25">
      <c r="A23" s="22">
        <v>37135</v>
      </c>
      <c r="B23" s="6">
        <v>9.4189000000000007</v>
      </c>
      <c r="C23" s="12">
        <v>58.06</v>
      </c>
      <c r="E23" s="8" t="s">
        <v>13</v>
      </c>
      <c r="F23" s="1">
        <f>AVERAGE(B63:B65)</f>
        <v>11.180033333333332</v>
      </c>
      <c r="G23" s="1">
        <f>AVERAGE(C63:C65)</f>
        <v>121.01666666666665</v>
      </c>
      <c r="H23" s="3">
        <f t="shared" si="0"/>
        <v>266.55653450807631</v>
      </c>
      <c r="I23" s="3">
        <f t="shared" si="1"/>
        <v>0.11180033333333332</v>
      </c>
      <c r="J23" s="3">
        <f t="shared" si="2"/>
        <v>29.801109410181098</v>
      </c>
      <c r="K23">
        <f t="shared" si="3"/>
        <v>29801.1094101811</v>
      </c>
      <c r="N23" s="2"/>
      <c r="Q23" s="3"/>
      <c r="S23" s="1"/>
    </row>
    <row r="24" spans="1:19" x14ac:dyDescent="0.25">
      <c r="A24" s="23">
        <v>37165</v>
      </c>
      <c r="B24" s="6">
        <v>9.3450000000000006</v>
      </c>
      <c r="C24" s="12">
        <v>56.4</v>
      </c>
      <c r="E24" s="8" t="s">
        <v>14</v>
      </c>
      <c r="F24" s="1">
        <f>AVERAGE(B66:B68)</f>
        <v>10.970800000000002</v>
      </c>
      <c r="G24" s="1">
        <f>AVERAGE(C66:C68)</f>
        <v>126.35333333333331</v>
      </c>
      <c r="H24" s="3">
        <f t="shared" si="0"/>
        <v>278.31130690161524</v>
      </c>
      <c r="I24" s="3">
        <f t="shared" si="1"/>
        <v>0.10970800000000003</v>
      </c>
      <c r="J24" s="3">
        <f t="shared" si="2"/>
        <v>30.532976857562414</v>
      </c>
      <c r="K24">
        <f t="shared" si="3"/>
        <v>30532.976857562415</v>
      </c>
      <c r="N24" s="2"/>
      <c r="Q24" s="3"/>
      <c r="S24" s="1"/>
    </row>
    <row r="25" spans="1:19" x14ac:dyDescent="0.25">
      <c r="A25" s="24">
        <v>37196</v>
      </c>
      <c r="B25" s="6">
        <v>9.2235999999999994</v>
      </c>
      <c r="C25" s="12">
        <v>58.85</v>
      </c>
      <c r="E25" s="8" t="s">
        <v>15</v>
      </c>
      <c r="F25" s="1">
        <f>AVERAGE(B69:B71)</f>
        <v>10.714599999999999</v>
      </c>
      <c r="G25" s="1">
        <f>AVERAGE(C69:C71)</f>
        <v>105.87333333333333</v>
      </c>
      <c r="H25" s="3">
        <f t="shared" si="0"/>
        <v>233.20117474302495</v>
      </c>
      <c r="I25" s="3">
        <f t="shared" si="1"/>
        <v>0.10714599999999999</v>
      </c>
      <c r="J25" s="3">
        <f t="shared" si="2"/>
        <v>24.986573069016149</v>
      </c>
      <c r="K25">
        <f t="shared" si="3"/>
        <v>24986.573069016151</v>
      </c>
      <c r="N25" s="2"/>
      <c r="Q25" s="3"/>
      <c r="S25" s="1"/>
    </row>
    <row r="26" spans="1:19" x14ac:dyDescent="0.25">
      <c r="A26" s="25">
        <v>37226</v>
      </c>
      <c r="B26" s="6">
        <v>9.1561000000000003</v>
      </c>
      <c r="C26" s="12">
        <v>56.72</v>
      </c>
      <c r="E26" s="8" t="s">
        <v>16</v>
      </c>
      <c r="F26" s="1">
        <f>AVERAGE(B72:B74)</f>
        <v>10.710133333333333</v>
      </c>
      <c r="G26" s="1">
        <f>AVERAGE(C72:C74)</f>
        <v>106.18666666666667</v>
      </c>
      <c r="H26" s="3">
        <f t="shared" si="0"/>
        <v>233.89133627019089</v>
      </c>
      <c r="I26" s="3">
        <f t="shared" si="1"/>
        <v>0.10710133333333333</v>
      </c>
      <c r="J26" s="3">
        <f t="shared" si="2"/>
        <v>25.05007396965247</v>
      </c>
      <c r="K26">
        <f t="shared" si="3"/>
        <v>25050.073969652469</v>
      </c>
      <c r="N26" s="2"/>
      <c r="Q26" s="3"/>
      <c r="S26" s="1"/>
    </row>
    <row r="27" spans="1:19" x14ac:dyDescent="0.25">
      <c r="A27" s="14">
        <v>37257</v>
      </c>
      <c r="B27" s="6">
        <v>9.1616</v>
      </c>
      <c r="C27" s="12">
        <v>58.25</v>
      </c>
      <c r="E27" s="7" t="s">
        <v>17</v>
      </c>
      <c r="F27" s="1">
        <f>AVERAGE(B75:B77)</f>
        <v>10.592366666666667</v>
      </c>
      <c r="G27" s="1">
        <f>AVERAGE(C75:C77)</f>
        <v>118.99333333333334</v>
      </c>
      <c r="H27" s="3">
        <f t="shared" si="0"/>
        <v>262.09985315712186</v>
      </c>
      <c r="I27" s="3">
        <f t="shared" si="1"/>
        <v>0.10592366666666667</v>
      </c>
      <c r="J27" s="3">
        <f t="shared" si="2"/>
        <v>27.762577479197255</v>
      </c>
      <c r="K27">
        <f t="shared" si="3"/>
        <v>27762.577479197254</v>
      </c>
      <c r="N27" s="2"/>
      <c r="Q27" s="3"/>
      <c r="S27" s="1"/>
    </row>
    <row r="28" spans="1:19" x14ac:dyDescent="0.25">
      <c r="A28" s="15">
        <v>37288</v>
      </c>
      <c r="B28" s="6">
        <v>9.0998000000000001</v>
      </c>
      <c r="C28" s="12">
        <v>59.11</v>
      </c>
      <c r="E28" s="7" t="s">
        <v>18</v>
      </c>
      <c r="F28" s="1">
        <f>AVERAGE(B78:B80)</f>
        <v>11.175233333333333</v>
      </c>
      <c r="G28" s="1">
        <f>AVERAGE(C78:C80)</f>
        <v>109.31</v>
      </c>
      <c r="H28" s="3">
        <f t="shared" si="0"/>
        <v>240.77092511013217</v>
      </c>
      <c r="I28" s="3">
        <f t="shared" si="1"/>
        <v>0.11175233333333333</v>
      </c>
      <c r="J28" s="3">
        <f t="shared" si="2"/>
        <v>26.906712679882524</v>
      </c>
      <c r="K28">
        <f t="shared" si="3"/>
        <v>26906.712679882523</v>
      </c>
      <c r="N28" s="2"/>
      <c r="Q28" s="3"/>
      <c r="S28" s="1"/>
    </row>
    <row r="29" spans="1:19" x14ac:dyDescent="0.25">
      <c r="A29" s="16">
        <v>37316</v>
      </c>
      <c r="B29" s="6">
        <v>9.0707000000000004</v>
      </c>
      <c r="C29" s="12">
        <v>64.47</v>
      </c>
      <c r="E29" s="7" t="s">
        <v>19</v>
      </c>
      <c r="F29" s="1">
        <f>AVERAGE(B81:B83)</f>
        <v>10.947699999999999</v>
      </c>
      <c r="G29" s="1">
        <f>AVERAGE(C81:C83)</f>
        <v>108.85333333333334</v>
      </c>
      <c r="H29" s="3">
        <f t="shared" si="0"/>
        <v>239.76505139500733</v>
      </c>
      <c r="I29" s="3">
        <f t="shared" si="1"/>
        <v>0.10947699999999999</v>
      </c>
      <c r="J29" s="3">
        <f t="shared" si="2"/>
        <v>26.248758531571216</v>
      </c>
      <c r="K29">
        <f t="shared" si="3"/>
        <v>26248.758531571217</v>
      </c>
      <c r="N29" s="4"/>
      <c r="Q29" s="3"/>
      <c r="S29" s="1"/>
    </row>
    <row r="30" spans="1:19" x14ac:dyDescent="0.25">
      <c r="A30" s="17">
        <v>37347</v>
      </c>
      <c r="B30" s="6">
        <v>9.1629000000000005</v>
      </c>
      <c r="C30" s="12">
        <v>65.290000000000006</v>
      </c>
      <c r="E30" s="7" t="s">
        <v>20</v>
      </c>
      <c r="F30" s="1">
        <f>AVERAGE(B84:B86)</f>
        <v>10.887566666666666</v>
      </c>
      <c r="G30" s="1">
        <f>AVERAGE(C84:C86)</f>
        <v>120.44666666666666</v>
      </c>
      <c r="H30" s="3">
        <f t="shared" si="0"/>
        <v>265.30102790014683</v>
      </c>
      <c r="I30" s="3">
        <f t="shared" si="1"/>
        <v>0.10887566666666666</v>
      </c>
      <c r="J30" s="3">
        <f t="shared" si="2"/>
        <v>28.88482627998042</v>
      </c>
      <c r="K30">
        <f t="shared" si="3"/>
        <v>28884.826279980418</v>
      </c>
      <c r="N30" s="2"/>
      <c r="Q30" s="3"/>
      <c r="S30" s="1"/>
    </row>
    <row r="31" spans="1:19" x14ac:dyDescent="0.25">
      <c r="A31" s="18">
        <v>37377</v>
      </c>
      <c r="B31" s="6">
        <v>9.5191999999999997</v>
      </c>
      <c r="C31" s="12">
        <v>61.4</v>
      </c>
      <c r="E31" s="8" t="s">
        <v>21</v>
      </c>
      <c r="F31" s="1">
        <f>AVERAGE(B87:B89)</f>
        <v>11.0222</v>
      </c>
      <c r="G31" s="1">
        <f>AVERAGE(C87:C89)</f>
        <v>121.21333333333332</v>
      </c>
      <c r="H31" s="3">
        <f t="shared" si="0"/>
        <v>266.98972099853154</v>
      </c>
      <c r="I31" s="3">
        <f t="shared" si="1"/>
        <v>0.110222</v>
      </c>
      <c r="J31" s="3">
        <f t="shared" si="2"/>
        <v>29.428141027900143</v>
      </c>
      <c r="K31">
        <f t="shared" si="3"/>
        <v>29428.141027900143</v>
      </c>
      <c r="N31" s="2"/>
      <c r="Q31" s="3"/>
      <c r="S31" s="1"/>
    </row>
    <row r="32" spans="1:19" x14ac:dyDescent="0.25">
      <c r="A32" s="19">
        <v>37408</v>
      </c>
      <c r="B32" s="6">
        <v>9.7652000000000001</v>
      </c>
      <c r="C32" s="12">
        <v>58.56</v>
      </c>
      <c r="E32" s="8" t="s">
        <v>22</v>
      </c>
      <c r="F32" s="1">
        <f>AVERAGE(B90:B92)</f>
        <v>10.877433333333334</v>
      </c>
      <c r="G32" s="1">
        <f>AVERAGE(C90:C92)</f>
        <v>115.72333333333331</v>
      </c>
      <c r="H32" s="3">
        <f t="shared" si="0"/>
        <v>254.89720998531567</v>
      </c>
      <c r="I32" s="3">
        <f t="shared" si="1"/>
        <v>0.10877433333333335</v>
      </c>
      <c r="J32" s="3">
        <f t="shared" si="2"/>
        <v>27.726274084679392</v>
      </c>
      <c r="K32">
        <f t="shared" si="3"/>
        <v>27726.274084679393</v>
      </c>
    </row>
    <row r="33" spans="1:11" x14ac:dyDescent="0.25">
      <c r="A33" s="20">
        <v>37438</v>
      </c>
      <c r="B33" s="6">
        <v>9.7807999999999993</v>
      </c>
      <c r="C33" s="12">
        <v>56.48</v>
      </c>
      <c r="E33" s="8" t="s">
        <v>23</v>
      </c>
      <c r="F33" s="1">
        <f>AVERAGE(B93:B95)</f>
        <v>10.962666666666665</v>
      </c>
      <c r="G33" s="1">
        <f>AVERAGE(C93:C95)</f>
        <v>122.95333333333333</v>
      </c>
      <c r="H33" s="3">
        <f t="shared" si="0"/>
        <v>270.82232011747431</v>
      </c>
      <c r="I33" s="3">
        <f t="shared" si="1"/>
        <v>0.10962666666666665</v>
      </c>
      <c r="J33" s="3">
        <f t="shared" si="2"/>
        <v>29.689348213411645</v>
      </c>
      <c r="K33">
        <f t="shared" si="3"/>
        <v>29689.348213411646</v>
      </c>
    </row>
    <row r="34" spans="1:11" x14ac:dyDescent="0.25">
      <c r="A34" s="21">
        <v>37469</v>
      </c>
      <c r="B34" s="6">
        <v>9.8396000000000008</v>
      </c>
      <c r="C34" s="12">
        <v>54.27</v>
      </c>
      <c r="E34" s="8" t="s">
        <v>24</v>
      </c>
      <c r="F34" s="1">
        <f>AVERAGE(B96:B98)</f>
        <v>10.852699999999999</v>
      </c>
      <c r="G34" s="1">
        <f>AVERAGE(C96:C98)</f>
        <v>134.29</v>
      </c>
      <c r="H34" s="3">
        <f t="shared" si="0"/>
        <v>295.79295154185019</v>
      </c>
      <c r="I34" s="3">
        <f t="shared" si="1"/>
        <v>0.10852699999999998</v>
      </c>
      <c r="J34" s="3">
        <f t="shared" si="2"/>
        <v>32.101521651982374</v>
      </c>
      <c r="K34">
        <f t="shared" si="3"/>
        <v>32101.521651982373</v>
      </c>
    </row>
    <row r="35" spans="1:11" x14ac:dyDescent="0.25">
      <c r="A35" s="22">
        <v>37500</v>
      </c>
      <c r="B35" s="6">
        <v>10.071400000000001</v>
      </c>
      <c r="C35" s="12">
        <v>60.66</v>
      </c>
      <c r="E35" s="7" t="s">
        <v>25</v>
      </c>
      <c r="F35" s="1">
        <f>AVERAGE(B99:B101)</f>
        <v>10.8026</v>
      </c>
      <c r="G35" s="1">
        <f>AVERAGE(C99:C101)</f>
        <v>149.01333333333332</v>
      </c>
      <c r="H35" s="3">
        <f t="shared" si="0"/>
        <v>328.223201174743</v>
      </c>
      <c r="I35" s="3">
        <f t="shared" si="1"/>
        <v>0.108026</v>
      </c>
      <c r="J35" s="3">
        <f t="shared" si="2"/>
        <v>35.456639530102784</v>
      </c>
      <c r="K35">
        <f t="shared" si="3"/>
        <v>35456.639530102781</v>
      </c>
    </row>
    <row r="36" spans="1:11" x14ac:dyDescent="0.25">
      <c r="A36" s="23">
        <v>37530</v>
      </c>
      <c r="B36" s="6">
        <v>10.095000000000001</v>
      </c>
      <c r="C36" s="12">
        <v>65.73</v>
      </c>
      <c r="E36" s="7" t="s">
        <v>26</v>
      </c>
      <c r="F36" s="1">
        <f>AVERAGE(B102:B104)</f>
        <v>10.426600000000001</v>
      </c>
      <c r="G36" s="1">
        <f>AVERAGE(C102:C104)</f>
        <v>142.93333333333331</v>
      </c>
      <c r="H36" s="3">
        <f t="shared" si="0"/>
        <v>314.83113069016144</v>
      </c>
      <c r="I36" s="3">
        <f t="shared" si="1"/>
        <v>0.10426600000000001</v>
      </c>
      <c r="J36" s="3">
        <f t="shared" si="2"/>
        <v>32.826182672540376</v>
      </c>
      <c r="K36">
        <f t="shared" si="3"/>
        <v>32826.182672540373</v>
      </c>
    </row>
    <row r="37" spans="1:11" x14ac:dyDescent="0.25">
      <c r="A37" s="24">
        <v>37561</v>
      </c>
      <c r="B37" s="6">
        <v>10.1975</v>
      </c>
      <c r="C37" s="12">
        <v>69.87</v>
      </c>
      <c r="E37" s="7" t="s">
        <v>27</v>
      </c>
      <c r="F37" s="1">
        <f>AVERAGE(B105:B107)</f>
        <v>10.322900000000002</v>
      </c>
      <c r="G37" s="1">
        <f>AVERAGE(C105:C107)</f>
        <v>145.6866666666667</v>
      </c>
      <c r="H37" s="3">
        <f t="shared" si="0"/>
        <v>320.89574155653457</v>
      </c>
      <c r="I37" s="3">
        <f t="shared" si="1"/>
        <v>0.10322900000000003</v>
      </c>
      <c r="J37" s="3">
        <f t="shared" si="2"/>
        <v>33.125746505139517</v>
      </c>
      <c r="K37">
        <f t="shared" si="3"/>
        <v>33125.746505139519</v>
      </c>
    </row>
    <row r="38" spans="1:11" x14ac:dyDescent="0.25">
      <c r="A38" s="25">
        <v>37591</v>
      </c>
      <c r="B38" s="6">
        <v>10.2249</v>
      </c>
      <c r="C38" s="12">
        <v>64.16</v>
      </c>
      <c r="E38" s="7" t="s">
        <v>28</v>
      </c>
      <c r="F38" s="1">
        <f>AVERAGE(B108:B110)</f>
        <v>13.055999999999999</v>
      </c>
      <c r="G38" s="1">
        <f>AVERAGE(C108:C110)</f>
        <v>121.48333333333335</v>
      </c>
      <c r="H38" s="3">
        <f t="shared" si="0"/>
        <v>267.58443465491928</v>
      </c>
      <c r="I38" s="3">
        <f t="shared" si="1"/>
        <v>0.13055999999999998</v>
      </c>
      <c r="J38" s="3">
        <f t="shared" si="2"/>
        <v>34.935823788546259</v>
      </c>
      <c r="K38">
        <f t="shared" si="3"/>
        <v>34935.823788546259</v>
      </c>
    </row>
    <row r="39" spans="1:11" x14ac:dyDescent="0.25">
      <c r="A39" s="14">
        <v>37622</v>
      </c>
      <c r="B39" s="6">
        <v>10.6203</v>
      </c>
      <c r="C39" s="12">
        <v>65.569999999999993</v>
      </c>
      <c r="E39" s="8" t="s">
        <v>29</v>
      </c>
      <c r="F39" s="1">
        <f>AVERAGE(B111:B113)</f>
        <v>14.386066666666666</v>
      </c>
      <c r="G39" s="1">
        <f>AVERAGE(C111:C113)</f>
        <v>128.76666666666665</v>
      </c>
      <c r="H39" s="3">
        <f t="shared" si="0"/>
        <v>283.62701908957411</v>
      </c>
      <c r="I39" s="3">
        <f t="shared" si="1"/>
        <v>0.14386066666666666</v>
      </c>
      <c r="J39" s="3">
        <f t="shared" si="2"/>
        <v>40.802772050905524</v>
      </c>
      <c r="K39">
        <f t="shared" si="3"/>
        <v>40802.772050905522</v>
      </c>
    </row>
    <row r="40" spans="1:11" x14ac:dyDescent="0.25">
      <c r="A40" s="15">
        <v>37653</v>
      </c>
      <c r="B40" s="6">
        <v>10.937200000000001</v>
      </c>
      <c r="C40" s="12">
        <v>66.41</v>
      </c>
      <c r="E40" s="8" t="s">
        <v>30</v>
      </c>
      <c r="F40" s="1">
        <f>AVERAGE(B114:B116)</f>
        <v>13.313533333333334</v>
      </c>
      <c r="G40" s="1">
        <f>AVERAGE(C114:C116)</f>
        <v>145.22</v>
      </c>
      <c r="H40" s="3">
        <f t="shared" si="0"/>
        <v>319.86784140969161</v>
      </c>
      <c r="I40" s="3">
        <f t="shared" si="1"/>
        <v>0.13313533333333333</v>
      </c>
      <c r="J40" s="3">
        <f t="shared" si="2"/>
        <v>42.585711688693095</v>
      </c>
      <c r="K40">
        <f t="shared" si="3"/>
        <v>42585.711688693096</v>
      </c>
    </row>
    <row r="41" spans="1:11" x14ac:dyDescent="0.25">
      <c r="A41" s="16">
        <v>37681</v>
      </c>
      <c r="B41" s="6">
        <v>10.9124</v>
      </c>
      <c r="C41" s="12">
        <v>61.75</v>
      </c>
      <c r="E41" s="8" t="s">
        <v>31</v>
      </c>
      <c r="F41" s="1">
        <f>AVERAGE(B117:B119)</f>
        <v>13.264866666666665</v>
      </c>
      <c r="G41" s="1">
        <f>AVERAGE(C117:C119)</f>
        <v>146.39666666666665</v>
      </c>
      <c r="H41" s="3">
        <f t="shared" si="0"/>
        <v>322.45961820851682</v>
      </c>
      <c r="I41" s="3">
        <f t="shared" si="1"/>
        <v>0.13264866666666664</v>
      </c>
      <c r="J41" s="3">
        <f t="shared" si="2"/>
        <v>42.773838409202135</v>
      </c>
      <c r="K41">
        <f t="shared" si="3"/>
        <v>42773.838409202137</v>
      </c>
    </row>
    <row r="42" spans="1:11" x14ac:dyDescent="0.25">
      <c r="A42" s="17">
        <v>37712</v>
      </c>
      <c r="B42" s="6">
        <v>10.591699999999999</v>
      </c>
      <c r="C42" s="12">
        <v>64.69</v>
      </c>
      <c r="E42" s="8" t="s">
        <v>32</v>
      </c>
      <c r="F42" s="1">
        <f>AVERAGE(B120:B122)</f>
        <v>13.066066666666666</v>
      </c>
      <c r="G42" s="1">
        <f>AVERAGE(C120:C122)</f>
        <v>154.97999999999999</v>
      </c>
      <c r="H42" s="3">
        <f t="shared" si="0"/>
        <v>341.36563876651979</v>
      </c>
      <c r="I42" s="3">
        <f t="shared" si="1"/>
        <v>0.13066066666666665</v>
      </c>
      <c r="J42" s="3">
        <f t="shared" si="2"/>
        <v>44.603061938325979</v>
      </c>
      <c r="K42">
        <f t="shared" si="3"/>
        <v>44603.061938325976</v>
      </c>
    </row>
    <row r="43" spans="1:11" x14ac:dyDescent="0.25">
      <c r="A43" s="18">
        <v>37742</v>
      </c>
      <c r="B43" s="6">
        <v>10.251200000000001</v>
      </c>
      <c r="C43" s="12">
        <v>66.260000000000005</v>
      </c>
      <c r="E43" s="7" t="s">
        <v>33</v>
      </c>
      <c r="F43" s="1">
        <f>AVERAGE(B123:B125)</f>
        <v>12.772666666666666</v>
      </c>
      <c r="G43" s="1">
        <f>AVERAGE(C123:C125)</f>
        <v>160.41999999999999</v>
      </c>
      <c r="H43" s="3">
        <f t="shared" si="0"/>
        <v>353.34801762114535</v>
      </c>
      <c r="I43" s="3">
        <f t="shared" si="1"/>
        <v>0.12772666666666666</v>
      </c>
      <c r="J43" s="3">
        <f t="shared" si="2"/>
        <v>45.13196446402349</v>
      </c>
      <c r="K43">
        <f t="shared" si="3"/>
        <v>45131.964464023491</v>
      </c>
    </row>
    <row r="44" spans="1:11" x14ac:dyDescent="0.25">
      <c r="A44" s="19">
        <v>37773</v>
      </c>
      <c r="B44" s="6">
        <v>10.5047</v>
      </c>
      <c r="C44" s="12">
        <v>61.04</v>
      </c>
      <c r="E44" s="7" t="s">
        <v>34</v>
      </c>
      <c r="F44" s="1">
        <f>AVERAGE(B126:B128)</f>
        <v>12.564100000000002</v>
      </c>
      <c r="G44" s="1">
        <f>AVERAGE(C126:C128)</f>
        <v>177.80666666666664</v>
      </c>
      <c r="H44" s="3">
        <f t="shared" si="0"/>
        <v>391.64464023494855</v>
      </c>
      <c r="I44" s="3">
        <f t="shared" si="1"/>
        <v>0.125641</v>
      </c>
      <c r="J44" s="3">
        <f t="shared" si="2"/>
        <v>49.206624243759173</v>
      </c>
      <c r="K44">
        <f t="shared" si="3"/>
        <v>49206.624243759172</v>
      </c>
    </row>
    <row r="45" spans="1:11" x14ac:dyDescent="0.25">
      <c r="A45" s="20">
        <v>37803</v>
      </c>
      <c r="B45" s="6">
        <v>10.450200000000001</v>
      </c>
      <c r="C45" s="12">
        <v>62.95</v>
      </c>
      <c r="E45" s="7" t="s">
        <v>35</v>
      </c>
      <c r="F45" s="1">
        <f>AVERAGE(B129:B131)</f>
        <v>12.796033333333334</v>
      </c>
      <c r="G45" s="1">
        <f>AVERAGE(C129:C131)</f>
        <v>212.50333333333333</v>
      </c>
      <c r="H45" s="3">
        <f t="shared" si="0"/>
        <v>468.06901615271659</v>
      </c>
      <c r="I45" s="3">
        <f t="shared" si="1"/>
        <v>0.12796033333333334</v>
      </c>
      <c r="J45" s="3">
        <f t="shared" si="2"/>
        <v>59.894267329907002</v>
      </c>
      <c r="K45">
        <f t="shared" si="3"/>
        <v>59894.267329907001</v>
      </c>
    </row>
    <row r="46" spans="1:11" x14ac:dyDescent="0.25">
      <c r="A46" s="21">
        <v>37834</v>
      </c>
      <c r="B46" s="6">
        <v>10.7811</v>
      </c>
      <c r="C46" s="12">
        <v>63.89</v>
      </c>
      <c r="E46" s="7" t="s">
        <v>36</v>
      </c>
      <c r="F46" s="1">
        <f>AVERAGE(B132:B134)</f>
        <v>12.388333333333334</v>
      </c>
      <c r="G46" s="1">
        <f>AVERAGE(C132:C134)</f>
        <v>233.09666666666666</v>
      </c>
      <c r="H46" s="3">
        <f t="shared" si="0"/>
        <v>513.4287812041116</v>
      </c>
      <c r="I46" s="3">
        <f t="shared" si="1"/>
        <v>0.12388333333333333</v>
      </c>
      <c r="J46" s="3">
        <f t="shared" si="2"/>
        <v>63.605268844836026</v>
      </c>
      <c r="K46">
        <f t="shared" si="3"/>
        <v>63605.268844836028</v>
      </c>
    </row>
    <row r="47" spans="1:11" x14ac:dyDescent="0.25">
      <c r="A47" s="22">
        <v>37865</v>
      </c>
      <c r="B47" s="6">
        <v>10.9269</v>
      </c>
      <c r="C47" s="12">
        <v>66.41</v>
      </c>
      <c r="E47" s="8" t="s">
        <v>37</v>
      </c>
      <c r="F47" s="1">
        <f>AVERAGE(B135:B137)</f>
        <v>12.065100000000001</v>
      </c>
      <c r="G47" s="1">
        <f>AVERAGE(C135:C137)</f>
        <v>281.24333333333334</v>
      </c>
      <c r="H47" s="3">
        <f t="shared" si="0"/>
        <v>619.47870778267259</v>
      </c>
      <c r="I47" s="3">
        <f t="shared" si="1"/>
        <v>0.12065100000000001</v>
      </c>
      <c r="J47" s="3">
        <f t="shared" si="2"/>
        <v>74.740725572687239</v>
      </c>
      <c r="K47">
        <f t="shared" si="3"/>
        <v>74740.725572687239</v>
      </c>
    </row>
    <row r="48" spans="1:11" x14ac:dyDescent="0.25">
      <c r="A48" s="23">
        <v>37895</v>
      </c>
      <c r="B48" s="6">
        <v>11.174799999999999</v>
      </c>
      <c r="C48" s="12">
        <v>64.290000000000006</v>
      </c>
      <c r="E48" s="8" t="s">
        <v>38</v>
      </c>
      <c r="F48" s="1">
        <f>AVERAGE(B138:B140)</f>
        <v>11.725900000000001</v>
      </c>
      <c r="G48" s="1">
        <f>AVERAGE(C138:C140)</f>
        <v>288.73</v>
      </c>
      <c r="H48" s="3">
        <f t="shared" si="0"/>
        <v>635.96916299559473</v>
      </c>
      <c r="I48" s="3">
        <f t="shared" si="1"/>
        <v>0.11725900000000002</v>
      </c>
      <c r="J48" s="3">
        <f t="shared" si="2"/>
        <v>74.573108083700447</v>
      </c>
      <c r="K48">
        <f t="shared" si="3"/>
        <v>74573.108083700441</v>
      </c>
    </row>
    <row r="49" spans="1:11" x14ac:dyDescent="0.25">
      <c r="A49" s="24">
        <v>37926</v>
      </c>
      <c r="B49" s="6">
        <v>11.145</v>
      </c>
      <c r="C49" s="12">
        <v>62.27</v>
      </c>
      <c r="E49" s="8" t="s">
        <v>39</v>
      </c>
      <c r="F49" s="1">
        <f>AVERAGE(B141:B143)</f>
        <v>12.316333333333333</v>
      </c>
      <c r="G49" s="1">
        <f>AVERAGE(C141:C143)</f>
        <v>271.11333333333334</v>
      </c>
      <c r="H49" s="3">
        <f t="shared" si="0"/>
        <v>597.16593245227602</v>
      </c>
      <c r="I49" s="3">
        <f t="shared" si="1"/>
        <v>0.12316333333333333</v>
      </c>
      <c r="J49" s="3">
        <f t="shared" si="2"/>
        <v>73.548946793930483</v>
      </c>
      <c r="K49">
        <f t="shared" si="3"/>
        <v>73548.946793930489</v>
      </c>
    </row>
    <row r="50" spans="1:11" x14ac:dyDescent="0.25">
      <c r="A50" s="25">
        <v>37956</v>
      </c>
      <c r="B50" s="6">
        <v>11.2486</v>
      </c>
      <c r="C50" s="12">
        <v>64.849999999999994</v>
      </c>
      <c r="E50" s="8" t="s">
        <v>40</v>
      </c>
      <c r="F50" s="1">
        <f>AVERAGE(B144:B146)</f>
        <v>13.634399999999999</v>
      </c>
      <c r="G50" s="1">
        <f>AVERAGE(C144:C146)</f>
        <v>243.20666666666668</v>
      </c>
      <c r="H50" s="3">
        <f t="shared" si="0"/>
        <v>535.69750367107201</v>
      </c>
      <c r="I50" s="3">
        <f t="shared" si="1"/>
        <v>0.13634399999999999</v>
      </c>
      <c r="J50" s="3">
        <f t="shared" si="2"/>
        <v>73.039140440528641</v>
      </c>
      <c r="K50">
        <f t="shared" si="3"/>
        <v>73039.140440528645</v>
      </c>
    </row>
    <row r="51" spans="1:11" x14ac:dyDescent="0.25">
      <c r="A51" s="14">
        <v>37987</v>
      </c>
      <c r="B51" s="6">
        <v>10.915100000000001</v>
      </c>
      <c r="C51" s="12">
        <v>72.73</v>
      </c>
      <c r="E51" s="7" t="s">
        <v>41</v>
      </c>
      <c r="F51" s="1">
        <f>AVERAGE(B147:B149)</f>
        <v>12.985866666666666</v>
      </c>
      <c r="G51" s="1">
        <f>AVERAGE(C147:C149)</f>
        <v>220.87666666666667</v>
      </c>
      <c r="H51" s="3">
        <f t="shared" si="0"/>
        <v>486.51248164464022</v>
      </c>
      <c r="I51" s="3">
        <f t="shared" si="1"/>
        <v>0.12985866666666668</v>
      </c>
      <c r="J51" s="3">
        <f t="shared" si="2"/>
        <v>63.177862183064121</v>
      </c>
      <c r="K51">
        <f t="shared" si="3"/>
        <v>63177.86218306412</v>
      </c>
    </row>
    <row r="52" spans="1:11" x14ac:dyDescent="0.25">
      <c r="A52" s="15">
        <v>38018</v>
      </c>
      <c r="B52" s="6">
        <v>11.014200000000001</v>
      </c>
      <c r="C52" s="12">
        <v>76.2</v>
      </c>
      <c r="E52" s="7" t="s">
        <v>42</v>
      </c>
      <c r="F52" s="1">
        <f>AVERAGE(B150:B152)</f>
        <v>13.550766666666666</v>
      </c>
      <c r="G52" s="1">
        <f>AVERAGE(C150:C152)</f>
        <v>181.59666666666666</v>
      </c>
      <c r="H52" s="3">
        <f t="shared" si="0"/>
        <v>399.99265785609396</v>
      </c>
      <c r="I52" s="3">
        <f t="shared" si="1"/>
        <v>0.13550766666666667</v>
      </c>
      <c r="J52" s="3">
        <f t="shared" si="2"/>
        <v>54.202071749877625</v>
      </c>
      <c r="K52">
        <f t="shared" si="3"/>
        <v>54202.071749877628</v>
      </c>
    </row>
    <row r="53" spans="1:11" x14ac:dyDescent="0.25">
      <c r="A53" s="16">
        <v>38047</v>
      </c>
      <c r="B53" s="6">
        <v>11.009399999999999</v>
      </c>
      <c r="C53" s="12">
        <v>78.06</v>
      </c>
      <c r="E53" s="7" t="s">
        <v>43</v>
      </c>
      <c r="F53" s="1">
        <f>AVERAGE(B153:B155)</f>
        <v>13.163333333333332</v>
      </c>
      <c r="G53" s="1">
        <f>AVERAGE(C153:C155)</f>
        <v>181.41666666666666</v>
      </c>
      <c r="H53" s="3">
        <f t="shared" si="0"/>
        <v>399.59618208516883</v>
      </c>
      <c r="I53" s="3">
        <f t="shared" si="1"/>
        <v>0.13163333333333332</v>
      </c>
      <c r="J53" s="3">
        <f t="shared" si="2"/>
        <v>52.600177435144388</v>
      </c>
      <c r="K53">
        <f t="shared" si="3"/>
        <v>52600.177435144389</v>
      </c>
    </row>
    <row r="54" spans="1:11" x14ac:dyDescent="0.25">
      <c r="A54" s="17">
        <v>38078</v>
      </c>
      <c r="B54" s="6">
        <v>11.2751</v>
      </c>
      <c r="C54" s="12">
        <v>75.44</v>
      </c>
      <c r="E54" s="7" t="s">
        <v>44</v>
      </c>
      <c r="F54" s="1">
        <f>AVERAGE(B156:B158)</f>
        <v>12.945366666666667</v>
      </c>
      <c r="G54" s="1">
        <f>AVERAGE(C156:C158)</f>
        <v>161.99</v>
      </c>
      <c r="H54" s="3">
        <f t="shared" si="0"/>
        <v>356.80616740088107</v>
      </c>
      <c r="I54" s="3">
        <f t="shared" si="1"/>
        <v>0.12945366666666666</v>
      </c>
      <c r="J54" s="3">
        <f t="shared" si="2"/>
        <v>46.189866659324522</v>
      </c>
      <c r="K54">
        <f t="shared" si="3"/>
        <v>46189.866659324522</v>
      </c>
    </row>
    <row r="55" spans="1:11" x14ac:dyDescent="0.25">
      <c r="A55" s="18">
        <v>38108</v>
      </c>
      <c r="B55" s="6">
        <v>11.5124</v>
      </c>
      <c r="C55" s="12">
        <v>76.989999999999995</v>
      </c>
      <c r="E55" s="8" t="s">
        <v>45</v>
      </c>
      <c r="F55" s="1">
        <f>AVERAGE(B159:B161)</f>
        <v>12.648866666666668</v>
      </c>
      <c r="G55" s="1">
        <f>AVERAGE(C159:C161)</f>
        <v>152.17666666666665</v>
      </c>
      <c r="H55" s="3">
        <f t="shared" si="0"/>
        <v>335.19089574155646</v>
      </c>
      <c r="I55" s="3">
        <f t="shared" si="1"/>
        <v>0.12648866666666669</v>
      </c>
      <c r="J55" s="3">
        <f t="shared" si="2"/>
        <v>42.397849481155163</v>
      </c>
      <c r="K55">
        <f t="shared" si="3"/>
        <v>42397.849481155165</v>
      </c>
    </row>
    <row r="56" spans="1:11" x14ac:dyDescent="0.25">
      <c r="A56" s="19">
        <v>38139</v>
      </c>
      <c r="B56" s="6">
        <v>11.3894</v>
      </c>
      <c r="C56" s="12">
        <v>82.21</v>
      </c>
      <c r="E56" s="8" t="s">
        <v>46</v>
      </c>
      <c r="F56" s="1">
        <f>AVERAGE(B162:B164)</f>
        <v>12.492033333333334</v>
      </c>
      <c r="G56" s="1">
        <f>AVERAGE(C162:C164)</f>
        <v>145.08666666666667</v>
      </c>
      <c r="H56" s="3">
        <f t="shared" si="0"/>
        <v>319.57415565345082</v>
      </c>
      <c r="I56" s="3">
        <f t="shared" si="1"/>
        <v>0.12492033333333334</v>
      </c>
      <c r="J56" s="3">
        <f t="shared" si="2"/>
        <v>39.921310048947632</v>
      </c>
      <c r="K56">
        <f t="shared" si="3"/>
        <v>39921.310048947635</v>
      </c>
    </row>
    <row r="57" spans="1:11" x14ac:dyDescent="0.25">
      <c r="A57" s="20">
        <v>38169</v>
      </c>
      <c r="B57" s="6">
        <v>11.4636</v>
      </c>
      <c r="C57" s="12">
        <v>74.94</v>
      </c>
      <c r="E57" s="8" t="s">
        <v>47</v>
      </c>
      <c r="F57" s="1">
        <f>AVERAGE(B165:B167)</f>
        <v>12.919866666666669</v>
      </c>
      <c r="G57" s="1">
        <f>AVERAGE(C165:C167)</f>
        <v>135.27333333333331</v>
      </c>
      <c r="H57" s="3">
        <f t="shared" si="0"/>
        <v>297.95888399412621</v>
      </c>
      <c r="I57" s="3">
        <f t="shared" si="1"/>
        <v>0.12919866666666668</v>
      </c>
      <c r="J57" s="3">
        <f t="shared" si="2"/>
        <v>38.495890533529121</v>
      </c>
      <c r="K57">
        <f t="shared" si="3"/>
        <v>38495.89053352912</v>
      </c>
    </row>
    <row r="58" spans="1:11" x14ac:dyDescent="0.25">
      <c r="A58" s="21">
        <v>38200</v>
      </c>
      <c r="B58" s="6">
        <v>11.3942</v>
      </c>
      <c r="C58" s="12">
        <v>73.61</v>
      </c>
      <c r="E58" s="8" t="s">
        <v>48</v>
      </c>
      <c r="F58" s="1">
        <f>AVERAGE(B168:B170)</f>
        <v>13.028799999999999</v>
      </c>
      <c r="G58" s="1">
        <f>AVERAGE(C168:C170)</f>
        <v>125.56333333333332</v>
      </c>
      <c r="H58" s="3">
        <f t="shared" si="0"/>
        <v>276.57121879588834</v>
      </c>
      <c r="I58" s="3">
        <f t="shared" si="1"/>
        <v>0.13028799999999999</v>
      </c>
      <c r="J58" s="3">
        <f t="shared" si="2"/>
        <v>36.033910954478699</v>
      </c>
      <c r="K58">
        <f t="shared" si="3"/>
        <v>36033.910954478699</v>
      </c>
    </row>
    <row r="59" spans="1:11" x14ac:dyDescent="0.25">
      <c r="A59" s="22">
        <v>38231</v>
      </c>
      <c r="B59" s="6">
        <v>11.4864</v>
      </c>
      <c r="C59" s="12">
        <v>80.47</v>
      </c>
      <c r="E59" s="7" t="s">
        <v>49</v>
      </c>
      <c r="F59" s="1">
        <f>AVERAGE(B171:B173)</f>
        <v>13.232966666666664</v>
      </c>
      <c r="G59" s="1">
        <f>AVERAGE(C171:C173)</f>
        <v>173.48666666666668</v>
      </c>
      <c r="H59" s="3">
        <f t="shared" si="0"/>
        <v>382.12922173274598</v>
      </c>
      <c r="I59" s="3">
        <f t="shared" si="1"/>
        <v>0.13232966666666665</v>
      </c>
      <c r="J59" s="3">
        <f t="shared" si="2"/>
        <v>50.567032535487023</v>
      </c>
      <c r="K59">
        <f t="shared" si="3"/>
        <v>50567.032535487022</v>
      </c>
    </row>
    <row r="60" spans="1:11" x14ac:dyDescent="0.25">
      <c r="A60" s="23">
        <v>38261</v>
      </c>
      <c r="B60" s="6">
        <v>11.398300000000001</v>
      </c>
      <c r="C60" s="12">
        <v>80.55</v>
      </c>
      <c r="E60" s="7" t="s">
        <v>50</v>
      </c>
      <c r="F60" s="1">
        <f>AVERAGE(B174:B176)</f>
        <v>12.997099999999998</v>
      </c>
      <c r="G60" s="1">
        <f>AVERAGE(C174:C176)</f>
        <v>211.85666666666665</v>
      </c>
      <c r="H60" s="3">
        <f t="shared" si="0"/>
        <v>466.64464023494855</v>
      </c>
      <c r="I60" s="3">
        <f t="shared" si="1"/>
        <v>0.12997099999999998</v>
      </c>
      <c r="J60" s="3">
        <f t="shared" si="2"/>
        <v>60.650270535976489</v>
      </c>
      <c r="K60">
        <f t="shared" si="3"/>
        <v>60650.270535976488</v>
      </c>
    </row>
    <row r="61" spans="1:11" x14ac:dyDescent="0.25">
      <c r="A61" s="24">
        <v>38292</v>
      </c>
      <c r="B61" s="6">
        <v>11.3681</v>
      </c>
      <c r="C61" s="12">
        <v>90.27</v>
      </c>
      <c r="E61" s="7" t="s">
        <v>51</v>
      </c>
      <c r="F61" s="1">
        <f>AVERAGE(B177:B179)</f>
        <v>13.122066666666667</v>
      </c>
      <c r="G61" s="1">
        <f>AVERAGE(C177:C179)</f>
        <v>206.79999999999998</v>
      </c>
      <c r="H61" s="3">
        <f t="shared" si="0"/>
        <v>455.50660792951538</v>
      </c>
      <c r="I61" s="3">
        <f t="shared" si="1"/>
        <v>0.13122066666666668</v>
      </c>
      <c r="J61" s="3">
        <f t="shared" si="2"/>
        <v>59.771880763582971</v>
      </c>
      <c r="K61">
        <f t="shared" si="3"/>
        <v>59771.880763582973</v>
      </c>
    </row>
    <row r="62" spans="1:11" x14ac:dyDescent="0.25">
      <c r="A62" s="25">
        <v>38322</v>
      </c>
      <c r="B62" s="6">
        <v>11.2041</v>
      </c>
      <c r="C62" s="12">
        <v>104.12</v>
      </c>
      <c r="E62" s="7" t="s">
        <v>52</v>
      </c>
      <c r="F62" s="1">
        <f>AVERAGE(B180:B182)</f>
        <v>13.870266666666668</v>
      </c>
      <c r="G62" s="1">
        <f>AVERAGE(C180:C182)</f>
        <v>209.42333333333332</v>
      </c>
      <c r="H62" s="3">
        <f t="shared" si="0"/>
        <v>461.28487518355354</v>
      </c>
      <c r="I62" s="3">
        <f t="shared" si="1"/>
        <v>0.13870266666666667</v>
      </c>
      <c r="J62" s="3">
        <f t="shared" si="2"/>
        <v>63.981442280959364</v>
      </c>
      <c r="K62">
        <f t="shared" si="3"/>
        <v>63981.442280959367</v>
      </c>
    </row>
    <row r="63" spans="1:11" x14ac:dyDescent="0.25">
      <c r="A63" s="14">
        <v>38353</v>
      </c>
      <c r="B63" s="6">
        <v>11.2607</v>
      </c>
      <c r="C63" s="12">
        <v>107.16</v>
      </c>
      <c r="E63" s="8" t="s">
        <v>53</v>
      </c>
      <c r="F63" s="1">
        <f>AVERAGE(B183:B185)</f>
        <v>14.947400000000002</v>
      </c>
      <c r="G63" s="1">
        <f>AVERAGE(C183:C185)</f>
        <v>176.54333333333332</v>
      </c>
      <c r="H63" s="3">
        <f t="shared" si="0"/>
        <v>388.86196769456677</v>
      </c>
      <c r="I63" s="3">
        <f t="shared" si="1"/>
        <v>0.14947400000000002</v>
      </c>
      <c r="J63" s="3">
        <f t="shared" si="2"/>
        <v>58.124753759177686</v>
      </c>
      <c r="K63">
        <f t="shared" si="3"/>
        <v>58124.753759177685</v>
      </c>
    </row>
    <row r="64" spans="1:11" x14ac:dyDescent="0.25">
      <c r="A64" s="15">
        <v>38384</v>
      </c>
      <c r="B64" s="6">
        <v>11.136699999999999</v>
      </c>
      <c r="C64" s="12">
        <v>120.86</v>
      </c>
      <c r="E64" s="8" t="s">
        <v>54</v>
      </c>
      <c r="F64" s="1">
        <f>AVERAGE(B186:B188)</f>
        <v>15.324566666666668</v>
      </c>
      <c r="G64" s="1">
        <f>AVERAGE(C186:C188)</f>
        <v>160.74666666666667</v>
      </c>
      <c r="H64" s="3">
        <f t="shared" si="0"/>
        <v>354.06754772393538</v>
      </c>
      <c r="I64" s="3">
        <f t="shared" si="1"/>
        <v>0.15324566666666667</v>
      </c>
      <c r="J64" s="3">
        <f t="shared" si="2"/>
        <v>54.259317395986294</v>
      </c>
      <c r="K64">
        <f t="shared" si="3"/>
        <v>54259.317395986291</v>
      </c>
    </row>
    <row r="65" spans="1:11" x14ac:dyDescent="0.25">
      <c r="A65" s="16">
        <v>38412</v>
      </c>
      <c r="B65" s="6">
        <v>11.1427</v>
      </c>
      <c r="C65" s="12">
        <v>135.03</v>
      </c>
      <c r="E65" s="8" t="s">
        <v>55</v>
      </c>
      <c r="F65" s="1">
        <f>AVERAGE(B189:B191)</f>
        <v>16.444733333333332</v>
      </c>
      <c r="G65" s="1">
        <f>AVERAGE(C189:C191)</f>
        <v>152.50666666666666</v>
      </c>
      <c r="H65" s="3">
        <f t="shared" si="0"/>
        <v>335.91776798825254</v>
      </c>
      <c r="I65" s="3">
        <f t="shared" si="1"/>
        <v>0.16444733333333331</v>
      </c>
      <c r="J65" s="3">
        <f t="shared" si="2"/>
        <v>55.240781164953482</v>
      </c>
      <c r="K65">
        <f t="shared" si="3"/>
        <v>55240.781164953485</v>
      </c>
    </row>
    <row r="66" spans="1:11" x14ac:dyDescent="0.25">
      <c r="A66" s="17">
        <v>38443</v>
      </c>
      <c r="B66" s="6">
        <v>11.116300000000001</v>
      </c>
      <c r="C66" s="12">
        <v>129.53</v>
      </c>
      <c r="E66" s="8" t="s">
        <v>56</v>
      </c>
      <c r="F66" s="1">
        <f>AVERAGE(B192:B194)</f>
        <v>16.755433333333333</v>
      </c>
      <c r="G66" s="1">
        <f>AVERAGE(C192:C194)</f>
        <v>149.96333333333334</v>
      </c>
      <c r="H66" s="3">
        <f t="shared" si="0"/>
        <v>330.31571218795887</v>
      </c>
      <c r="I66" s="3">
        <f t="shared" si="1"/>
        <v>0.16755433333333333</v>
      </c>
      <c r="J66" s="3">
        <f t="shared" si="2"/>
        <v>55.345828945178653</v>
      </c>
      <c r="K66">
        <f t="shared" si="3"/>
        <v>55345.828945178655</v>
      </c>
    </row>
    <row r="67" spans="1:11" x14ac:dyDescent="0.25">
      <c r="A67" s="18">
        <v>38473</v>
      </c>
      <c r="B67" s="6">
        <v>10.9733</v>
      </c>
      <c r="C67" s="12">
        <v>128.37</v>
      </c>
      <c r="E67" s="7" t="s">
        <v>57</v>
      </c>
      <c r="F67" s="1">
        <f>AVERAGE(B195:B197)</f>
        <v>18.064966666666667</v>
      </c>
      <c r="G67" s="1">
        <f>AVERAGE(C195:C197)</f>
        <v>150.07666666666668</v>
      </c>
      <c r="H67" s="3">
        <f t="shared" si="0"/>
        <v>330.56534508076362</v>
      </c>
      <c r="I67" s="3">
        <f t="shared" si="1"/>
        <v>0.18064966666666668</v>
      </c>
      <c r="J67" s="3">
        <f t="shared" si="2"/>
        <v>59.71651940039159</v>
      </c>
      <c r="K67">
        <f t="shared" si="3"/>
        <v>59716.519400391589</v>
      </c>
    </row>
    <row r="68" spans="1:11" x14ac:dyDescent="0.25">
      <c r="A68" s="19">
        <v>38504</v>
      </c>
      <c r="B68" s="6">
        <v>10.822800000000001</v>
      </c>
      <c r="C68" s="12">
        <v>121.16</v>
      </c>
      <c r="E68" s="7" t="s">
        <v>58</v>
      </c>
      <c r="F68" s="1">
        <f>AVERAGE(B198:B200)</f>
        <v>18.098299999999998</v>
      </c>
      <c r="G68" s="1">
        <f>AVERAGE(C198:C200)</f>
        <v>158.28666666666666</v>
      </c>
      <c r="H68" s="3">
        <f t="shared" ref="H68:H78" si="4">G68/0.454</f>
        <v>348.64904552129218</v>
      </c>
      <c r="I68" s="3">
        <f t="shared" ref="I68:I78" si="5">F68/100</f>
        <v>0.18098299999999998</v>
      </c>
      <c r="J68" s="3">
        <f t="shared" ref="J68:J78" si="6">H68*I68</f>
        <v>63.099550205580016</v>
      </c>
      <c r="K68">
        <f t="shared" ref="K68:K78" si="7">J68*1000</f>
        <v>63099.550205580017</v>
      </c>
    </row>
    <row r="69" spans="1:11" x14ac:dyDescent="0.25">
      <c r="A69" s="20">
        <v>38534</v>
      </c>
      <c r="B69" s="6">
        <v>10.678100000000001</v>
      </c>
      <c r="C69" s="12">
        <v>109.93</v>
      </c>
      <c r="E69" s="7" t="s">
        <v>59</v>
      </c>
      <c r="F69" s="1">
        <f>AVERAGE(B201:B203)</f>
        <v>18.756233333333334</v>
      </c>
      <c r="G69" s="1">
        <f>AVERAGE(C201:C203)</f>
        <v>171.86666666666665</v>
      </c>
      <c r="H69" s="3">
        <f t="shared" si="4"/>
        <v>378.56093979441994</v>
      </c>
      <c r="I69" s="3">
        <f t="shared" si="5"/>
        <v>0.18756233333333333</v>
      </c>
      <c r="J69" s="3">
        <f t="shared" si="6"/>
        <v>71.003773176700918</v>
      </c>
      <c r="K69">
        <f t="shared" si="7"/>
        <v>71003.773176700925</v>
      </c>
    </row>
    <row r="70" spans="1:11" x14ac:dyDescent="0.25">
      <c r="A70" s="21">
        <v>38565</v>
      </c>
      <c r="B70" s="6">
        <v>10.6882</v>
      </c>
      <c r="C70" s="12">
        <v>108.2</v>
      </c>
      <c r="E70" s="7" t="s">
        <v>60</v>
      </c>
      <c r="F70" s="1">
        <f>AVERAGE(B204:B206)</f>
        <v>19.843833333333333</v>
      </c>
      <c r="G70" s="1">
        <f>AVERAGE(C204:C206)</f>
        <v>174.95333333333335</v>
      </c>
      <c r="H70" s="3">
        <f t="shared" si="4"/>
        <v>385.35976505139502</v>
      </c>
      <c r="I70" s="3">
        <f t="shared" si="5"/>
        <v>0.19843833333333333</v>
      </c>
      <c r="J70" s="3">
        <f t="shared" si="6"/>
        <v>76.47014951052374</v>
      </c>
      <c r="K70">
        <f t="shared" si="7"/>
        <v>76470.149510523741</v>
      </c>
    </row>
    <row r="71" spans="1:11" x14ac:dyDescent="0.25">
      <c r="A71" s="22">
        <v>38596</v>
      </c>
      <c r="B71" s="6">
        <v>10.7775</v>
      </c>
      <c r="C71" s="12">
        <v>99.49</v>
      </c>
      <c r="E71" s="8" t="s">
        <v>61</v>
      </c>
      <c r="F71" s="1">
        <f>AVERAGE(B207:B209)</f>
        <v>20.325599999999998</v>
      </c>
      <c r="G71" s="1">
        <f>AVERAGE(C207:C209)</f>
        <v>165.03666666666666</v>
      </c>
      <c r="H71" s="3">
        <f t="shared" si="4"/>
        <v>363.51688693098384</v>
      </c>
      <c r="I71" s="3">
        <f t="shared" si="5"/>
        <v>0.20325599999999999</v>
      </c>
      <c r="J71" s="3">
        <f t="shared" si="6"/>
        <v>73.886988370044051</v>
      </c>
      <c r="K71">
        <f t="shared" si="7"/>
        <v>73886.988370044055</v>
      </c>
    </row>
    <row r="72" spans="1:11" x14ac:dyDescent="0.25">
      <c r="A72" s="23">
        <v>38626</v>
      </c>
      <c r="B72" s="6">
        <v>10.8324</v>
      </c>
      <c r="C72" s="12">
        <v>105.05</v>
      </c>
      <c r="E72" s="8" t="s">
        <v>62</v>
      </c>
      <c r="F72" s="1">
        <f>AVERAGE(B210:B212)</f>
        <v>18.558599999999998</v>
      </c>
      <c r="G72" s="1">
        <f>AVERAGE(C210:C212)</f>
        <v>149.54</v>
      </c>
      <c r="H72" s="3">
        <f t="shared" si="4"/>
        <v>329.38325991189424</v>
      </c>
      <c r="I72" s="3">
        <f t="shared" si="5"/>
        <v>0.18558599999999997</v>
      </c>
      <c r="J72" s="3">
        <f t="shared" si="6"/>
        <v>61.128921674008794</v>
      </c>
      <c r="K72">
        <f t="shared" si="7"/>
        <v>61128.921674008794</v>
      </c>
    </row>
    <row r="73" spans="1:11" x14ac:dyDescent="0.25">
      <c r="A73" s="24">
        <v>38657</v>
      </c>
      <c r="B73" s="6">
        <v>10.6685</v>
      </c>
      <c r="C73" s="12">
        <v>107.74</v>
      </c>
      <c r="E73" s="8" t="s">
        <v>63</v>
      </c>
      <c r="F73" s="1">
        <f>AVERAGE(B213:B215)</f>
        <v>17.823666666666668</v>
      </c>
      <c r="G73" s="1">
        <f>AVERAGE(C213:C215)</f>
        <v>148.69999999999999</v>
      </c>
      <c r="H73" s="3">
        <f t="shared" si="4"/>
        <v>327.53303964757708</v>
      </c>
      <c r="I73" s="3">
        <f t="shared" si="5"/>
        <v>0.17823666666666668</v>
      </c>
      <c r="J73" s="3">
        <f t="shared" si="6"/>
        <v>58.378397209985316</v>
      </c>
      <c r="K73">
        <f t="shared" si="7"/>
        <v>58378.397209985313</v>
      </c>
    </row>
    <row r="74" spans="1:11" x14ac:dyDescent="0.25">
      <c r="A74" s="25">
        <v>38687</v>
      </c>
      <c r="B74" s="6">
        <v>10.6295</v>
      </c>
      <c r="C74" s="12">
        <v>105.77</v>
      </c>
      <c r="E74" s="8" t="s">
        <v>64</v>
      </c>
      <c r="F74" s="1">
        <f>AVERAGE(B216:B218)</f>
        <v>18.971033333333335</v>
      </c>
      <c r="G74" s="1">
        <f>AVERAGE(C216:C218)</f>
        <v>139.67666666666665</v>
      </c>
      <c r="H74" s="3">
        <f t="shared" si="4"/>
        <v>307.65785609397938</v>
      </c>
      <c r="I74" s="3">
        <f t="shared" si="5"/>
        <v>0.18971033333333334</v>
      </c>
      <c r="J74" s="3">
        <f t="shared" si="6"/>
        <v>58.365874432207526</v>
      </c>
      <c r="K74">
        <f t="shared" si="7"/>
        <v>58365.874432207529</v>
      </c>
    </row>
    <row r="75" spans="1:11" x14ac:dyDescent="0.25">
      <c r="A75" s="14">
        <v>38718</v>
      </c>
      <c r="B75" s="6">
        <v>10.547000000000001</v>
      </c>
      <c r="C75" s="12">
        <v>124.2</v>
      </c>
      <c r="E75" s="7" t="s">
        <v>65</v>
      </c>
      <c r="F75" s="1">
        <f>AVERAGE(B219:B221)</f>
        <v>18.727700000000002</v>
      </c>
      <c r="G75" s="1">
        <f>AVERAGE(C219:C221)</f>
        <v>136.70666666666668</v>
      </c>
      <c r="H75" s="3">
        <f t="shared" si="4"/>
        <v>301.11600587371515</v>
      </c>
      <c r="I75" s="3">
        <f t="shared" si="5"/>
        <v>0.18727700000000003</v>
      </c>
      <c r="J75" s="3">
        <f t="shared" si="6"/>
        <v>56.392102232011759</v>
      </c>
      <c r="K75">
        <f t="shared" si="7"/>
        <v>56392.102232011755</v>
      </c>
    </row>
    <row r="76" spans="1:11" x14ac:dyDescent="0.25">
      <c r="A76" s="15">
        <v>38749</v>
      </c>
      <c r="B76" s="6">
        <v>10.4833</v>
      </c>
      <c r="C76" s="12">
        <v>119.12</v>
      </c>
      <c r="E76" s="7" t="s">
        <v>66</v>
      </c>
      <c r="F76" s="1">
        <f>AVERAGE(B222:B224)</f>
        <v>19.427133333333334</v>
      </c>
      <c r="G76" s="1">
        <f>AVERAGE(C222:C224)</f>
        <v>134.66</v>
      </c>
      <c r="H76" s="3">
        <f t="shared" si="4"/>
        <v>296.6079295154185</v>
      </c>
      <c r="I76" s="3">
        <f t="shared" si="5"/>
        <v>0.19427133333333335</v>
      </c>
      <c r="J76" s="3">
        <f t="shared" si="6"/>
        <v>57.622417944199711</v>
      </c>
      <c r="K76">
        <f t="shared" si="7"/>
        <v>57622.417944199711</v>
      </c>
    </row>
    <row r="77" spans="1:11" x14ac:dyDescent="0.25">
      <c r="A77" s="16">
        <v>38777</v>
      </c>
      <c r="B77" s="6">
        <v>10.7468</v>
      </c>
      <c r="C77" s="12">
        <v>113.66</v>
      </c>
      <c r="E77" s="7" t="s">
        <v>67</v>
      </c>
      <c r="F77" s="1">
        <f>AVERAGE(B225:B227)</f>
        <v>18.960800000000003</v>
      </c>
      <c r="G77" s="1">
        <f>AVERAGE(C225:C227)</f>
        <v>125.66333333333334</v>
      </c>
      <c r="H77" s="3">
        <f t="shared" si="4"/>
        <v>276.79148311306903</v>
      </c>
      <c r="I77" s="3">
        <f t="shared" si="5"/>
        <v>0.18960800000000003</v>
      </c>
      <c r="J77" s="3">
        <f t="shared" si="6"/>
        <v>52.481879530102802</v>
      </c>
      <c r="K77">
        <f t="shared" si="7"/>
        <v>52481.8795301028</v>
      </c>
    </row>
    <row r="78" spans="1:11" x14ac:dyDescent="0.25">
      <c r="A78" s="17">
        <v>38808</v>
      </c>
      <c r="B78" s="6">
        <v>11.0421</v>
      </c>
      <c r="C78" s="12">
        <v>115.42</v>
      </c>
      <c r="E78" s="9" t="s">
        <v>68</v>
      </c>
      <c r="F78" s="1">
        <f>AVERAGE(B228:B230)</f>
        <v>19.852766666666668</v>
      </c>
      <c r="G78" s="1">
        <f>AVERAGE(C228:C230)</f>
        <v>133.85000000000002</v>
      </c>
      <c r="H78" s="3">
        <f t="shared" si="4"/>
        <v>294.82378854625557</v>
      </c>
      <c r="I78" s="3">
        <f t="shared" si="5"/>
        <v>0.19852766666666669</v>
      </c>
      <c r="J78" s="3">
        <f t="shared" si="6"/>
        <v>58.530678817914847</v>
      </c>
      <c r="K78">
        <f t="shared" si="7"/>
        <v>58530.67881791485</v>
      </c>
    </row>
    <row r="79" spans="1:11" x14ac:dyDescent="0.25">
      <c r="A79" s="18">
        <v>38838</v>
      </c>
      <c r="B79" s="6">
        <v>11.0923</v>
      </c>
      <c r="C79" s="12">
        <v>109.36</v>
      </c>
      <c r="F79" s="6"/>
    </row>
    <row r="80" spans="1:11" x14ac:dyDescent="0.25">
      <c r="A80" s="19">
        <v>38869</v>
      </c>
      <c r="B80" s="6">
        <v>11.391299999999999</v>
      </c>
      <c r="C80" s="12">
        <v>103.15</v>
      </c>
      <c r="F80" s="6"/>
    </row>
    <row r="81" spans="1:6" x14ac:dyDescent="0.25">
      <c r="A81" s="20">
        <v>38899</v>
      </c>
      <c r="B81" s="6">
        <v>10.985799999999999</v>
      </c>
      <c r="C81" s="12">
        <v>105</v>
      </c>
      <c r="F81" s="6"/>
    </row>
    <row r="82" spans="1:6" x14ac:dyDescent="0.25">
      <c r="A82" s="21">
        <v>38930</v>
      </c>
      <c r="B82" s="6">
        <v>10.872</v>
      </c>
      <c r="C82" s="12">
        <v>111.73</v>
      </c>
      <c r="F82" s="6"/>
    </row>
    <row r="83" spans="1:6" x14ac:dyDescent="0.25">
      <c r="A83" s="22">
        <v>38961</v>
      </c>
      <c r="B83" s="6">
        <v>10.985300000000001</v>
      </c>
      <c r="C83" s="12">
        <v>109.83</v>
      </c>
      <c r="F83" s="6"/>
    </row>
    <row r="84" spans="1:6" x14ac:dyDescent="0.25">
      <c r="A84" s="23">
        <v>38991</v>
      </c>
      <c r="B84" s="6">
        <v>10.8971</v>
      </c>
      <c r="C84" s="12">
        <v>110.63</v>
      </c>
      <c r="F84" s="6"/>
    </row>
    <row r="85" spans="1:6" x14ac:dyDescent="0.25">
      <c r="A85" s="24">
        <v>39022</v>
      </c>
      <c r="B85" s="6">
        <v>10.9177</v>
      </c>
      <c r="C85" s="12">
        <v>122.27</v>
      </c>
      <c r="F85" s="6"/>
    </row>
    <row r="86" spans="1:6" x14ac:dyDescent="0.25">
      <c r="A86" s="25">
        <v>39052</v>
      </c>
      <c r="B86" s="6">
        <v>10.847899999999999</v>
      </c>
      <c r="C86" s="12">
        <v>128.44</v>
      </c>
      <c r="F86" s="6"/>
    </row>
    <row r="87" spans="1:6" x14ac:dyDescent="0.25">
      <c r="A87" s="14">
        <v>39083</v>
      </c>
      <c r="B87" s="6">
        <v>10.9529</v>
      </c>
      <c r="C87" s="12">
        <v>124.53</v>
      </c>
      <c r="F87" s="6"/>
    </row>
    <row r="88" spans="1:6" x14ac:dyDescent="0.25">
      <c r="A88" s="15">
        <v>39114</v>
      </c>
      <c r="B88" s="6">
        <v>10.9998</v>
      </c>
      <c r="C88" s="12">
        <v>122.03</v>
      </c>
      <c r="F88" s="6"/>
    </row>
    <row r="89" spans="1:6" x14ac:dyDescent="0.25">
      <c r="A89" s="16">
        <v>39142</v>
      </c>
      <c r="B89" s="6">
        <v>11.113899999999999</v>
      </c>
      <c r="C89" s="12">
        <v>117.08</v>
      </c>
      <c r="F89" s="6"/>
    </row>
    <row r="90" spans="1:6" x14ac:dyDescent="0.25">
      <c r="A90" s="17">
        <v>39173</v>
      </c>
      <c r="B90" s="6">
        <v>10.980600000000001</v>
      </c>
      <c r="C90" s="12">
        <v>114.6</v>
      </c>
      <c r="F90" s="6"/>
    </row>
    <row r="91" spans="1:6" x14ac:dyDescent="0.25">
      <c r="A91" s="18">
        <v>39203</v>
      </c>
      <c r="B91" s="6">
        <v>10.816700000000001</v>
      </c>
      <c r="C91" s="12">
        <v>113.24</v>
      </c>
      <c r="F91" s="6"/>
    </row>
    <row r="92" spans="1:6" x14ac:dyDescent="0.25">
      <c r="A92" s="19">
        <v>39234</v>
      </c>
      <c r="B92" s="6">
        <v>10.835000000000001</v>
      </c>
      <c r="C92" s="12">
        <v>119.33</v>
      </c>
      <c r="F92" s="6"/>
    </row>
    <row r="93" spans="1:6" x14ac:dyDescent="0.25">
      <c r="A93" s="20">
        <v>39264</v>
      </c>
      <c r="B93" s="6">
        <v>10.8109</v>
      </c>
      <c r="C93" s="12">
        <v>117.63</v>
      </c>
      <c r="F93" s="6"/>
    </row>
    <row r="94" spans="1:6" x14ac:dyDescent="0.25">
      <c r="A94" s="21">
        <v>39295</v>
      </c>
      <c r="B94" s="6">
        <v>11.0456</v>
      </c>
      <c r="C94" s="12">
        <v>123.19</v>
      </c>
      <c r="F94" s="6"/>
    </row>
    <row r="95" spans="1:6" x14ac:dyDescent="0.25">
      <c r="A95" s="22">
        <v>39326</v>
      </c>
      <c r="B95" s="6">
        <v>11.031499999999999</v>
      </c>
      <c r="C95" s="12">
        <v>128.04</v>
      </c>
      <c r="F95" s="6"/>
    </row>
    <row r="96" spans="1:6" x14ac:dyDescent="0.25">
      <c r="A96" s="23">
        <v>39356</v>
      </c>
      <c r="B96" s="6">
        <v>10.8231</v>
      </c>
      <c r="C96" s="12">
        <v>134.29</v>
      </c>
      <c r="F96" s="6"/>
    </row>
    <row r="97" spans="1:6" x14ac:dyDescent="0.25">
      <c r="A97" s="24">
        <v>39387</v>
      </c>
      <c r="B97" s="6">
        <v>10.8866</v>
      </c>
      <c r="C97" s="12">
        <v>131</v>
      </c>
      <c r="F97" s="6"/>
    </row>
    <row r="98" spans="1:6" x14ac:dyDescent="0.25">
      <c r="A98" s="25">
        <v>39417</v>
      </c>
      <c r="B98" s="6">
        <v>10.8484</v>
      </c>
      <c r="C98" s="12">
        <v>137.58000000000001</v>
      </c>
      <c r="F98" s="6"/>
    </row>
    <row r="99" spans="1:6" x14ac:dyDescent="0.25">
      <c r="A99" s="14">
        <v>39448</v>
      </c>
      <c r="B99" s="6">
        <v>10.91</v>
      </c>
      <c r="C99" s="12">
        <v>139.86000000000001</v>
      </c>
      <c r="F99" s="6"/>
    </row>
    <row r="100" spans="1:6" x14ac:dyDescent="0.25">
      <c r="A100" s="15">
        <v>39479</v>
      </c>
      <c r="B100" s="6">
        <v>10.766500000000001</v>
      </c>
      <c r="C100" s="12">
        <v>157.29</v>
      </c>
      <c r="F100" s="6"/>
    </row>
    <row r="101" spans="1:6" x14ac:dyDescent="0.25">
      <c r="A101" s="16">
        <v>39508</v>
      </c>
      <c r="B101" s="6">
        <v>10.731299999999999</v>
      </c>
      <c r="C101" s="12">
        <v>149.88999999999999</v>
      </c>
      <c r="F101" s="6"/>
    </row>
    <row r="102" spans="1:6" x14ac:dyDescent="0.25">
      <c r="A102" s="17">
        <v>39539</v>
      </c>
      <c r="B102" s="6">
        <v>10.5154</v>
      </c>
      <c r="C102" s="12">
        <v>140.69999999999999</v>
      </c>
      <c r="F102" s="6"/>
    </row>
    <row r="103" spans="1:6" x14ac:dyDescent="0.25">
      <c r="A103" s="18">
        <v>39569</v>
      </c>
      <c r="B103" s="6">
        <v>10.4352</v>
      </c>
      <c r="C103" s="12">
        <v>141.94999999999999</v>
      </c>
      <c r="F103" s="6"/>
    </row>
    <row r="104" spans="1:6" x14ac:dyDescent="0.25">
      <c r="A104" s="19">
        <v>39600</v>
      </c>
      <c r="B104" s="6">
        <v>10.3292</v>
      </c>
      <c r="C104" s="12">
        <v>146.15</v>
      </c>
      <c r="F104" s="6"/>
    </row>
    <row r="105" spans="1:6" x14ac:dyDescent="0.25">
      <c r="A105" s="20">
        <v>39630</v>
      </c>
      <c r="B105" s="6">
        <v>10.2155</v>
      </c>
      <c r="C105" s="12">
        <v>147.36000000000001</v>
      </c>
      <c r="F105" s="6"/>
    </row>
    <row r="106" spans="1:6" x14ac:dyDescent="0.25">
      <c r="A106" s="21">
        <v>39661</v>
      </c>
      <c r="B106" s="6">
        <v>10.109500000000001</v>
      </c>
      <c r="C106" s="12">
        <v>146.43</v>
      </c>
      <c r="F106" s="6"/>
    </row>
    <row r="107" spans="1:6" x14ac:dyDescent="0.25">
      <c r="A107" s="22">
        <v>39692</v>
      </c>
      <c r="B107" s="6">
        <v>10.643700000000001</v>
      </c>
      <c r="C107" s="12">
        <v>143.27000000000001</v>
      </c>
      <c r="F107" s="6"/>
    </row>
    <row r="108" spans="1:6" x14ac:dyDescent="0.25">
      <c r="A108" s="23">
        <v>39722</v>
      </c>
      <c r="B108" s="6">
        <v>12.631399999999999</v>
      </c>
      <c r="C108" s="12">
        <v>123.59</v>
      </c>
      <c r="F108" s="6"/>
    </row>
    <row r="109" spans="1:6" x14ac:dyDescent="0.25">
      <c r="A109" s="24">
        <v>39753</v>
      </c>
      <c r="B109" s="6">
        <v>13.114000000000001</v>
      </c>
      <c r="C109" s="12">
        <v>121.89</v>
      </c>
      <c r="F109" s="6"/>
    </row>
    <row r="110" spans="1:6" x14ac:dyDescent="0.25">
      <c r="A110" s="25">
        <v>39783</v>
      </c>
      <c r="B110" s="6">
        <v>13.422599999999999</v>
      </c>
      <c r="C110" s="12">
        <v>118.97</v>
      </c>
      <c r="F110" s="6"/>
    </row>
    <row r="111" spans="1:6" x14ac:dyDescent="0.25">
      <c r="A111" s="14">
        <v>39814</v>
      </c>
      <c r="B111" s="6">
        <v>13.892099999999999</v>
      </c>
      <c r="C111" s="12">
        <v>128.30000000000001</v>
      </c>
      <c r="F111" s="6"/>
    </row>
    <row r="112" spans="1:6" x14ac:dyDescent="0.25">
      <c r="A112" s="15">
        <v>39845</v>
      </c>
      <c r="B112" s="6">
        <v>14.5966</v>
      </c>
      <c r="C112" s="12">
        <v>129.47999999999999</v>
      </c>
      <c r="F112" s="6"/>
    </row>
    <row r="113" spans="1:6" x14ac:dyDescent="0.25">
      <c r="A113" s="16">
        <v>39873</v>
      </c>
      <c r="B113" s="6">
        <v>14.669499999999999</v>
      </c>
      <c r="C113" s="12">
        <v>128.52000000000001</v>
      </c>
      <c r="F113" s="6"/>
    </row>
    <row r="114" spans="1:6" x14ac:dyDescent="0.25">
      <c r="A114" s="17">
        <v>39904</v>
      </c>
      <c r="B114" s="6">
        <v>13.4367</v>
      </c>
      <c r="C114" s="12">
        <v>134.88</v>
      </c>
      <c r="F114" s="6"/>
    </row>
    <row r="115" spans="1:6" x14ac:dyDescent="0.25">
      <c r="A115" s="18">
        <v>39934</v>
      </c>
      <c r="B115" s="6">
        <v>13.162100000000001</v>
      </c>
      <c r="C115" s="12">
        <v>150.99</v>
      </c>
      <c r="F115" s="6"/>
    </row>
    <row r="116" spans="1:6" x14ac:dyDescent="0.25">
      <c r="A116" s="19">
        <v>39965</v>
      </c>
      <c r="B116" s="6">
        <v>13.341799999999999</v>
      </c>
      <c r="C116" s="12">
        <v>149.79</v>
      </c>
      <c r="F116" s="6"/>
    </row>
    <row r="117" spans="1:6" x14ac:dyDescent="0.25">
      <c r="A117" s="20">
        <v>39995</v>
      </c>
      <c r="B117" s="6">
        <v>13.365399999999999</v>
      </c>
      <c r="C117" s="12">
        <v>140.9</v>
      </c>
      <c r="F117" s="6"/>
    </row>
    <row r="118" spans="1:6" x14ac:dyDescent="0.25">
      <c r="A118" s="21">
        <v>40026</v>
      </c>
      <c r="B118" s="6">
        <v>13.007999999999999</v>
      </c>
      <c r="C118" s="12">
        <v>149.76</v>
      </c>
      <c r="F118" s="6"/>
    </row>
    <row r="119" spans="1:6" x14ac:dyDescent="0.25">
      <c r="A119" s="22">
        <v>40057</v>
      </c>
      <c r="B119" s="6">
        <v>13.421200000000001</v>
      </c>
      <c r="C119" s="12">
        <v>148.53</v>
      </c>
      <c r="F119" s="6"/>
    </row>
    <row r="120" spans="1:6" x14ac:dyDescent="0.25">
      <c r="A120" s="23">
        <v>40087</v>
      </c>
      <c r="B120" s="6">
        <v>13.2257</v>
      </c>
      <c r="C120" s="12">
        <v>154.57</v>
      </c>
      <c r="F120" s="6"/>
    </row>
    <row r="121" spans="1:6" x14ac:dyDescent="0.25">
      <c r="A121" s="24">
        <v>40118</v>
      </c>
      <c r="B121" s="6">
        <v>13.109400000000001</v>
      </c>
      <c r="C121" s="12">
        <v>152.21</v>
      </c>
      <c r="F121" s="6"/>
    </row>
    <row r="122" spans="1:6" x14ac:dyDescent="0.25">
      <c r="A122" s="25">
        <v>40148</v>
      </c>
      <c r="B122" s="6">
        <v>12.863099999999999</v>
      </c>
      <c r="C122" s="12">
        <v>158.16</v>
      </c>
      <c r="F122" s="6"/>
    </row>
    <row r="123" spans="1:6" x14ac:dyDescent="0.25">
      <c r="A123" s="14">
        <v>40179</v>
      </c>
      <c r="B123" s="6">
        <v>12.8019</v>
      </c>
      <c r="C123" s="12">
        <v>158.9</v>
      </c>
      <c r="F123" s="6"/>
    </row>
    <row r="124" spans="1:6" x14ac:dyDescent="0.25">
      <c r="A124" s="15">
        <v>40210</v>
      </c>
      <c r="B124" s="6">
        <v>12.942399999999999</v>
      </c>
      <c r="C124" s="12">
        <v>157.86000000000001</v>
      </c>
      <c r="F124" s="6"/>
    </row>
    <row r="125" spans="1:6" x14ac:dyDescent="0.25">
      <c r="A125" s="16">
        <v>40238</v>
      </c>
      <c r="B125" s="6">
        <v>12.573700000000001</v>
      </c>
      <c r="C125" s="12">
        <v>164.5</v>
      </c>
      <c r="F125" s="6"/>
    </row>
    <row r="126" spans="1:6" x14ac:dyDescent="0.25">
      <c r="A126" s="17">
        <v>40269</v>
      </c>
      <c r="B126" s="6">
        <v>12.2302</v>
      </c>
      <c r="C126" s="12">
        <v>169.24</v>
      </c>
      <c r="F126" s="6"/>
    </row>
    <row r="127" spans="1:6" x14ac:dyDescent="0.25">
      <c r="A127" s="18">
        <v>40299</v>
      </c>
      <c r="B127" s="6">
        <v>12.742800000000001</v>
      </c>
      <c r="C127" s="12">
        <v>173.28</v>
      </c>
      <c r="F127" s="6"/>
    </row>
    <row r="128" spans="1:6" x14ac:dyDescent="0.25">
      <c r="A128" s="19">
        <v>40330</v>
      </c>
      <c r="B128" s="6">
        <v>12.7193</v>
      </c>
      <c r="C128" s="12">
        <v>190.9</v>
      </c>
      <c r="F128" s="6"/>
    </row>
    <row r="129" spans="1:6" x14ac:dyDescent="0.25">
      <c r="A129" s="20">
        <v>40360</v>
      </c>
      <c r="B129" s="6">
        <v>12.818899999999999</v>
      </c>
      <c r="C129" s="12">
        <v>203.21</v>
      </c>
      <c r="F129" s="6"/>
    </row>
    <row r="130" spans="1:6" x14ac:dyDescent="0.25">
      <c r="A130" s="21">
        <v>40391</v>
      </c>
      <c r="B130" s="6">
        <v>12.769500000000001</v>
      </c>
      <c r="C130" s="12">
        <v>211.59</v>
      </c>
      <c r="F130" s="6"/>
    </row>
    <row r="131" spans="1:6" x14ac:dyDescent="0.25">
      <c r="A131" s="22">
        <v>40422</v>
      </c>
      <c r="B131" s="6">
        <v>12.7997</v>
      </c>
      <c r="C131" s="12">
        <v>222.71</v>
      </c>
      <c r="F131" s="6"/>
    </row>
    <row r="132" spans="1:6" x14ac:dyDescent="0.25">
      <c r="A132" s="23">
        <v>40452</v>
      </c>
      <c r="B132" s="6">
        <v>12.4374</v>
      </c>
      <c r="C132" s="12">
        <v>217.64</v>
      </c>
      <c r="F132" s="6"/>
    </row>
    <row r="133" spans="1:6" x14ac:dyDescent="0.25">
      <c r="A133" s="24">
        <v>40483</v>
      </c>
      <c r="B133" s="6">
        <v>12.3391</v>
      </c>
      <c r="C133" s="12">
        <v>233.48</v>
      </c>
      <c r="F133" s="6"/>
    </row>
    <row r="134" spans="1:6" x14ac:dyDescent="0.25">
      <c r="A134" s="25">
        <v>40513</v>
      </c>
      <c r="B134" s="6">
        <v>12.388500000000001</v>
      </c>
      <c r="C134" s="12">
        <v>248.17</v>
      </c>
      <c r="F134" s="6"/>
    </row>
    <row r="135" spans="1:6" x14ac:dyDescent="0.25">
      <c r="A135" s="14">
        <v>40544</v>
      </c>
      <c r="B135" s="6">
        <v>12.1258</v>
      </c>
      <c r="C135" s="12">
        <v>263.77</v>
      </c>
      <c r="F135" s="6"/>
    </row>
    <row r="136" spans="1:6" x14ac:dyDescent="0.25">
      <c r="A136" s="15">
        <v>40575</v>
      </c>
      <c r="B136" s="6">
        <v>12.0703</v>
      </c>
      <c r="C136" s="12">
        <v>287.89</v>
      </c>
      <c r="F136" s="6"/>
    </row>
    <row r="137" spans="1:6" x14ac:dyDescent="0.25">
      <c r="A137" s="16">
        <v>40603</v>
      </c>
      <c r="B137" s="6">
        <v>11.9992</v>
      </c>
      <c r="C137" s="12">
        <v>292.07</v>
      </c>
      <c r="F137" s="6"/>
    </row>
    <row r="138" spans="1:6" x14ac:dyDescent="0.25">
      <c r="A138" s="17">
        <v>40634</v>
      </c>
      <c r="B138" s="6">
        <v>11.718400000000001</v>
      </c>
      <c r="C138" s="12">
        <v>300.12</v>
      </c>
      <c r="F138" s="6"/>
    </row>
    <row r="139" spans="1:6" x14ac:dyDescent="0.25">
      <c r="A139" s="18">
        <v>40664</v>
      </c>
      <c r="B139" s="6">
        <v>11.6533</v>
      </c>
      <c r="C139" s="12">
        <v>291.08999999999997</v>
      </c>
      <c r="F139" s="6"/>
    </row>
    <row r="140" spans="1:6" x14ac:dyDescent="0.25">
      <c r="A140" s="19">
        <v>40695</v>
      </c>
      <c r="B140" s="6">
        <v>11.805999999999999</v>
      </c>
      <c r="C140" s="12">
        <v>274.98</v>
      </c>
      <c r="F140" s="6"/>
    </row>
    <row r="141" spans="1:6" x14ac:dyDescent="0.25">
      <c r="A141" s="20">
        <v>40725</v>
      </c>
      <c r="B141" s="6">
        <v>11.672599999999999</v>
      </c>
      <c r="C141" s="12">
        <v>268.02</v>
      </c>
      <c r="F141" s="6"/>
    </row>
    <row r="142" spans="1:6" x14ac:dyDescent="0.25">
      <c r="A142" s="21">
        <v>40756</v>
      </c>
      <c r="B142" s="6">
        <v>12.2319</v>
      </c>
      <c r="C142" s="12">
        <v>270.44</v>
      </c>
      <c r="F142" s="6"/>
    </row>
    <row r="143" spans="1:6" x14ac:dyDescent="0.25">
      <c r="A143" s="22">
        <v>40787</v>
      </c>
      <c r="B143" s="6">
        <v>13.044499999999999</v>
      </c>
      <c r="C143" s="12">
        <v>274.88</v>
      </c>
      <c r="F143" s="6"/>
    </row>
    <row r="144" spans="1:6" x14ac:dyDescent="0.25">
      <c r="A144" s="23">
        <v>40817</v>
      </c>
      <c r="B144" s="6">
        <v>13.435</v>
      </c>
      <c r="C144" s="12">
        <v>247.82</v>
      </c>
      <c r="F144" s="6"/>
    </row>
    <row r="145" spans="1:6" x14ac:dyDescent="0.25">
      <c r="A145" s="24">
        <v>40848</v>
      </c>
      <c r="B145" s="6">
        <v>13.699299999999999</v>
      </c>
      <c r="C145" s="12">
        <v>245.09</v>
      </c>
      <c r="F145" s="6"/>
    </row>
    <row r="146" spans="1:6" x14ac:dyDescent="0.25">
      <c r="A146" s="25">
        <v>40878</v>
      </c>
      <c r="B146" s="6">
        <v>13.7689</v>
      </c>
      <c r="C146" s="12">
        <v>236.71</v>
      </c>
      <c r="F146" s="6"/>
    </row>
    <row r="147" spans="1:6" x14ac:dyDescent="0.25">
      <c r="A147" s="14">
        <v>40909</v>
      </c>
      <c r="B147" s="6">
        <v>13.4178</v>
      </c>
      <c r="C147" s="12">
        <v>237.21</v>
      </c>
      <c r="F147" s="6"/>
    </row>
    <row r="148" spans="1:6" x14ac:dyDescent="0.25">
      <c r="A148" s="15">
        <v>40940</v>
      </c>
      <c r="B148" s="6">
        <v>12.783099999999999</v>
      </c>
      <c r="C148" s="12">
        <v>224.16</v>
      </c>
      <c r="F148" s="6"/>
    </row>
    <row r="149" spans="1:6" x14ac:dyDescent="0.25">
      <c r="A149" s="16">
        <v>40969</v>
      </c>
      <c r="B149" s="6">
        <v>12.7567</v>
      </c>
      <c r="C149" s="12">
        <v>201.26</v>
      </c>
      <c r="F149" s="6"/>
    </row>
    <row r="150" spans="1:6" x14ac:dyDescent="0.25">
      <c r="A150" s="17">
        <v>41000</v>
      </c>
      <c r="B150" s="6">
        <v>13.069699999999999</v>
      </c>
      <c r="C150" s="12">
        <v>191.45</v>
      </c>
      <c r="F150" s="6"/>
    </row>
    <row r="151" spans="1:6" x14ac:dyDescent="0.25">
      <c r="A151" s="18">
        <v>41030</v>
      </c>
      <c r="B151" s="6">
        <v>13.663399999999999</v>
      </c>
      <c r="C151" s="12">
        <v>184.65</v>
      </c>
      <c r="F151" s="6"/>
    </row>
    <row r="152" spans="1:6" x14ac:dyDescent="0.25">
      <c r="A152" s="19">
        <v>41061</v>
      </c>
      <c r="B152" s="6">
        <v>13.9192</v>
      </c>
      <c r="C152" s="12">
        <v>168.69</v>
      </c>
      <c r="F152" s="6"/>
    </row>
    <row r="153" spans="1:6" x14ac:dyDescent="0.25">
      <c r="A153" s="20">
        <v>41091</v>
      </c>
      <c r="B153" s="6">
        <v>13.366099999999999</v>
      </c>
      <c r="C153" s="12">
        <v>190.45</v>
      </c>
      <c r="F153" s="6"/>
    </row>
    <row r="154" spans="1:6" x14ac:dyDescent="0.25">
      <c r="A154" s="21">
        <v>41122</v>
      </c>
      <c r="B154" s="6">
        <v>13.1845</v>
      </c>
      <c r="C154" s="12">
        <v>174.82</v>
      </c>
      <c r="F154" s="6"/>
    </row>
    <row r="155" spans="1:6" x14ac:dyDescent="0.25">
      <c r="A155" s="22">
        <v>41153</v>
      </c>
      <c r="B155" s="6">
        <v>12.939399999999999</v>
      </c>
      <c r="C155" s="12">
        <v>178.98</v>
      </c>
      <c r="F155" s="6"/>
    </row>
    <row r="156" spans="1:6" x14ac:dyDescent="0.25">
      <c r="A156" s="23">
        <v>41183</v>
      </c>
      <c r="B156" s="6">
        <v>12.891</v>
      </c>
      <c r="C156" s="12">
        <v>173.32</v>
      </c>
      <c r="F156" s="6"/>
    </row>
    <row r="157" spans="1:6" x14ac:dyDescent="0.25">
      <c r="A157" s="24">
        <v>41214</v>
      </c>
      <c r="B157" s="6">
        <v>13.0746</v>
      </c>
      <c r="C157" s="12">
        <v>159.91</v>
      </c>
      <c r="F157" s="6"/>
    </row>
    <row r="158" spans="1:6" x14ac:dyDescent="0.25">
      <c r="A158" s="25">
        <v>41244</v>
      </c>
      <c r="B158" s="6">
        <v>12.8705</v>
      </c>
      <c r="C158" s="12">
        <v>152.74</v>
      </c>
      <c r="F158" s="6"/>
    </row>
    <row r="159" spans="1:6" x14ac:dyDescent="0.25">
      <c r="A159" s="14">
        <v>41275</v>
      </c>
      <c r="B159" s="6">
        <v>12.699</v>
      </c>
      <c r="C159" s="12">
        <v>157.29</v>
      </c>
      <c r="F159" s="6"/>
    </row>
    <row r="160" spans="1:6" x14ac:dyDescent="0.25">
      <c r="A160" s="15">
        <v>41306</v>
      </c>
      <c r="B160" s="6">
        <v>12.722899999999999</v>
      </c>
      <c r="C160" s="12">
        <v>149.46</v>
      </c>
      <c r="F160" s="6"/>
    </row>
    <row r="161" spans="1:6" x14ac:dyDescent="0.25">
      <c r="A161" s="16">
        <v>41334</v>
      </c>
      <c r="B161" s="6">
        <v>12.524699999999999</v>
      </c>
      <c r="C161" s="12">
        <v>149.78</v>
      </c>
      <c r="F161" s="6"/>
    </row>
    <row r="162" spans="1:6" x14ac:dyDescent="0.25">
      <c r="A162" s="17">
        <v>41365</v>
      </c>
      <c r="B162" s="6">
        <v>12.205</v>
      </c>
      <c r="C162" s="12">
        <v>149.81</v>
      </c>
      <c r="F162" s="6"/>
    </row>
    <row r="163" spans="1:6" x14ac:dyDescent="0.25">
      <c r="A163" s="18">
        <v>41395</v>
      </c>
      <c r="B163" s="6">
        <v>12.311500000000001</v>
      </c>
      <c r="C163" s="12">
        <v>147.19</v>
      </c>
      <c r="F163" s="6"/>
    </row>
    <row r="164" spans="1:6" x14ac:dyDescent="0.25">
      <c r="A164" s="19">
        <v>41426</v>
      </c>
      <c r="B164" s="6">
        <v>12.9596</v>
      </c>
      <c r="C164" s="12">
        <v>138.26</v>
      </c>
      <c r="F164" s="6"/>
    </row>
    <row r="165" spans="1:6" x14ac:dyDescent="0.25">
      <c r="A165" s="20">
        <v>41456</v>
      </c>
      <c r="B165" s="6">
        <v>12.7659</v>
      </c>
      <c r="C165" s="12">
        <v>138.38999999999999</v>
      </c>
      <c r="F165" s="6"/>
    </row>
    <row r="166" spans="1:6" x14ac:dyDescent="0.25">
      <c r="A166" s="21">
        <v>41487</v>
      </c>
      <c r="B166" s="6">
        <v>12.9178</v>
      </c>
      <c r="C166" s="12">
        <v>135.15</v>
      </c>
      <c r="F166" s="6"/>
    </row>
    <row r="167" spans="1:6" x14ac:dyDescent="0.25">
      <c r="A167" s="22">
        <v>41518</v>
      </c>
      <c r="B167" s="6">
        <v>13.075900000000001</v>
      </c>
      <c r="C167" s="12">
        <v>132.28</v>
      </c>
      <c r="F167" s="6"/>
    </row>
    <row r="168" spans="1:6" x14ac:dyDescent="0.25">
      <c r="A168" s="23">
        <v>41548</v>
      </c>
      <c r="B168" s="6">
        <v>12.9992</v>
      </c>
      <c r="C168" s="12">
        <v>128.69999999999999</v>
      </c>
      <c r="F168" s="6"/>
    </row>
    <row r="169" spans="1:6" x14ac:dyDescent="0.25">
      <c r="A169" s="24">
        <v>41579</v>
      </c>
      <c r="B169" s="6">
        <v>13.079599999999999</v>
      </c>
      <c r="C169" s="12">
        <v>122.02</v>
      </c>
      <c r="F169" s="6"/>
    </row>
    <row r="170" spans="1:6" x14ac:dyDescent="0.25">
      <c r="A170" s="25">
        <v>41609</v>
      </c>
      <c r="B170" s="6">
        <v>13.0076</v>
      </c>
      <c r="C170" s="12">
        <v>125.97</v>
      </c>
      <c r="F170" s="6"/>
    </row>
    <row r="171" spans="1:6" x14ac:dyDescent="0.25">
      <c r="A171" s="14">
        <v>41640</v>
      </c>
      <c r="B171" s="6">
        <v>13.223000000000001</v>
      </c>
      <c r="C171" s="12">
        <v>132.72999999999999</v>
      </c>
      <c r="F171" s="6"/>
    </row>
    <row r="172" spans="1:6" x14ac:dyDescent="0.25">
      <c r="A172" s="15">
        <v>41671</v>
      </c>
      <c r="B172" s="6">
        <v>13.280799999999999</v>
      </c>
      <c r="C172" s="12">
        <v>173.64</v>
      </c>
      <c r="F172" s="6"/>
    </row>
    <row r="173" spans="1:6" x14ac:dyDescent="0.25">
      <c r="A173" s="16">
        <v>41699</v>
      </c>
      <c r="B173" s="6">
        <v>13.1951</v>
      </c>
      <c r="C173" s="12">
        <v>214.09</v>
      </c>
      <c r="F173" s="6"/>
    </row>
    <row r="174" spans="1:6" x14ac:dyDescent="0.25">
      <c r="A174" s="17">
        <v>41730</v>
      </c>
      <c r="B174" s="6">
        <v>13.0708</v>
      </c>
      <c r="C174" s="12">
        <v>223.48</v>
      </c>
      <c r="F174" s="6"/>
    </row>
    <row r="175" spans="1:6" x14ac:dyDescent="0.25">
      <c r="A175" s="18">
        <v>41760</v>
      </c>
      <c r="B175" s="6">
        <v>12.9247</v>
      </c>
      <c r="C175" s="12">
        <v>214.2</v>
      </c>
      <c r="F175" s="6"/>
    </row>
    <row r="176" spans="1:6" x14ac:dyDescent="0.25">
      <c r="A176" s="19">
        <v>41791</v>
      </c>
      <c r="B176" s="6">
        <v>12.995799999999999</v>
      </c>
      <c r="C176" s="12">
        <v>197.89</v>
      </c>
      <c r="F176" s="6"/>
    </row>
    <row r="177" spans="1:6" x14ac:dyDescent="0.25">
      <c r="A177" s="20">
        <v>41821</v>
      </c>
      <c r="B177" s="6">
        <v>12.990399999999999</v>
      </c>
      <c r="C177" s="12">
        <v>196.9</v>
      </c>
      <c r="F177" s="6"/>
    </row>
    <row r="178" spans="1:6" x14ac:dyDescent="0.25">
      <c r="A178" s="21">
        <v>41852</v>
      </c>
      <c r="B178" s="6">
        <v>13.140599999999999</v>
      </c>
      <c r="C178" s="12">
        <v>212.97</v>
      </c>
      <c r="F178" s="6"/>
    </row>
    <row r="179" spans="1:6" x14ac:dyDescent="0.25">
      <c r="A179" s="22">
        <v>41883</v>
      </c>
      <c r="B179" s="6">
        <v>13.235200000000001</v>
      </c>
      <c r="C179" s="12">
        <v>210.53</v>
      </c>
      <c r="F179" s="6"/>
    </row>
    <row r="180" spans="1:6" x14ac:dyDescent="0.25">
      <c r="A180" s="23">
        <v>41913</v>
      </c>
      <c r="B180" s="6">
        <v>13.4763</v>
      </c>
      <c r="C180" s="12">
        <v>225.29</v>
      </c>
      <c r="F180" s="6"/>
    </row>
    <row r="181" spans="1:6" x14ac:dyDescent="0.25">
      <c r="A181" s="24">
        <v>41944</v>
      </c>
      <c r="B181" s="6">
        <v>13.621600000000001</v>
      </c>
      <c r="C181" s="12">
        <v>209.38</v>
      </c>
      <c r="F181" s="6"/>
    </row>
    <row r="182" spans="1:6" x14ac:dyDescent="0.25">
      <c r="A182" s="25">
        <v>41974</v>
      </c>
      <c r="B182" s="6">
        <v>14.5129</v>
      </c>
      <c r="C182" s="12">
        <v>193.6</v>
      </c>
      <c r="F182" s="6"/>
    </row>
    <row r="183" spans="1:6" x14ac:dyDescent="0.25">
      <c r="A183" s="14">
        <v>42005</v>
      </c>
      <c r="B183" s="6">
        <v>14.692600000000001</v>
      </c>
      <c r="C183" s="12">
        <v>190</v>
      </c>
      <c r="F183" s="6"/>
    </row>
    <row r="184" spans="1:6" x14ac:dyDescent="0.25">
      <c r="A184" s="15">
        <v>42036</v>
      </c>
      <c r="B184" s="6">
        <v>14.9213</v>
      </c>
      <c r="C184" s="12">
        <v>178.89</v>
      </c>
      <c r="F184" s="6"/>
    </row>
    <row r="185" spans="1:6" x14ac:dyDescent="0.25">
      <c r="A185" s="16">
        <v>42064</v>
      </c>
      <c r="B185" s="6">
        <v>15.228300000000001</v>
      </c>
      <c r="C185" s="12">
        <v>160.74</v>
      </c>
      <c r="F185" s="6"/>
    </row>
    <row r="186" spans="1:6" x14ac:dyDescent="0.25">
      <c r="A186" s="17">
        <v>42095</v>
      </c>
      <c r="B186" s="6">
        <v>15.2262</v>
      </c>
      <c r="C186" s="12">
        <v>164</v>
      </c>
      <c r="F186" s="6"/>
    </row>
    <row r="187" spans="1:6" x14ac:dyDescent="0.25">
      <c r="A187" s="18">
        <v>42125</v>
      </c>
      <c r="B187" s="6">
        <v>15.2645</v>
      </c>
      <c r="C187" s="12">
        <v>158.47999999999999</v>
      </c>
      <c r="F187" s="6"/>
    </row>
    <row r="188" spans="1:6" x14ac:dyDescent="0.25">
      <c r="A188" s="19">
        <v>42156</v>
      </c>
      <c r="B188" s="6">
        <v>15.483000000000001</v>
      </c>
      <c r="C188" s="12">
        <v>159.76</v>
      </c>
      <c r="F188" s="6"/>
    </row>
    <row r="189" spans="1:6" x14ac:dyDescent="0.25">
      <c r="A189" s="20">
        <v>42186</v>
      </c>
      <c r="B189" s="6">
        <v>15.9396</v>
      </c>
      <c r="C189" s="12">
        <v>154.44999999999999</v>
      </c>
      <c r="F189" s="6"/>
    </row>
    <row r="190" spans="1:6" x14ac:dyDescent="0.25">
      <c r="A190" s="21">
        <v>42217</v>
      </c>
      <c r="B190" s="6">
        <v>16.536799999999999</v>
      </c>
      <c r="C190" s="12">
        <v>156.91999999999999</v>
      </c>
      <c r="F190" s="6"/>
    </row>
    <row r="191" spans="1:6" x14ac:dyDescent="0.25">
      <c r="A191" s="22">
        <v>42248</v>
      </c>
      <c r="B191" s="6">
        <v>16.857800000000001</v>
      </c>
      <c r="C191" s="12">
        <v>146.15</v>
      </c>
      <c r="F191" s="6"/>
    </row>
    <row r="192" spans="1:6" x14ac:dyDescent="0.25">
      <c r="A192" s="23">
        <v>42278</v>
      </c>
      <c r="B192" s="6">
        <v>16.564</v>
      </c>
      <c r="C192" s="12">
        <v>153.25</v>
      </c>
      <c r="F192" s="6"/>
    </row>
    <row r="193" spans="1:6" x14ac:dyDescent="0.25">
      <c r="A193" s="24">
        <v>42309</v>
      </c>
      <c r="B193" s="6">
        <v>16.6357</v>
      </c>
      <c r="C193" s="12">
        <v>147.97999999999999</v>
      </c>
      <c r="F193" s="6"/>
    </row>
    <row r="194" spans="1:6" x14ac:dyDescent="0.25">
      <c r="A194" s="25">
        <v>42339</v>
      </c>
      <c r="B194" s="6">
        <v>17.066600000000001</v>
      </c>
      <c r="C194" s="12">
        <v>148.66</v>
      </c>
      <c r="F194" s="6"/>
    </row>
    <row r="195" spans="1:6" x14ac:dyDescent="0.25">
      <c r="A195" s="14">
        <v>42370</v>
      </c>
      <c r="B195" s="6">
        <v>18.072800000000001</v>
      </c>
      <c r="C195" s="12">
        <v>145.03</v>
      </c>
      <c r="F195" s="6"/>
    </row>
    <row r="196" spans="1:6" x14ac:dyDescent="0.25">
      <c r="A196" s="15">
        <v>42401</v>
      </c>
      <c r="B196" s="6">
        <v>18.473099999999999</v>
      </c>
      <c r="C196" s="12">
        <v>147.69999999999999</v>
      </c>
      <c r="F196" s="6"/>
    </row>
    <row r="197" spans="1:6" x14ac:dyDescent="0.25">
      <c r="A197" s="16">
        <v>42430</v>
      </c>
      <c r="B197" s="6">
        <v>17.649000000000001</v>
      </c>
      <c r="C197" s="12">
        <v>157.5</v>
      </c>
      <c r="F197" s="6"/>
    </row>
    <row r="198" spans="1:6" x14ac:dyDescent="0.25">
      <c r="A198" s="17">
        <v>42461</v>
      </c>
      <c r="B198" s="6">
        <v>17.4877</v>
      </c>
      <c r="C198" s="12">
        <v>154.22</v>
      </c>
      <c r="F198" s="6"/>
    </row>
    <row r="199" spans="1:6" x14ac:dyDescent="0.25">
      <c r="A199" s="18">
        <v>42491</v>
      </c>
      <c r="B199" s="6">
        <v>18.154199999999999</v>
      </c>
      <c r="C199" s="12">
        <v>155.19</v>
      </c>
      <c r="F199" s="6"/>
    </row>
    <row r="200" spans="1:6" x14ac:dyDescent="0.25">
      <c r="A200" s="19">
        <v>42522</v>
      </c>
      <c r="B200" s="6">
        <v>18.652999999999999</v>
      </c>
      <c r="C200" s="12">
        <v>165.45</v>
      </c>
      <c r="F200" s="6"/>
    </row>
    <row r="201" spans="1:6" x14ac:dyDescent="0.25">
      <c r="A201" s="20">
        <v>42552</v>
      </c>
      <c r="B201" s="6">
        <v>18.601400000000002</v>
      </c>
      <c r="C201" s="12">
        <v>171.76</v>
      </c>
      <c r="F201" s="6"/>
    </row>
    <row r="202" spans="1:6" x14ac:dyDescent="0.25">
      <c r="A202" s="21">
        <v>42583</v>
      </c>
      <c r="B202" s="6">
        <v>18.474900000000002</v>
      </c>
      <c r="C202" s="12">
        <v>167.54</v>
      </c>
      <c r="F202" s="6"/>
    </row>
    <row r="203" spans="1:6" x14ac:dyDescent="0.25">
      <c r="A203" s="22">
        <v>42614</v>
      </c>
      <c r="B203" s="6">
        <v>19.192399999999999</v>
      </c>
      <c r="C203" s="12">
        <v>176.3</v>
      </c>
      <c r="F203" s="6"/>
    </row>
    <row r="204" spans="1:6" x14ac:dyDescent="0.25">
      <c r="A204" s="23">
        <v>42644</v>
      </c>
      <c r="B204" s="6">
        <v>18.892399999999999</v>
      </c>
      <c r="C204" s="12">
        <v>178.96</v>
      </c>
      <c r="F204" s="6"/>
    </row>
    <row r="205" spans="1:6" x14ac:dyDescent="0.25">
      <c r="A205" s="24">
        <v>42675</v>
      </c>
      <c r="B205" s="6">
        <v>20.118500000000001</v>
      </c>
      <c r="C205" s="12">
        <v>184.12</v>
      </c>
      <c r="F205" s="6"/>
    </row>
    <row r="206" spans="1:6" x14ac:dyDescent="0.25">
      <c r="A206" s="25">
        <v>42705</v>
      </c>
      <c r="B206" s="6">
        <v>20.520600000000002</v>
      </c>
      <c r="C206" s="12">
        <v>161.78</v>
      </c>
      <c r="F206" s="6"/>
    </row>
    <row r="207" spans="1:6" x14ac:dyDescent="0.25">
      <c r="A207" s="14">
        <v>42736</v>
      </c>
      <c r="B207" s="6">
        <v>21.385300000000001</v>
      </c>
      <c r="C207" s="12">
        <v>168.61</v>
      </c>
      <c r="F207" s="6"/>
    </row>
    <row r="208" spans="1:6" x14ac:dyDescent="0.25">
      <c r="A208" s="15">
        <v>42767</v>
      </c>
      <c r="B208" s="6">
        <v>20.290500000000002</v>
      </c>
      <c r="C208" s="12">
        <v>166.35</v>
      </c>
      <c r="F208" s="6"/>
    </row>
    <row r="209" spans="1:6" x14ac:dyDescent="0.25">
      <c r="A209" s="16">
        <v>42795</v>
      </c>
      <c r="B209" s="6">
        <v>19.300999999999998</v>
      </c>
      <c r="C209" s="12">
        <v>160.15</v>
      </c>
      <c r="F209" s="6"/>
    </row>
    <row r="210" spans="1:6" x14ac:dyDescent="0.25">
      <c r="A210" s="17">
        <v>42826</v>
      </c>
      <c r="B210" s="6">
        <v>18.787500000000001</v>
      </c>
      <c r="C210" s="12">
        <v>155.4</v>
      </c>
      <c r="F210" s="6"/>
    </row>
    <row r="211" spans="1:6" x14ac:dyDescent="0.25">
      <c r="A211" s="18">
        <v>42856</v>
      </c>
      <c r="B211" s="6">
        <v>18.755700000000001</v>
      </c>
      <c r="C211" s="12">
        <v>150</v>
      </c>
      <c r="F211" s="6"/>
    </row>
    <row r="212" spans="1:6" x14ac:dyDescent="0.25">
      <c r="A212" s="19">
        <v>42887</v>
      </c>
      <c r="B212" s="6">
        <v>18.1326</v>
      </c>
      <c r="C212" s="12">
        <v>143.22</v>
      </c>
      <c r="F212" s="6"/>
    </row>
    <row r="213" spans="1:6" x14ac:dyDescent="0.25">
      <c r="A213" s="20">
        <v>42917</v>
      </c>
      <c r="B213" s="6">
        <v>17.828299999999999</v>
      </c>
      <c r="C213" s="12">
        <v>149.66</v>
      </c>
      <c r="F213" s="6"/>
    </row>
    <row r="214" spans="1:6" x14ac:dyDescent="0.25">
      <c r="A214" s="21">
        <v>42948</v>
      </c>
      <c r="B214" s="6">
        <v>17.806999999999999</v>
      </c>
      <c r="C214" s="12">
        <v>149.88</v>
      </c>
      <c r="F214" s="6"/>
    </row>
    <row r="215" spans="1:6" x14ac:dyDescent="0.25">
      <c r="A215" s="22">
        <v>42979</v>
      </c>
      <c r="B215" s="6">
        <v>17.835699999999999</v>
      </c>
      <c r="C215" s="12">
        <v>146.56</v>
      </c>
      <c r="F215" s="6"/>
    </row>
    <row r="216" spans="1:6" x14ac:dyDescent="0.25">
      <c r="A216" s="23">
        <v>43009</v>
      </c>
      <c r="B216" s="6">
        <v>18.816099999999999</v>
      </c>
      <c r="C216" s="12">
        <v>140.71</v>
      </c>
      <c r="F216" s="6"/>
    </row>
    <row r="217" spans="1:6" x14ac:dyDescent="0.25">
      <c r="A217" s="24">
        <v>43040</v>
      </c>
      <c r="B217" s="6">
        <v>18.915800000000001</v>
      </c>
      <c r="C217" s="12">
        <v>140.9</v>
      </c>
      <c r="F217" s="6"/>
    </row>
    <row r="218" spans="1:6" x14ac:dyDescent="0.25">
      <c r="A218" s="25">
        <v>43070</v>
      </c>
      <c r="B218" s="6">
        <v>19.1812</v>
      </c>
      <c r="C218" s="12">
        <v>137.41999999999999</v>
      </c>
      <c r="F218" s="6"/>
    </row>
    <row r="219" spans="1:6" x14ac:dyDescent="0.25">
      <c r="A219" s="14">
        <v>43101</v>
      </c>
      <c r="B219" s="6">
        <v>18.907399999999999</v>
      </c>
      <c r="C219" s="12">
        <v>138.81</v>
      </c>
      <c r="F219" s="6"/>
    </row>
    <row r="220" spans="1:6" x14ac:dyDescent="0.25">
      <c r="A220" s="15">
        <v>43132</v>
      </c>
      <c r="B220" s="6">
        <v>18.6449</v>
      </c>
      <c r="C220" s="12">
        <v>136.28</v>
      </c>
      <c r="F220" s="6"/>
    </row>
    <row r="221" spans="1:6" x14ac:dyDescent="0.25">
      <c r="A221" s="16">
        <v>43160</v>
      </c>
      <c r="B221" s="6">
        <v>18.630800000000001</v>
      </c>
      <c r="C221" s="12">
        <v>135.03</v>
      </c>
      <c r="F221" s="6"/>
    </row>
    <row r="222" spans="1:6" x14ac:dyDescent="0.25">
      <c r="A222" s="17">
        <v>43191</v>
      </c>
      <c r="B222" s="6">
        <v>18.3872</v>
      </c>
      <c r="C222" s="12">
        <v>134.34</v>
      </c>
      <c r="F222" s="6"/>
    </row>
    <row r="223" spans="1:6" x14ac:dyDescent="0.25">
      <c r="A223" s="18">
        <v>43221</v>
      </c>
      <c r="B223" s="6">
        <v>19.591000000000001</v>
      </c>
      <c r="C223" s="12">
        <v>135.61000000000001</v>
      </c>
      <c r="F223" s="6"/>
    </row>
    <row r="224" spans="1:6" x14ac:dyDescent="0.25">
      <c r="A224" s="19">
        <v>43252</v>
      </c>
      <c r="B224" s="6">
        <v>20.3032</v>
      </c>
      <c r="C224" s="12">
        <v>134.03</v>
      </c>
      <c r="F224" s="6"/>
    </row>
    <row r="225" spans="1:6" x14ac:dyDescent="0.25">
      <c r="A225" s="20">
        <v>43282</v>
      </c>
      <c r="B225" s="6">
        <v>19.009499999999999</v>
      </c>
      <c r="C225" s="13">
        <v>130.6</v>
      </c>
      <c r="F225" s="6"/>
    </row>
    <row r="226" spans="1:6" x14ac:dyDescent="0.25">
      <c r="A226" s="21">
        <v>43313</v>
      </c>
      <c r="B226" s="6">
        <v>18.857500000000002</v>
      </c>
      <c r="C226" s="13">
        <v>125.21</v>
      </c>
      <c r="F226" s="6"/>
    </row>
    <row r="227" spans="1:6" x14ac:dyDescent="0.25">
      <c r="A227" s="22">
        <v>43344</v>
      </c>
      <c r="B227" s="6">
        <v>19.0154</v>
      </c>
      <c r="C227" s="13">
        <v>121.18</v>
      </c>
      <c r="F227" s="6"/>
    </row>
    <row r="228" spans="1:6" x14ac:dyDescent="0.25">
      <c r="A228" s="23">
        <v>43374</v>
      </c>
      <c r="B228" s="6">
        <v>19.1859</v>
      </c>
      <c r="C228" s="13">
        <v>137.34</v>
      </c>
      <c r="F228" s="6"/>
    </row>
    <row r="229" spans="1:6" x14ac:dyDescent="0.25">
      <c r="A229" s="24">
        <v>43405</v>
      </c>
      <c r="B229" s="6">
        <v>20.261199999999999</v>
      </c>
      <c r="C229" s="13">
        <v>137.11000000000001</v>
      </c>
      <c r="F229" s="6"/>
    </row>
    <row r="230" spans="1:6" x14ac:dyDescent="0.25">
      <c r="A230" s="25">
        <v>43435</v>
      </c>
      <c r="B230" s="6">
        <v>20.1112</v>
      </c>
      <c r="C230" s="13">
        <v>127.1</v>
      </c>
      <c r="F230" s="6"/>
    </row>
    <row r="231" spans="1:6" x14ac:dyDescent="0.25">
      <c r="C231" s="5"/>
    </row>
    <row r="232" spans="1:6" x14ac:dyDescent="0.25">
      <c r="C232" s="5"/>
    </row>
    <row r="233" spans="1:6" x14ac:dyDescent="0.25">
      <c r="C233" s="5"/>
    </row>
    <row r="234" spans="1:6" x14ac:dyDescent="0.25">
      <c r="C234" s="5"/>
    </row>
    <row r="235" spans="1:6" x14ac:dyDescent="0.25">
      <c r="C235" s="5"/>
    </row>
  </sheetData>
  <mergeCells count="17">
    <mergeCell ref="S1:S2"/>
    <mergeCell ref="O1:O2"/>
    <mergeCell ref="G1:G2"/>
    <mergeCell ref="N1:N2"/>
    <mergeCell ref="H1:H2"/>
    <mergeCell ref="I1:I2"/>
    <mergeCell ref="Q1:Q2"/>
    <mergeCell ref="R1:R2"/>
    <mergeCell ref="P1:P2"/>
    <mergeCell ref="J1:J2"/>
    <mergeCell ref="K1:K2"/>
    <mergeCell ref="M1:M2"/>
    <mergeCell ref="A1:A2"/>
    <mergeCell ref="B1:B2"/>
    <mergeCell ref="C1:C2"/>
    <mergeCell ref="E1:E2"/>
    <mergeCell ref="F1:F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C2" workbookViewId="0">
      <selection activeCell="U10" sqref="U10"/>
    </sheetView>
  </sheetViews>
  <sheetFormatPr defaultRowHeight="15" x14ac:dyDescent="0.25"/>
  <cols>
    <col min="7" max="8" width="1.85546875" customWidth="1"/>
  </cols>
  <sheetData>
    <row r="1" spans="1:8" x14ac:dyDescent="0.25">
      <c r="A1" t="s">
        <v>92</v>
      </c>
      <c r="B1" t="s">
        <v>88</v>
      </c>
      <c r="C1" t="s">
        <v>89</v>
      </c>
      <c r="D1" t="s">
        <v>90</v>
      </c>
      <c r="E1" t="s">
        <v>91</v>
      </c>
    </row>
    <row r="2" spans="1:8" x14ac:dyDescent="0.25">
      <c r="A2" t="s">
        <v>41</v>
      </c>
      <c r="B2">
        <v>1.2135569827633801</v>
      </c>
      <c r="C2">
        <v>0.25441028006226402</v>
      </c>
      <c r="D2">
        <f>B2-1.96*C2</f>
        <v>0.71491283384134263</v>
      </c>
      <c r="E2">
        <f>B2+1.96*C2</f>
        <v>1.7122011316854175</v>
      </c>
      <c r="F2">
        <v>1.312011</v>
      </c>
    </row>
    <row r="3" spans="1:8" x14ac:dyDescent="0.25">
      <c r="A3" t="s">
        <v>42</v>
      </c>
      <c r="B3">
        <v>1.381864</v>
      </c>
      <c r="C3">
        <v>0.262216</v>
      </c>
      <c r="D3">
        <f t="shared" ref="D3:D12" si="0">B3-1.96*C3</f>
        <v>0.86792064000000002</v>
      </c>
      <c r="E3">
        <f t="shared" ref="E3:E12" si="1">B3+1.96*C3</f>
        <v>1.8958073600000001</v>
      </c>
      <c r="F3">
        <v>1.312011</v>
      </c>
    </row>
    <row r="4" spans="1:8" x14ac:dyDescent="0.25">
      <c r="A4" t="s">
        <v>43</v>
      </c>
      <c r="B4">
        <v>1.36802</v>
      </c>
      <c r="C4">
        <v>0.25711600000000001</v>
      </c>
      <c r="D4">
        <f t="shared" si="0"/>
        <v>0.86407263999999995</v>
      </c>
      <c r="E4">
        <f t="shared" si="1"/>
        <v>1.8719673600000002</v>
      </c>
      <c r="F4">
        <v>1.312011</v>
      </c>
    </row>
    <row r="5" spans="1:8" x14ac:dyDescent="0.25">
      <c r="A5" t="s">
        <v>44</v>
      </c>
      <c r="B5">
        <v>1.397448</v>
      </c>
      <c r="C5">
        <v>0.25386700000000001</v>
      </c>
      <c r="D5">
        <f t="shared" si="0"/>
        <v>0.89986867999999998</v>
      </c>
      <c r="E5">
        <f t="shared" si="1"/>
        <v>1.8950273200000001</v>
      </c>
      <c r="F5">
        <v>1.312011</v>
      </c>
    </row>
    <row r="6" spans="1:8" x14ac:dyDescent="0.25">
      <c r="A6" t="s">
        <v>45</v>
      </c>
      <c r="B6">
        <v>1.4011100000000001</v>
      </c>
      <c r="C6">
        <v>0.270285</v>
      </c>
      <c r="D6">
        <f t="shared" si="0"/>
        <v>0.87135140000000011</v>
      </c>
      <c r="E6">
        <f t="shared" si="1"/>
        <v>1.9308686000000002</v>
      </c>
      <c r="F6">
        <v>1.312011</v>
      </c>
    </row>
    <row r="7" spans="1:8" x14ac:dyDescent="0.25">
      <c r="A7" t="s">
        <v>46</v>
      </c>
      <c r="B7">
        <v>1.3934610000000001</v>
      </c>
      <c r="C7">
        <v>0.26772400000000002</v>
      </c>
      <c r="D7">
        <f t="shared" si="0"/>
        <v>0.86872196000000002</v>
      </c>
      <c r="E7">
        <f t="shared" si="1"/>
        <v>1.9182000400000001</v>
      </c>
      <c r="F7">
        <v>1.312011</v>
      </c>
    </row>
    <row r="8" spans="1:8" x14ac:dyDescent="0.25">
      <c r="A8" t="s">
        <v>47</v>
      </c>
      <c r="B8">
        <v>1.324767</v>
      </c>
      <c r="C8">
        <v>0.26149699999999998</v>
      </c>
      <c r="D8">
        <f t="shared" si="0"/>
        <v>0.81223288000000005</v>
      </c>
      <c r="E8">
        <f t="shared" si="1"/>
        <v>1.83730112</v>
      </c>
      <c r="F8">
        <v>1.312011</v>
      </c>
    </row>
    <row r="9" spans="1:8" x14ac:dyDescent="0.25">
      <c r="A9" t="s">
        <v>48</v>
      </c>
      <c r="B9">
        <v>1.312011</v>
      </c>
      <c r="C9">
        <v>0.26055099999999998</v>
      </c>
      <c r="D9">
        <f t="shared" si="0"/>
        <v>0.80133104000000011</v>
      </c>
      <c r="E9">
        <f t="shared" si="1"/>
        <v>1.8226909600000001</v>
      </c>
      <c r="F9">
        <v>1.312011</v>
      </c>
    </row>
    <row r="10" spans="1:8" x14ac:dyDescent="0.25">
      <c r="A10" t="s">
        <v>49</v>
      </c>
      <c r="B10">
        <v>1.5843750000000001</v>
      </c>
      <c r="C10">
        <v>0.34835100000000002</v>
      </c>
      <c r="D10">
        <f t="shared" si="0"/>
        <v>0.90160704000000003</v>
      </c>
      <c r="E10">
        <f t="shared" si="1"/>
        <v>2.2671429600000002</v>
      </c>
      <c r="F10">
        <v>1.312011</v>
      </c>
      <c r="G10">
        <v>3</v>
      </c>
      <c r="H10">
        <v>-0.5</v>
      </c>
    </row>
    <row r="11" spans="1:8" x14ac:dyDescent="0.25">
      <c r="A11" t="s">
        <v>50</v>
      </c>
      <c r="B11">
        <v>1.5044519999999999</v>
      </c>
      <c r="C11">
        <v>0.44995800000000002</v>
      </c>
      <c r="D11">
        <f t="shared" si="0"/>
        <v>0.62253431999999986</v>
      </c>
      <c r="E11">
        <f t="shared" si="1"/>
        <v>2.38636968</v>
      </c>
      <c r="F11">
        <v>1.312011</v>
      </c>
      <c r="G11">
        <v>3</v>
      </c>
      <c r="H11">
        <v>-0.5</v>
      </c>
    </row>
    <row r="12" spans="1:8" x14ac:dyDescent="0.25">
      <c r="A12" t="s">
        <v>51</v>
      </c>
      <c r="B12">
        <v>1.48577</v>
      </c>
      <c r="C12">
        <v>0.43495200000000001</v>
      </c>
      <c r="D12">
        <f t="shared" si="0"/>
        <v>0.63326408000000001</v>
      </c>
      <c r="E12">
        <f t="shared" si="1"/>
        <v>2.3382759200000001</v>
      </c>
      <c r="F12">
        <v>1.312011</v>
      </c>
      <c r="G12">
        <v>3</v>
      </c>
      <c r="H12">
        <v>-0.5</v>
      </c>
    </row>
    <row r="13" spans="1:8" x14ac:dyDescent="0.25">
      <c r="A13" t="s">
        <v>52</v>
      </c>
      <c r="B13">
        <v>1.506173</v>
      </c>
      <c r="C13">
        <v>0.433614</v>
      </c>
      <c r="D13">
        <f t="shared" ref="D13:D25" si="2">B13-1.96*C13</f>
        <v>0.65628956000000005</v>
      </c>
      <c r="E13">
        <f t="shared" ref="E13:E25" si="3">B13+1.96*C13</f>
        <v>2.3560564399999997</v>
      </c>
      <c r="F13">
        <v>1.312011</v>
      </c>
      <c r="G13">
        <v>3</v>
      </c>
      <c r="H13">
        <v>-0.5</v>
      </c>
    </row>
    <row r="14" spans="1:8" x14ac:dyDescent="0.25">
      <c r="A14" t="s">
        <v>53</v>
      </c>
      <c r="B14">
        <v>1.2912319999999999</v>
      </c>
      <c r="C14">
        <v>0.47044399999999997</v>
      </c>
      <c r="D14">
        <f t="shared" si="2"/>
        <v>0.36916176000000001</v>
      </c>
      <c r="E14">
        <f t="shared" si="3"/>
        <v>2.21330224</v>
      </c>
      <c r="F14">
        <v>1.312011</v>
      </c>
      <c r="G14">
        <v>3</v>
      </c>
      <c r="H14">
        <v>-0.5</v>
      </c>
    </row>
    <row r="15" spans="1:8" x14ac:dyDescent="0.25">
      <c r="A15" t="s">
        <v>54</v>
      </c>
      <c r="B15">
        <v>1.3125789999999999</v>
      </c>
      <c r="C15">
        <v>0.47735300000000003</v>
      </c>
      <c r="D15">
        <f t="shared" si="2"/>
        <v>0.37696711999999988</v>
      </c>
      <c r="E15">
        <f t="shared" si="3"/>
        <v>2.2481908800000001</v>
      </c>
      <c r="F15">
        <v>1.312011</v>
      </c>
      <c r="G15">
        <v>3</v>
      </c>
      <c r="H15">
        <v>-0.5</v>
      </c>
    </row>
    <row r="16" spans="1:8" x14ac:dyDescent="0.25">
      <c r="A16" t="s">
        <v>55</v>
      </c>
      <c r="B16">
        <v>1.124727</v>
      </c>
      <c r="C16">
        <v>0.47298400000000002</v>
      </c>
      <c r="D16">
        <f t="shared" si="2"/>
        <v>0.19767836000000005</v>
      </c>
      <c r="E16">
        <f t="shared" si="3"/>
        <v>2.0517756399999998</v>
      </c>
      <c r="F16">
        <v>1.312011</v>
      </c>
      <c r="G16">
        <v>3</v>
      </c>
      <c r="H16">
        <v>-0.5</v>
      </c>
    </row>
    <row r="17" spans="1:8" x14ac:dyDescent="0.25">
      <c r="A17" t="s">
        <v>56</v>
      </c>
      <c r="B17">
        <v>1.1263270000000001</v>
      </c>
      <c r="C17">
        <v>0.47734799999999999</v>
      </c>
      <c r="D17">
        <f t="shared" si="2"/>
        <v>0.19072492000000008</v>
      </c>
      <c r="E17">
        <f t="shared" si="3"/>
        <v>2.0619290800000001</v>
      </c>
      <c r="F17">
        <v>1.312011</v>
      </c>
      <c r="G17">
        <v>3</v>
      </c>
      <c r="H17">
        <v>-0.5</v>
      </c>
    </row>
    <row r="18" spans="1:8" x14ac:dyDescent="0.25">
      <c r="A18" t="s">
        <v>57</v>
      </c>
      <c r="B18">
        <v>1.1148690000000001</v>
      </c>
      <c r="C18">
        <v>0.499392</v>
      </c>
      <c r="D18">
        <f t="shared" si="2"/>
        <v>0.13606068000000016</v>
      </c>
      <c r="E18">
        <f t="shared" si="3"/>
        <v>2.0936773200000003</v>
      </c>
      <c r="F18">
        <v>1.312011</v>
      </c>
      <c r="G18">
        <v>3</v>
      </c>
      <c r="H18">
        <v>-0.5</v>
      </c>
    </row>
    <row r="19" spans="1:8" x14ac:dyDescent="0.25">
      <c r="A19" t="s">
        <v>58</v>
      </c>
      <c r="B19">
        <v>1.0525469999999999</v>
      </c>
      <c r="C19">
        <v>0.50330200000000003</v>
      </c>
      <c r="D19">
        <f t="shared" si="2"/>
        <v>6.6075079999999842E-2</v>
      </c>
      <c r="E19">
        <f t="shared" si="3"/>
        <v>2.0390189200000002</v>
      </c>
      <c r="F19">
        <v>1.312011</v>
      </c>
      <c r="G19">
        <v>3</v>
      </c>
      <c r="H19">
        <v>-0.5</v>
      </c>
    </row>
    <row r="20" spans="1:8" x14ac:dyDescent="0.25">
      <c r="A20" t="s">
        <v>59</v>
      </c>
      <c r="B20">
        <v>0.86651299999999998</v>
      </c>
      <c r="C20">
        <v>0.46180399999999999</v>
      </c>
      <c r="D20">
        <f t="shared" si="2"/>
        <v>-3.8622839999999936E-2</v>
      </c>
      <c r="E20">
        <f t="shared" si="3"/>
        <v>1.7716488399999999</v>
      </c>
      <c r="F20">
        <v>1.312011</v>
      </c>
      <c r="G20">
        <v>3</v>
      </c>
      <c r="H20">
        <v>-0.5</v>
      </c>
    </row>
    <row r="21" spans="1:8" x14ac:dyDescent="0.25">
      <c r="A21" t="s">
        <v>60</v>
      </c>
      <c r="B21">
        <v>0.59494999999999998</v>
      </c>
      <c r="C21">
        <v>0.35266900000000001</v>
      </c>
      <c r="D21">
        <f t="shared" si="2"/>
        <v>-9.6281240000000046E-2</v>
      </c>
      <c r="E21">
        <f t="shared" si="3"/>
        <v>1.2861812399999999</v>
      </c>
      <c r="F21">
        <v>1.312011</v>
      </c>
      <c r="G21">
        <v>3</v>
      </c>
      <c r="H21">
        <v>-0.5</v>
      </c>
    </row>
    <row r="22" spans="1:8" x14ac:dyDescent="0.25">
      <c r="A22" t="s">
        <v>61</v>
      </c>
      <c r="B22">
        <v>0.26427</v>
      </c>
      <c r="C22">
        <v>0.27130199999999999</v>
      </c>
      <c r="D22">
        <f t="shared" si="2"/>
        <v>-0.26748191999999993</v>
      </c>
      <c r="E22">
        <f t="shared" si="3"/>
        <v>0.79602191999999994</v>
      </c>
      <c r="F22">
        <v>1.312011</v>
      </c>
      <c r="G22">
        <v>3</v>
      </c>
      <c r="H22">
        <v>-0.5</v>
      </c>
    </row>
    <row r="23" spans="1:8" x14ac:dyDescent="0.25">
      <c r="A23" t="s">
        <v>62</v>
      </c>
      <c r="B23">
        <v>0.21750800000000001</v>
      </c>
      <c r="C23">
        <v>0.244924</v>
      </c>
      <c r="D23">
        <f t="shared" si="2"/>
        <v>-0.26254303999999995</v>
      </c>
      <c r="E23">
        <f t="shared" si="3"/>
        <v>0.69755904000000002</v>
      </c>
      <c r="F23">
        <v>1.312011</v>
      </c>
      <c r="G23">
        <v>3</v>
      </c>
      <c r="H23">
        <v>-0.5</v>
      </c>
    </row>
    <row r="24" spans="1:8" x14ac:dyDescent="0.25">
      <c r="A24" t="s">
        <v>63</v>
      </c>
      <c r="B24">
        <v>0.21782299999999999</v>
      </c>
      <c r="C24">
        <v>0.245005</v>
      </c>
      <c r="D24">
        <f t="shared" si="2"/>
        <v>-0.26238680000000003</v>
      </c>
      <c r="E24">
        <f t="shared" si="3"/>
        <v>0.69803280000000001</v>
      </c>
      <c r="F24">
        <v>1.312011</v>
      </c>
      <c r="G24">
        <v>3</v>
      </c>
      <c r="H24">
        <v>-0.5</v>
      </c>
    </row>
    <row r="25" spans="1:8" x14ac:dyDescent="0.25">
      <c r="A25" t="s">
        <v>64</v>
      </c>
      <c r="B25">
        <v>0.20464499999999999</v>
      </c>
      <c r="C25">
        <v>0.243032</v>
      </c>
      <c r="D25">
        <f t="shared" si="2"/>
        <v>-0.27169772000000003</v>
      </c>
      <c r="E25">
        <f t="shared" si="3"/>
        <v>0.68098771999999996</v>
      </c>
      <c r="F25">
        <v>1.312011</v>
      </c>
      <c r="G25">
        <v>3</v>
      </c>
      <c r="H25">
        <v>-0.5</v>
      </c>
    </row>
    <row r="26" spans="1:8" x14ac:dyDescent="0.25">
      <c r="A26" t="s">
        <v>65</v>
      </c>
    </row>
    <row r="27" spans="1:8" x14ac:dyDescent="0.25">
      <c r="A27" t="s">
        <v>66</v>
      </c>
    </row>
    <row r="28" spans="1:8" x14ac:dyDescent="0.25">
      <c r="A28" t="s">
        <v>67</v>
      </c>
    </row>
    <row r="29" spans="1:8" x14ac:dyDescent="0.25">
      <c r="A29" t="s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F1"/>
    </sheetView>
  </sheetViews>
  <sheetFormatPr defaultRowHeight="12.75" x14ac:dyDescent="0.2"/>
  <cols>
    <col min="1" max="1" width="13.7109375" style="52" customWidth="1"/>
    <col min="2" max="6" width="12.7109375" style="52" customWidth="1"/>
    <col min="7" max="16384" width="9.140625" style="52"/>
  </cols>
  <sheetData>
    <row r="1" spans="1:6" ht="15" x14ac:dyDescent="0.25">
      <c r="A1" s="49" t="s">
        <v>175</v>
      </c>
      <c r="B1" s="49"/>
      <c r="C1" s="49"/>
      <c r="D1" s="49"/>
      <c r="E1" s="49"/>
      <c r="F1" s="49"/>
    </row>
    <row r="2" spans="1:6" ht="15" x14ac:dyDescent="0.25">
      <c r="A2" s="30" t="s">
        <v>93</v>
      </c>
      <c r="B2" s="31" t="s">
        <v>94</v>
      </c>
      <c r="C2" s="31" t="s">
        <v>95</v>
      </c>
      <c r="D2" s="31" t="s">
        <v>96</v>
      </c>
      <c r="E2" s="31" t="s">
        <v>97</v>
      </c>
      <c r="F2" s="31" t="s">
        <v>97</v>
      </c>
    </row>
    <row r="3" spans="1:6" ht="15" x14ac:dyDescent="0.25">
      <c r="A3" s="34" t="s">
        <v>117</v>
      </c>
      <c r="B3" s="35" t="s">
        <v>109</v>
      </c>
      <c r="C3" s="35" t="s">
        <v>109</v>
      </c>
      <c r="D3" s="35" t="s">
        <v>109</v>
      </c>
      <c r="E3" s="35" t="s">
        <v>109</v>
      </c>
      <c r="F3" s="35" t="s">
        <v>109</v>
      </c>
    </row>
    <row r="4" spans="1:6" ht="15" x14ac:dyDescent="0.25">
      <c r="A4" s="59" t="s">
        <v>172</v>
      </c>
      <c r="B4" s="60" t="s">
        <v>119</v>
      </c>
      <c r="C4" s="60" t="s">
        <v>120</v>
      </c>
      <c r="D4" s="60" t="s">
        <v>121</v>
      </c>
      <c r="E4" s="60" t="s">
        <v>122</v>
      </c>
      <c r="F4" s="60" t="s">
        <v>123</v>
      </c>
    </row>
    <row r="5" spans="1:6" ht="15" x14ac:dyDescent="0.25">
      <c r="A5" s="59" t="s">
        <v>93</v>
      </c>
      <c r="B5" s="60" t="s">
        <v>124</v>
      </c>
      <c r="C5" s="60" t="s">
        <v>125</v>
      </c>
      <c r="D5" s="60" t="s">
        <v>103</v>
      </c>
      <c r="E5" s="60" t="s">
        <v>126</v>
      </c>
      <c r="F5" s="60" t="s">
        <v>127</v>
      </c>
    </row>
    <row r="6" spans="1:6" ht="15" x14ac:dyDescent="0.25">
      <c r="A6" s="53" t="s">
        <v>173</v>
      </c>
      <c r="B6" s="54" t="s">
        <v>93</v>
      </c>
      <c r="C6" s="54" t="s">
        <v>128</v>
      </c>
      <c r="D6" s="54" t="s">
        <v>129</v>
      </c>
      <c r="E6" s="54" t="s">
        <v>130</v>
      </c>
      <c r="F6" s="54" t="s">
        <v>131</v>
      </c>
    </row>
    <row r="7" spans="1:6" ht="15" x14ac:dyDescent="0.25">
      <c r="A7" s="53" t="s">
        <v>93</v>
      </c>
      <c r="B7" s="54" t="s">
        <v>93</v>
      </c>
      <c r="C7" s="54" t="s">
        <v>132</v>
      </c>
      <c r="D7" s="54" t="s">
        <v>133</v>
      </c>
      <c r="E7" s="54" t="s">
        <v>134</v>
      </c>
      <c r="F7" s="54" t="s">
        <v>135</v>
      </c>
    </row>
    <row r="8" spans="1:6" ht="15" x14ac:dyDescent="0.25">
      <c r="A8" s="32" t="s">
        <v>110</v>
      </c>
      <c r="B8" s="54" t="s">
        <v>93</v>
      </c>
      <c r="C8" s="54" t="s">
        <v>102</v>
      </c>
      <c r="D8" s="54" t="s">
        <v>136</v>
      </c>
      <c r="E8" s="54" t="s">
        <v>137</v>
      </c>
      <c r="F8" s="54" t="s">
        <v>138</v>
      </c>
    </row>
    <row r="9" spans="1:6" ht="15" x14ac:dyDescent="0.25">
      <c r="A9" s="32" t="s">
        <v>93</v>
      </c>
      <c r="B9" s="54" t="s">
        <v>93</v>
      </c>
      <c r="C9" s="54" t="s">
        <v>139</v>
      </c>
      <c r="D9" s="54" t="s">
        <v>140</v>
      </c>
      <c r="E9" s="54" t="s">
        <v>141</v>
      </c>
      <c r="F9" s="54" t="s">
        <v>142</v>
      </c>
    </row>
    <row r="10" spans="1:6" ht="15" x14ac:dyDescent="0.25">
      <c r="A10" s="32" t="s">
        <v>111</v>
      </c>
      <c r="B10" s="54" t="s">
        <v>93</v>
      </c>
      <c r="C10" s="54" t="s">
        <v>143</v>
      </c>
      <c r="D10" s="54" t="s">
        <v>144</v>
      </c>
      <c r="E10" s="54" t="s">
        <v>145</v>
      </c>
      <c r="F10" s="54" t="s">
        <v>146</v>
      </c>
    </row>
    <row r="11" spans="1:6" ht="15" x14ac:dyDescent="0.25">
      <c r="A11" s="53" t="s">
        <v>93</v>
      </c>
      <c r="B11" s="54" t="s">
        <v>93</v>
      </c>
      <c r="C11" s="54" t="s">
        <v>147</v>
      </c>
      <c r="D11" s="54" t="s">
        <v>148</v>
      </c>
      <c r="E11" s="54" t="s">
        <v>149</v>
      </c>
      <c r="F11" s="54" t="s">
        <v>150</v>
      </c>
    </row>
    <row r="12" spans="1:6" ht="15" x14ac:dyDescent="0.25">
      <c r="A12" s="53" t="s">
        <v>112</v>
      </c>
      <c r="B12" s="54" t="s">
        <v>151</v>
      </c>
      <c r="C12" s="54" t="s">
        <v>152</v>
      </c>
      <c r="D12" s="54" t="s">
        <v>153</v>
      </c>
      <c r="E12" s="54" t="s">
        <v>93</v>
      </c>
      <c r="F12" s="54" t="s">
        <v>93</v>
      </c>
    </row>
    <row r="13" spans="1:6" ht="15" x14ac:dyDescent="0.25">
      <c r="A13" s="53" t="s">
        <v>93</v>
      </c>
      <c r="B13" s="54" t="s">
        <v>154</v>
      </c>
      <c r="C13" s="54" t="s">
        <v>155</v>
      </c>
      <c r="D13" s="54" t="s">
        <v>156</v>
      </c>
      <c r="E13" s="54" t="s">
        <v>93</v>
      </c>
      <c r="F13" s="54" t="s">
        <v>93</v>
      </c>
    </row>
    <row r="14" spans="1:6" ht="15" x14ac:dyDescent="0.25">
      <c r="A14" s="53" t="s">
        <v>113</v>
      </c>
      <c r="B14" s="54" t="s">
        <v>157</v>
      </c>
      <c r="C14" s="54" t="s">
        <v>158</v>
      </c>
      <c r="D14" s="54" t="s">
        <v>159</v>
      </c>
      <c r="E14" s="54" t="s">
        <v>160</v>
      </c>
      <c r="F14" s="54" t="s">
        <v>161</v>
      </c>
    </row>
    <row r="15" spans="1:6" ht="15" x14ac:dyDescent="0.25">
      <c r="A15" s="57" t="s">
        <v>93</v>
      </c>
      <c r="B15" s="58" t="s">
        <v>162</v>
      </c>
      <c r="C15" s="58" t="s">
        <v>163</v>
      </c>
      <c r="D15" s="58" t="s">
        <v>164</v>
      </c>
      <c r="E15" s="58" t="s">
        <v>165</v>
      </c>
      <c r="F15" s="58" t="s">
        <v>166</v>
      </c>
    </row>
    <row r="16" spans="1:6" ht="15" x14ac:dyDescent="0.25">
      <c r="A16" s="53" t="s">
        <v>116</v>
      </c>
      <c r="B16" s="54" t="s">
        <v>99</v>
      </c>
      <c r="C16" s="54" t="s">
        <v>100</v>
      </c>
      <c r="D16" s="54" t="s">
        <v>100</v>
      </c>
      <c r="E16" s="54" t="s">
        <v>100</v>
      </c>
      <c r="F16" s="54" t="s">
        <v>100</v>
      </c>
    </row>
    <row r="17" spans="1:6" ht="15" x14ac:dyDescent="0.25">
      <c r="A17" s="32" t="s">
        <v>114</v>
      </c>
      <c r="B17" s="33" t="s">
        <v>98</v>
      </c>
      <c r="C17" s="33" t="s">
        <v>98</v>
      </c>
      <c r="D17" s="33" t="s">
        <v>118</v>
      </c>
      <c r="E17" s="33" t="s">
        <v>98</v>
      </c>
      <c r="F17" s="54" t="s">
        <v>118</v>
      </c>
    </row>
    <row r="18" spans="1:6" ht="15" x14ac:dyDescent="0.25">
      <c r="A18" s="32" t="s">
        <v>115</v>
      </c>
      <c r="B18" s="33" t="s">
        <v>98</v>
      </c>
      <c r="C18" s="33" t="s">
        <v>98</v>
      </c>
      <c r="D18" s="33" t="s">
        <v>98</v>
      </c>
      <c r="E18" s="33" t="s">
        <v>118</v>
      </c>
      <c r="F18" s="54" t="s">
        <v>118</v>
      </c>
    </row>
    <row r="19" spans="1:6" ht="15" x14ac:dyDescent="0.25">
      <c r="A19" s="55" t="s">
        <v>174</v>
      </c>
      <c r="B19" s="56" t="s">
        <v>167</v>
      </c>
      <c r="C19" s="56" t="s">
        <v>168</v>
      </c>
      <c r="D19" s="56" t="s">
        <v>169</v>
      </c>
      <c r="E19" s="56" t="s">
        <v>170</v>
      </c>
      <c r="F19" s="56" t="s">
        <v>171</v>
      </c>
    </row>
    <row r="20" spans="1:6" ht="15" customHeight="1" x14ac:dyDescent="0.2">
      <c r="A20" s="51" t="s">
        <v>176</v>
      </c>
      <c r="B20" s="51"/>
      <c r="C20" s="51"/>
      <c r="D20" s="51"/>
      <c r="E20" s="51"/>
      <c r="F20" s="51"/>
    </row>
    <row r="21" spans="1:6" x14ac:dyDescent="0.2">
      <c r="A21" s="62" t="s">
        <v>101</v>
      </c>
      <c r="B21" s="62"/>
      <c r="C21" s="62"/>
      <c r="D21" s="62"/>
      <c r="E21" s="62"/>
      <c r="F21" s="62"/>
    </row>
  </sheetData>
  <mergeCells count="3">
    <mergeCell ref="A1:F1"/>
    <mergeCell ref="A20:F20"/>
    <mergeCell ref="A21:F21"/>
  </mergeCells>
  <pageMargins left="0.75" right="0.75" top="1" bottom="1" header="0.5" footer="0.5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12" sqref="A12"/>
    </sheetView>
  </sheetViews>
  <sheetFormatPr defaultRowHeight="12.75" x14ac:dyDescent="0.2"/>
  <cols>
    <col min="1" max="3" width="13.7109375" style="29" customWidth="1"/>
    <col min="4" max="16384" width="9.140625" style="29"/>
  </cols>
  <sheetData>
    <row r="1" spans="1:7" ht="15" x14ac:dyDescent="0.25">
      <c r="A1" s="49" t="s">
        <v>199</v>
      </c>
      <c r="B1" s="49"/>
      <c r="C1" s="49"/>
      <c r="D1" s="67"/>
      <c r="E1" s="67"/>
      <c r="F1" s="67"/>
      <c r="G1" s="68"/>
    </row>
    <row r="2" spans="1:7" ht="15" x14ac:dyDescent="0.25">
      <c r="A2" s="63" t="s">
        <v>93</v>
      </c>
      <c r="B2" s="64" t="s">
        <v>94</v>
      </c>
      <c r="C2" s="64" t="s">
        <v>95</v>
      </c>
    </row>
    <row r="3" spans="1:7" ht="15" x14ac:dyDescent="0.25">
      <c r="A3" s="34" t="s">
        <v>117</v>
      </c>
      <c r="B3" s="35" t="s">
        <v>173</v>
      </c>
      <c r="C3" s="35" t="s">
        <v>109</v>
      </c>
    </row>
    <row r="4" spans="1:7" ht="15" x14ac:dyDescent="0.25">
      <c r="A4" s="59" t="s">
        <v>172</v>
      </c>
      <c r="B4" s="69" t="s">
        <v>177</v>
      </c>
      <c r="C4" s="69" t="s">
        <v>178</v>
      </c>
    </row>
    <row r="5" spans="1:7" ht="15" x14ac:dyDescent="0.25">
      <c r="A5" s="59" t="s">
        <v>93</v>
      </c>
      <c r="B5" s="69" t="s">
        <v>179</v>
      </c>
      <c r="C5" s="69" t="s">
        <v>180</v>
      </c>
    </row>
    <row r="6" spans="1:7" ht="15" x14ac:dyDescent="0.25">
      <c r="A6" s="53" t="s">
        <v>198</v>
      </c>
      <c r="B6" s="33" t="s">
        <v>181</v>
      </c>
      <c r="C6" s="33" t="s">
        <v>93</v>
      </c>
    </row>
    <row r="7" spans="1:7" ht="15" x14ac:dyDescent="0.25">
      <c r="A7" s="32" t="s">
        <v>93</v>
      </c>
      <c r="B7" s="33" t="s">
        <v>182</v>
      </c>
      <c r="C7" s="33" t="s">
        <v>93</v>
      </c>
    </row>
    <row r="8" spans="1:7" ht="15" x14ac:dyDescent="0.25">
      <c r="A8" s="32" t="s">
        <v>110</v>
      </c>
      <c r="B8" s="33" t="s">
        <v>183</v>
      </c>
      <c r="C8" s="33" t="s">
        <v>184</v>
      </c>
    </row>
    <row r="9" spans="1:7" ht="15" x14ac:dyDescent="0.25">
      <c r="A9" s="32" t="s">
        <v>93</v>
      </c>
      <c r="B9" s="33" t="s">
        <v>185</v>
      </c>
      <c r="C9" s="33" t="s">
        <v>186</v>
      </c>
    </row>
    <row r="10" spans="1:7" ht="15" x14ac:dyDescent="0.25">
      <c r="A10" s="32" t="s">
        <v>111</v>
      </c>
      <c r="B10" s="33" t="s">
        <v>187</v>
      </c>
      <c r="C10" s="33" t="s">
        <v>188</v>
      </c>
    </row>
    <row r="11" spans="1:7" ht="15" x14ac:dyDescent="0.25">
      <c r="A11" s="32" t="s">
        <v>93</v>
      </c>
      <c r="B11" s="33" t="s">
        <v>189</v>
      </c>
      <c r="C11" s="33" t="s">
        <v>190</v>
      </c>
    </row>
    <row r="12" spans="1:7" ht="15" x14ac:dyDescent="0.25">
      <c r="A12" s="53" t="s">
        <v>173</v>
      </c>
      <c r="B12" s="33" t="s">
        <v>93</v>
      </c>
      <c r="C12" s="33" t="s">
        <v>191</v>
      </c>
    </row>
    <row r="13" spans="1:7" ht="15" x14ac:dyDescent="0.25">
      <c r="A13" s="32" t="s">
        <v>93</v>
      </c>
      <c r="B13" s="33" t="s">
        <v>93</v>
      </c>
      <c r="C13" s="33" t="s">
        <v>192</v>
      </c>
    </row>
    <row r="14" spans="1:7" ht="15" x14ac:dyDescent="0.25">
      <c r="A14" s="32" t="s">
        <v>113</v>
      </c>
      <c r="B14" s="33" t="s">
        <v>193</v>
      </c>
      <c r="C14" s="33" t="s">
        <v>194</v>
      </c>
    </row>
    <row r="15" spans="1:7" ht="15" x14ac:dyDescent="0.25">
      <c r="A15" s="34" t="s">
        <v>93</v>
      </c>
      <c r="B15" s="35" t="s">
        <v>195</v>
      </c>
      <c r="C15" s="35" t="s">
        <v>196</v>
      </c>
    </row>
    <row r="16" spans="1:7" ht="15" x14ac:dyDescent="0.25">
      <c r="A16" s="53" t="s">
        <v>116</v>
      </c>
      <c r="B16" s="33" t="s">
        <v>100</v>
      </c>
      <c r="C16" s="33" t="s">
        <v>100</v>
      </c>
    </row>
    <row r="17" spans="1:3" ht="15" x14ac:dyDescent="0.25">
      <c r="A17" s="32" t="s">
        <v>114</v>
      </c>
      <c r="B17" s="33" t="s">
        <v>118</v>
      </c>
      <c r="C17" s="33" t="s">
        <v>118</v>
      </c>
    </row>
    <row r="18" spans="1:3" ht="15" x14ac:dyDescent="0.25">
      <c r="A18" s="32" t="s">
        <v>115</v>
      </c>
      <c r="B18" s="33" t="s">
        <v>118</v>
      </c>
      <c r="C18" s="33" t="s">
        <v>118</v>
      </c>
    </row>
    <row r="19" spans="1:3" ht="15" x14ac:dyDescent="0.25">
      <c r="A19" s="55" t="s">
        <v>174</v>
      </c>
      <c r="B19" s="65" t="s">
        <v>197</v>
      </c>
      <c r="C19" s="65" t="s">
        <v>171</v>
      </c>
    </row>
    <row r="20" spans="1:3" x14ac:dyDescent="0.2">
      <c r="A20" s="66" t="s">
        <v>176</v>
      </c>
      <c r="B20" s="66"/>
      <c r="C20" s="66"/>
    </row>
    <row r="21" spans="1:3" x14ac:dyDescent="0.2">
      <c r="A21" s="50" t="s">
        <v>101</v>
      </c>
      <c r="B21" s="50"/>
      <c r="C21" s="50"/>
    </row>
  </sheetData>
  <mergeCells count="3">
    <mergeCell ref="A20:C20"/>
    <mergeCell ref="A21:C21"/>
    <mergeCell ref="A1:C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9"/>
    </sheetView>
  </sheetViews>
  <sheetFormatPr defaultRowHeight="15" x14ac:dyDescent="0.25"/>
  <cols>
    <col min="1" max="1" width="15.7109375" customWidth="1"/>
    <col min="2" max="4" width="12.7109375" customWidth="1"/>
    <col min="5" max="5" width="20.7109375" customWidth="1"/>
  </cols>
  <sheetData>
    <row r="1" spans="1:5" x14ac:dyDescent="0.25">
      <c r="A1" s="72" t="s">
        <v>205</v>
      </c>
      <c r="B1" s="72"/>
      <c r="C1" s="72"/>
      <c r="D1" s="72"/>
      <c r="E1" s="72"/>
    </row>
    <row r="2" spans="1:5" x14ac:dyDescent="0.25">
      <c r="A2" s="73" t="s">
        <v>117</v>
      </c>
      <c r="B2" s="74" t="s">
        <v>104</v>
      </c>
      <c r="C2" s="74" t="s">
        <v>105</v>
      </c>
      <c r="D2" s="74" t="s">
        <v>106</v>
      </c>
      <c r="E2" s="74" t="s">
        <v>200</v>
      </c>
    </row>
    <row r="3" spans="1:5" x14ac:dyDescent="0.25">
      <c r="A3" s="75"/>
      <c r="B3" s="76" t="s">
        <v>201</v>
      </c>
      <c r="C3" s="76" t="s">
        <v>202</v>
      </c>
      <c r="D3" s="76" t="s">
        <v>108</v>
      </c>
      <c r="E3" s="76" t="s">
        <v>107</v>
      </c>
    </row>
    <row r="4" spans="1:5" x14ac:dyDescent="0.25">
      <c r="A4" s="59" t="s">
        <v>172</v>
      </c>
      <c r="B4" s="81" t="s">
        <v>178</v>
      </c>
      <c r="C4" s="81" t="s">
        <v>204</v>
      </c>
      <c r="D4" s="79">
        <v>4.3248000000000002E-2</v>
      </c>
      <c r="E4" s="80">
        <v>5.67678E-2</v>
      </c>
    </row>
    <row r="5" spans="1:5" x14ac:dyDescent="0.25">
      <c r="A5" s="53" t="s">
        <v>173</v>
      </c>
      <c r="B5" s="82">
        <v>7.1223300000000003E-2</v>
      </c>
      <c r="C5" s="82">
        <v>-1.8777800000000001E-2</v>
      </c>
      <c r="D5" s="71">
        <v>9.0001100000000001E-2</v>
      </c>
      <c r="E5" s="70">
        <v>0.12993469999999999</v>
      </c>
    </row>
    <row r="6" spans="1:5" x14ac:dyDescent="0.25">
      <c r="A6" s="32" t="s">
        <v>110</v>
      </c>
      <c r="B6" s="82" t="s">
        <v>203</v>
      </c>
      <c r="C6" s="82" t="s">
        <v>203</v>
      </c>
      <c r="D6" s="71">
        <v>-5.9299999999999998E-5</v>
      </c>
      <c r="E6" s="70">
        <v>3.4949999999999998E-4</v>
      </c>
    </row>
    <row r="7" spans="1:5" x14ac:dyDescent="0.25">
      <c r="A7" s="34" t="s">
        <v>111</v>
      </c>
      <c r="B7" s="83">
        <v>-2.8610000000000002E-4</v>
      </c>
      <c r="C7" s="83">
        <v>-5.553E-4</v>
      </c>
      <c r="D7" s="77">
        <v>2.6919999999999998E-4</v>
      </c>
      <c r="E7" s="78">
        <v>5.0270000000000002E-4</v>
      </c>
    </row>
    <row r="8" spans="1:5" x14ac:dyDescent="0.25">
      <c r="A8" s="51" t="s">
        <v>101</v>
      </c>
      <c r="B8" s="51"/>
      <c r="C8" s="61"/>
      <c r="D8" s="85" t="s">
        <v>206</v>
      </c>
      <c r="E8" s="85"/>
    </row>
    <row r="9" spans="1:5" x14ac:dyDescent="0.25">
      <c r="B9" s="84"/>
      <c r="C9" s="84"/>
      <c r="D9" s="88" t="s">
        <v>207</v>
      </c>
      <c r="E9" s="87" t="s">
        <v>208</v>
      </c>
    </row>
    <row r="10" spans="1:5" x14ac:dyDescent="0.25">
      <c r="B10" s="84"/>
      <c r="C10" s="84"/>
      <c r="D10" s="86"/>
      <c r="E10" s="86"/>
    </row>
    <row r="11" spans="1:5" x14ac:dyDescent="0.25">
      <c r="B11" s="84"/>
      <c r="C11" s="84"/>
      <c r="D11" s="84"/>
    </row>
  </sheetData>
  <mergeCells count="4">
    <mergeCell ref="A8:B8"/>
    <mergeCell ref="A1:E1"/>
    <mergeCell ref="A2:A3"/>
    <mergeCell ref="D8:E8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E1" sqref="E1:G40"/>
    </sheetView>
  </sheetViews>
  <sheetFormatPr defaultRowHeight="15" x14ac:dyDescent="0.25"/>
  <sheetData>
    <row r="1" spans="1:7" x14ac:dyDescent="0.25">
      <c r="A1">
        <v>2721.3310000000001</v>
      </c>
      <c r="B1">
        <v>1063341</v>
      </c>
      <c r="C1">
        <v>18300.52</v>
      </c>
      <c r="E1">
        <f>(A1-AVERAGE(A$1:A$40))/_xlfn.STDEV.P(A$1:A$40)</f>
        <v>-1.447944782875962</v>
      </c>
      <c r="F1">
        <f t="shared" ref="F1:G1" si="0">(B1-AVERAGE(B$1:B$40))/_xlfn.STDEV.P(B$1:B$40)</f>
        <v>2.0324004029960734</v>
      </c>
      <c r="G1">
        <f t="shared" si="0"/>
        <v>-1.3830204101756485</v>
      </c>
    </row>
    <row r="2" spans="1:7" x14ac:dyDescent="0.25">
      <c r="A2">
        <v>2980.498</v>
      </c>
      <c r="B2">
        <v>185885</v>
      </c>
      <c r="C2">
        <v>19627.43</v>
      </c>
      <c r="E2">
        <f t="shared" ref="E2:E18" si="1">(A2-AVERAGE(A$1:A$40))/_xlfn.STDEV.P(A$1:A$40)</f>
        <v>-1.3468521056544507</v>
      </c>
      <c r="F2">
        <f t="shared" ref="F2:F18" si="2">(B2-AVERAGE(B$1:B$40))/_xlfn.STDEV.P(B$1:B$40)</f>
        <v>-0.48873148553488754</v>
      </c>
      <c r="G2">
        <f t="shared" ref="G2:G18" si="3">(C2-AVERAGE(C$1:C$40))/_xlfn.STDEV.P(C$1:C$40)</f>
        <v>-1.2996890489029058</v>
      </c>
    </row>
    <row r="3" spans="1:7" x14ac:dyDescent="0.25">
      <c r="A3">
        <v>3037.299</v>
      </c>
      <c r="B3">
        <v>1</v>
      </c>
      <c r="C3">
        <v>19251.98</v>
      </c>
      <c r="E3">
        <f t="shared" si="1"/>
        <v>-1.3246958698726612</v>
      </c>
      <c r="F3">
        <f t="shared" si="2"/>
        <v>-1.0228187559708857</v>
      </c>
      <c r="G3">
        <f t="shared" si="3"/>
        <v>-1.323267708789297</v>
      </c>
    </row>
    <row r="4" spans="1:7" x14ac:dyDescent="0.25">
      <c r="A4">
        <v>3735.1779999999999</v>
      </c>
      <c r="B4">
        <v>447752</v>
      </c>
      <c r="C4">
        <v>22840.69</v>
      </c>
      <c r="E4">
        <f t="shared" si="1"/>
        <v>-1.0524758091138795</v>
      </c>
      <c r="F4">
        <f t="shared" si="2"/>
        <v>0.26367233215390495</v>
      </c>
      <c r="G4">
        <f t="shared" si="3"/>
        <v>-1.0978928985059286</v>
      </c>
    </row>
    <row r="5" spans="1:7" x14ac:dyDescent="0.25">
      <c r="A5">
        <v>4843.4250000000002</v>
      </c>
      <c r="B5">
        <v>854537</v>
      </c>
      <c r="C5">
        <v>29789.11</v>
      </c>
      <c r="E5">
        <f t="shared" si="1"/>
        <v>-0.62018444388332028</v>
      </c>
      <c r="F5">
        <f t="shared" si="2"/>
        <v>1.4324587274558538</v>
      </c>
      <c r="G5">
        <f t="shared" si="3"/>
        <v>-0.66152472184379585</v>
      </c>
    </row>
    <row r="6" spans="1:7" x14ac:dyDescent="0.25">
      <c r="A6">
        <v>4933.5600000000004</v>
      </c>
      <c r="B6">
        <v>391757</v>
      </c>
      <c r="C6">
        <v>30542.05</v>
      </c>
      <c r="E6">
        <f t="shared" si="1"/>
        <v>-0.58502569118193104</v>
      </c>
      <c r="F6">
        <f t="shared" si="2"/>
        <v>0.10278588303475691</v>
      </c>
      <c r="G6">
        <f t="shared" si="3"/>
        <v>-0.61423928789823912</v>
      </c>
    </row>
    <row r="7" spans="1:7" x14ac:dyDescent="0.25">
      <c r="A7">
        <v>4010.8960000000002</v>
      </c>
      <c r="B7">
        <v>1</v>
      </c>
      <c r="C7">
        <v>24982.09</v>
      </c>
      <c r="E7">
        <f t="shared" si="1"/>
        <v>-0.94492712128649148</v>
      </c>
      <c r="F7">
        <f t="shared" si="2"/>
        <v>-1.0228187559708857</v>
      </c>
      <c r="G7">
        <f t="shared" si="3"/>
        <v>-0.96341069773161003</v>
      </c>
    </row>
    <row r="8" spans="1:7" x14ac:dyDescent="0.25">
      <c r="A8">
        <v>4168.2049999999999</v>
      </c>
      <c r="B8">
        <v>308980</v>
      </c>
      <c r="C8">
        <v>25048.83</v>
      </c>
      <c r="E8">
        <f t="shared" si="1"/>
        <v>-0.8835659604865489</v>
      </c>
      <c r="F8">
        <f t="shared" si="2"/>
        <v>-0.13505138098409683</v>
      </c>
      <c r="G8">
        <f t="shared" si="3"/>
        <v>-0.95921935464779651</v>
      </c>
    </row>
    <row r="9" spans="1:7" x14ac:dyDescent="0.25">
      <c r="A9">
        <v>4703.8010000000004</v>
      </c>
      <c r="B9">
        <v>1051718</v>
      </c>
      <c r="C9">
        <v>27754.69</v>
      </c>
      <c r="E9">
        <f t="shared" si="1"/>
        <v>-0.67464725729851704</v>
      </c>
      <c r="F9">
        <f t="shared" si="2"/>
        <v>1.9990048641423923</v>
      </c>
      <c r="G9">
        <f t="shared" si="3"/>
        <v>-0.78928846467525637</v>
      </c>
    </row>
    <row r="10" spans="1:7" x14ac:dyDescent="0.25">
      <c r="A10">
        <v>4517.4840000000004</v>
      </c>
      <c r="B10">
        <v>95794</v>
      </c>
      <c r="C10">
        <v>26890.94</v>
      </c>
      <c r="E10">
        <f t="shared" si="1"/>
        <v>-0.74732350212089149</v>
      </c>
      <c r="F10">
        <f t="shared" si="2"/>
        <v>-0.74758354531867477</v>
      </c>
      <c r="G10">
        <f t="shared" si="3"/>
        <v>-0.8435328846429494</v>
      </c>
    </row>
    <row r="11" spans="1:7" x14ac:dyDescent="0.25">
      <c r="A11">
        <v>4321.4120000000003</v>
      </c>
      <c r="B11">
        <v>1</v>
      </c>
      <c r="C11">
        <v>26246.35</v>
      </c>
      <c r="E11">
        <f t="shared" si="1"/>
        <v>-0.82380485741757747</v>
      </c>
      <c r="F11">
        <f t="shared" si="2"/>
        <v>-1.0228187559708857</v>
      </c>
      <c r="G11">
        <f t="shared" si="3"/>
        <v>-0.8840138231864807</v>
      </c>
    </row>
    <row r="12" spans="1:7" x14ac:dyDescent="0.25">
      <c r="A12">
        <v>4796.0540000000001</v>
      </c>
      <c r="B12">
        <v>369885</v>
      </c>
      <c r="C12">
        <v>28882.21</v>
      </c>
      <c r="E12">
        <f t="shared" si="1"/>
        <v>-0.63866234119532461</v>
      </c>
      <c r="F12">
        <f t="shared" si="2"/>
        <v>3.9942621759035769E-2</v>
      </c>
      <c r="G12">
        <f t="shared" si="3"/>
        <v>-0.7184790077699329</v>
      </c>
    </row>
    <row r="13" spans="1:7" x14ac:dyDescent="0.25">
      <c r="A13">
        <v>4812.0810000000001</v>
      </c>
      <c r="B13">
        <v>949097</v>
      </c>
      <c r="C13">
        <v>29423.54</v>
      </c>
      <c r="E13">
        <f t="shared" si="1"/>
        <v>-0.63241072606751447</v>
      </c>
      <c r="F13">
        <f t="shared" si="2"/>
        <v>1.7041512469434266</v>
      </c>
      <c r="G13">
        <f t="shared" si="3"/>
        <v>-0.68448290720714122</v>
      </c>
    </row>
    <row r="14" spans="1:7" x14ac:dyDescent="0.25">
      <c r="A14">
        <v>4487.4949999999999</v>
      </c>
      <c r="B14">
        <v>118510</v>
      </c>
      <c r="C14">
        <v>27725.41</v>
      </c>
      <c r="E14">
        <f t="shared" si="1"/>
        <v>-0.75902124256313908</v>
      </c>
      <c r="F14">
        <f t="shared" si="2"/>
        <v>-0.68231527889862709</v>
      </c>
      <c r="G14">
        <f t="shared" si="3"/>
        <v>-0.79112727986096287</v>
      </c>
    </row>
    <row r="15" spans="1:7" x14ac:dyDescent="0.25">
      <c r="A15">
        <v>4715.3760000000002</v>
      </c>
      <c r="B15">
        <v>1</v>
      </c>
      <c r="C15">
        <v>29697.99</v>
      </c>
      <c r="E15">
        <f t="shared" si="1"/>
        <v>-0.67013222359886016</v>
      </c>
      <c r="F15">
        <f t="shared" si="2"/>
        <v>-1.0228187559708857</v>
      </c>
      <c r="G15">
        <f t="shared" si="3"/>
        <v>-0.66724715489439634</v>
      </c>
    </row>
    <row r="16" spans="1:7" x14ac:dyDescent="0.25">
      <c r="A16">
        <v>5206.3990000000003</v>
      </c>
      <c r="B16">
        <v>366538</v>
      </c>
      <c r="C16">
        <v>32100.6</v>
      </c>
      <c r="E16">
        <f t="shared" si="1"/>
        <v>-0.47860000828079036</v>
      </c>
      <c r="F16">
        <f t="shared" si="2"/>
        <v>3.0325924818205542E-2</v>
      </c>
      <c r="G16">
        <f t="shared" si="3"/>
        <v>-0.51636068790906653</v>
      </c>
    </row>
    <row r="17" spans="1:7" x14ac:dyDescent="0.25">
      <c r="A17">
        <v>5934.8620000000001</v>
      </c>
      <c r="B17">
        <v>908543</v>
      </c>
      <c r="C17">
        <v>35446.769999999997</v>
      </c>
      <c r="E17">
        <f t="shared" si="1"/>
        <v>-0.19445011679455243</v>
      </c>
      <c r="F17">
        <f t="shared" si="2"/>
        <v>1.5876303244043084</v>
      </c>
      <c r="G17">
        <f t="shared" si="3"/>
        <v>-0.30621764795156137</v>
      </c>
    </row>
    <row r="18" spans="1:7" x14ac:dyDescent="0.25">
      <c r="A18">
        <v>5228.674</v>
      </c>
      <c r="B18">
        <v>168794</v>
      </c>
      <c r="C18">
        <v>32822.36</v>
      </c>
      <c r="E18">
        <f t="shared" si="1"/>
        <v>-0.46991125012443119</v>
      </c>
      <c r="F18">
        <f t="shared" si="2"/>
        <v>-0.53783783970749865</v>
      </c>
      <c r="G18">
        <f t="shared" si="3"/>
        <v>-0.47103339117287873</v>
      </c>
    </row>
    <row r="19" spans="1:7" x14ac:dyDescent="0.25">
      <c r="A19">
        <v>5364.4409999999998</v>
      </c>
      <c r="B19">
        <v>1</v>
      </c>
      <c r="C19">
        <v>33117.57</v>
      </c>
      <c r="E19">
        <f t="shared" ref="E19:E40" si="4">(A19-AVERAGE(A$1:A$40))/_xlfn.STDEV.P(A$1:A$40)</f>
        <v>-0.41695292785217847</v>
      </c>
      <c r="F19">
        <f t="shared" ref="F19:F40" si="5">(B19-AVERAGE(B$1:B$40))/_xlfn.STDEV.P(B$1:B$40)</f>
        <v>-1.0228187559708857</v>
      </c>
      <c r="G19">
        <f t="shared" ref="G19:G40" si="6">(C19-AVERAGE(C$1:C$40))/_xlfn.STDEV.P(C$1:C$40)</f>
        <v>-0.4524938887489568</v>
      </c>
    </row>
    <row r="20" spans="1:7" x14ac:dyDescent="0.25">
      <c r="A20">
        <v>5497.9809999999998</v>
      </c>
      <c r="B20">
        <v>410045</v>
      </c>
      <c r="C20">
        <v>34922.660000000003</v>
      </c>
      <c r="E20">
        <f t="shared" si="4"/>
        <v>-0.36486328636170851</v>
      </c>
      <c r="F20">
        <f t="shared" si="5"/>
        <v>0.15533149213362252</v>
      </c>
      <c r="G20">
        <f t="shared" si="6"/>
        <v>-0.33913231417357836</v>
      </c>
    </row>
    <row r="21" spans="1:7" x14ac:dyDescent="0.25">
      <c r="A21">
        <v>6300.8869999999997</v>
      </c>
      <c r="B21">
        <v>856534</v>
      </c>
      <c r="C21">
        <v>40805.050000000003</v>
      </c>
      <c r="E21">
        <f t="shared" si="4"/>
        <v>-5.1675584620303139E-2</v>
      </c>
      <c r="F21">
        <f t="shared" si="5"/>
        <v>1.4381965654572992</v>
      </c>
      <c r="G21">
        <f t="shared" si="6"/>
        <v>3.0288043075344811E-2</v>
      </c>
    </row>
    <row r="22" spans="1:7" x14ac:dyDescent="0.25">
      <c r="A22">
        <v>6478.9669999999996</v>
      </c>
      <c r="B22">
        <v>169382</v>
      </c>
      <c r="C22">
        <v>42570.89</v>
      </c>
      <c r="E22">
        <f t="shared" si="4"/>
        <v>1.778767250582302E-2</v>
      </c>
      <c r="F22">
        <f t="shared" si="5"/>
        <v>-0.53614838114723329</v>
      </c>
      <c r="G22">
        <f t="shared" si="6"/>
        <v>0.14118467584611269</v>
      </c>
    </row>
    <row r="23" spans="1:7" x14ac:dyDescent="0.25">
      <c r="A23">
        <v>6451.4759999999997</v>
      </c>
      <c r="B23">
        <v>1</v>
      </c>
      <c r="C23">
        <v>42765.89</v>
      </c>
      <c r="E23">
        <f t="shared" si="4"/>
        <v>7.0643211937479198E-3</v>
      </c>
      <c r="F23">
        <f t="shared" si="5"/>
        <v>-1.0228187559708857</v>
      </c>
      <c r="G23">
        <f t="shared" si="6"/>
        <v>0.15343088353780604</v>
      </c>
    </row>
    <row r="24" spans="1:7" x14ac:dyDescent="0.25">
      <c r="A24">
        <v>6913.6229999999996</v>
      </c>
      <c r="B24">
        <v>484381</v>
      </c>
      <c r="C24">
        <v>44596.959999999999</v>
      </c>
      <c r="E24">
        <f t="shared" si="4"/>
        <v>0.18733294142660864</v>
      </c>
      <c r="F24">
        <f t="shared" si="5"/>
        <v>0.36891583148036755</v>
      </c>
      <c r="G24">
        <f t="shared" si="6"/>
        <v>0.26842402978410823</v>
      </c>
    </row>
    <row r="25" spans="1:7" x14ac:dyDescent="0.25">
      <c r="A25">
        <v>6928.0039999999999</v>
      </c>
      <c r="B25">
        <v>758950</v>
      </c>
      <c r="C25">
        <v>45122.49</v>
      </c>
      <c r="E25">
        <f t="shared" si="4"/>
        <v>0.19294250510995792</v>
      </c>
      <c r="F25">
        <f t="shared" si="5"/>
        <v>1.1578154019455047</v>
      </c>
      <c r="G25">
        <f t="shared" si="6"/>
        <v>0.30142787351854716</v>
      </c>
    </row>
    <row r="26" spans="1:7" x14ac:dyDescent="0.25">
      <c r="A26">
        <v>7431.9189999999999</v>
      </c>
      <c r="B26">
        <v>71531</v>
      </c>
      <c r="C26">
        <v>49236.61</v>
      </c>
      <c r="E26">
        <f t="shared" si="4"/>
        <v>0.38950347329679463</v>
      </c>
      <c r="F26">
        <f t="shared" si="5"/>
        <v>-0.81729669676037286</v>
      </c>
      <c r="G26">
        <f t="shared" si="6"/>
        <v>0.55979899140854439</v>
      </c>
    </row>
    <row r="27" spans="1:7" x14ac:dyDescent="0.25">
      <c r="A27">
        <v>9276.893</v>
      </c>
      <c r="B27">
        <v>1</v>
      </c>
      <c r="C27">
        <v>59893.16</v>
      </c>
      <c r="E27">
        <f t="shared" si="4"/>
        <v>1.1091682495379085</v>
      </c>
      <c r="F27">
        <f t="shared" si="5"/>
        <v>-1.0228187559708857</v>
      </c>
      <c r="G27">
        <f t="shared" si="6"/>
        <v>1.2290416815465688</v>
      </c>
    </row>
    <row r="28" spans="1:7" x14ac:dyDescent="0.25">
      <c r="A28">
        <v>10168.92</v>
      </c>
      <c r="B28">
        <v>355034</v>
      </c>
      <c r="C28">
        <v>63599.58</v>
      </c>
      <c r="E28">
        <f t="shared" si="4"/>
        <v>1.457119175326582</v>
      </c>
      <c r="F28">
        <f t="shared" si="5"/>
        <v>-2.7276998030406185E-3</v>
      </c>
      <c r="G28">
        <f t="shared" si="6"/>
        <v>1.461808805201164</v>
      </c>
    </row>
    <row r="29" spans="1:7" x14ac:dyDescent="0.25">
      <c r="A29">
        <v>12166.01</v>
      </c>
      <c r="B29">
        <v>739964</v>
      </c>
      <c r="C29">
        <v>74727.95</v>
      </c>
      <c r="E29">
        <f t="shared" si="4"/>
        <v>2.2361194907691662</v>
      </c>
      <c r="F29">
        <f t="shared" si="5"/>
        <v>1.103264279113535</v>
      </c>
      <c r="G29">
        <f t="shared" si="6"/>
        <v>2.1606822938678789</v>
      </c>
    </row>
    <row r="30" spans="1:7" x14ac:dyDescent="0.25">
      <c r="A30">
        <v>12156.07</v>
      </c>
      <c r="B30">
        <v>166706</v>
      </c>
      <c r="C30">
        <v>74563.14</v>
      </c>
      <c r="E30">
        <f t="shared" si="4"/>
        <v>2.2322422177692012</v>
      </c>
      <c r="F30">
        <f t="shared" si="5"/>
        <v>-0.54383714153374707</v>
      </c>
      <c r="G30">
        <f t="shared" si="6"/>
        <v>2.1503320503311203</v>
      </c>
    </row>
    <row r="31" spans="1:7" x14ac:dyDescent="0.25">
      <c r="A31">
        <v>11933.62</v>
      </c>
      <c r="B31">
        <v>1</v>
      </c>
      <c r="C31">
        <v>73584.12</v>
      </c>
      <c r="E31">
        <f t="shared" si="4"/>
        <v>2.1454716565174787</v>
      </c>
      <c r="F31">
        <f t="shared" si="5"/>
        <v>-1.0228187559708857</v>
      </c>
      <c r="G31">
        <f t="shared" si="6"/>
        <v>2.0888485515910089</v>
      </c>
    </row>
    <row r="32" spans="1:7" x14ac:dyDescent="0.25">
      <c r="A32">
        <v>11834.52</v>
      </c>
      <c r="B32">
        <v>295825</v>
      </c>
      <c r="C32">
        <v>73026.87</v>
      </c>
      <c r="E32">
        <f t="shared" si="4"/>
        <v>2.1068159468297032</v>
      </c>
      <c r="F32">
        <f t="shared" si="5"/>
        <v>-0.17284870642676836</v>
      </c>
      <c r="G32">
        <f t="shared" si="6"/>
        <v>2.0538526580720546</v>
      </c>
    </row>
    <row r="33" spans="1:7" x14ac:dyDescent="0.25">
      <c r="A33">
        <v>10282.879999999999</v>
      </c>
      <c r="B33">
        <v>950233</v>
      </c>
      <c r="C33">
        <v>63257.78</v>
      </c>
      <c r="E33">
        <f t="shared" si="4"/>
        <v>1.5015712911289925</v>
      </c>
      <c r="F33">
        <f t="shared" si="5"/>
        <v>1.7074152349101979</v>
      </c>
      <c r="G33">
        <f t="shared" si="6"/>
        <v>1.4403434011549032</v>
      </c>
    </row>
    <row r="34" spans="1:7" x14ac:dyDescent="0.25">
      <c r="A34">
        <v>8599.6589999999997</v>
      </c>
      <c r="B34">
        <v>112782</v>
      </c>
      <c r="C34">
        <v>54134.879999999997</v>
      </c>
      <c r="E34">
        <f t="shared" si="4"/>
        <v>0.84500113657432485</v>
      </c>
      <c r="F34">
        <f t="shared" si="5"/>
        <v>-0.69877313371699445</v>
      </c>
      <c r="G34">
        <f t="shared" si="6"/>
        <v>0.86741556448542001</v>
      </c>
    </row>
    <row r="35" spans="1:7" x14ac:dyDescent="0.25">
      <c r="A35">
        <v>8430.9140000000007</v>
      </c>
      <c r="B35">
        <v>1</v>
      </c>
      <c r="C35">
        <v>52616.61</v>
      </c>
      <c r="E35">
        <f t="shared" si="4"/>
        <v>0.77917916148589217</v>
      </c>
      <c r="F35">
        <f t="shared" si="5"/>
        <v>-1.0228187559708857</v>
      </c>
      <c r="G35">
        <f t="shared" si="6"/>
        <v>0.7720665913978958</v>
      </c>
    </row>
    <row r="36" spans="1:7" x14ac:dyDescent="0.25">
      <c r="A36">
        <v>7441.3720000000003</v>
      </c>
      <c r="B36">
        <v>312559</v>
      </c>
      <c r="C36">
        <v>46188.46</v>
      </c>
      <c r="E36">
        <f t="shared" si="4"/>
        <v>0.39319078332382346</v>
      </c>
      <c r="F36">
        <f t="shared" si="5"/>
        <v>-0.12476809495146123</v>
      </c>
      <c r="G36">
        <f t="shared" si="6"/>
        <v>0.36837192486785164</v>
      </c>
    </row>
    <row r="37" spans="1:7" x14ac:dyDescent="0.25">
      <c r="A37">
        <v>6757.4440000000004</v>
      </c>
      <c r="B37">
        <v>871308</v>
      </c>
      <c r="C37">
        <v>42400.44</v>
      </c>
      <c r="E37">
        <f t="shared" si="4"/>
        <v>0.12641255713471058</v>
      </c>
      <c r="F37">
        <f t="shared" si="5"/>
        <v>1.4806456483983885</v>
      </c>
      <c r="G37">
        <f t="shared" si="6"/>
        <v>0.13048023430227118</v>
      </c>
    </row>
    <row r="38" spans="1:7" x14ac:dyDescent="0.25">
      <c r="A38">
        <v>6224.5730000000003</v>
      </c>
      <c r="B38">
        <v>89052</v>
      </c>
      <c r="C38">
        <v>39885.129999999997</v>
      </c>
      <c r="E38">
        <f t="shared" si="4"/>
        <v>-8.1443211553833869E-2</v>
      </c>
      <c r="F38">
        <f t="shared" si="5"/>
        <v>-0.76695485418484666</v>
      </c>
      <c r="G38">
        <f t="shared" si="6"/>
        <v>-2.7483912718207042E-2</v>
      </c>
    </row>
    <row r="39" spans="1:7" x14ac:dyDescent="0.25">
      <c r="A39">
        <v>5986.2330000000002</v>
      </c>
      <c r="B39">
        <v>1</v>
      </c>
      <c r="C39">
        <v>38488.94</v>
      </c>
      <c r="E39">
        <f t="shared" si="4"/>
        <v>-0.17441194865761267</v>
      </c>
      <c r="F39">
        <f t="shared" si="5"/>
        <v>-1.0228187559708857</v>
      </c>
      <c r="G39">
        <f t="shared" si="6"/>
        <v>-0.11516613178008024</v>
      </c>
    </row>
    <row r="40" spans="1:7" x14ac:dyDescent="0.25">
      <c r="A40">
        <v>5554.1840000000002</v>
      </c>
      <c r="B40">
        <v>313907</v>
      </c>
      <c r="C40">
        <v>36031.839999999997</v>
      </c>
      <c r="E40">
        <f t="shared" si="4"/>
        <v>-0.34294031106824663</v>
      </c>
      <c r="F40">
        <f t="shared" si="5"/>
        <v>-0.12089498246976445</v>
      </c>
      <c r="G40">
        <f t="shared" si="6"/>
        <v>-0.26947462880192535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int_price</vt:lpstr>
      <vt:lpstr>Graph5</vt:lpstr>
      <vt:lpstr>table2</vt:lpstr>
      <vt:lpstr>table3</vt:lpstr>
      <vt:lpstr>table4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Oscar Galvez</cp:lastModifiedBy>
  <dcterms:created xsi:type="dcterms:W3CDTF">2020-04-22T00:19:23Z</dcterms:created>
  <dcterms:modified xsi:type="dcterms:W3CDTF">2020-05-11T02:49:48Z</dcterms:modified>
</cp:coreProperties>
</file>