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8.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9.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0.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1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slicers/slicer1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slicers/slicer14.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slicers/slicer15.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hidePivotFieldList="1" defaultThemeVersion="166925"/>
  <mc:AlternateContent xmlns:mc="http://schemas.openxmlformats.org/markup-compatibility/2006">
    <mc:Choice Requires="x15">
      <x15ac:absPath xmlns:x15ac="http://schemas.microsoft.com/office/spreadsheetml/2010/11/ac" url="https://actionaidglobal-my.sharepoint.com/personal/amadou_barry_actionaid_org/Documents/2021/Documents/D4A Workshop/Regional Reports/3rd D4A/"/>
    </mc:Choice>
  </mc:AlternateContent>
  <xr:revisionPtr revIDLastSave="1257" documentId="8_{9A1A16D2-7837-4757-84CB-8D184F61982D}" xr6:coauthVersionLast="47" xr6:coauthVersionMax="47" xr10:uidLastSave="{C48A436F-64D0-4C73-8E26-7425F8F8BBC2}"/>
  <bookViews>
    <workbookView xWindow="-120" yWindow="-120" windowWidth="20730" windowHeight="11160" firstSheet="13" activeTab="14" xr2:uid="{CB6CC4E6-6BF2-45C5-8966-3D772D38AC91}"/>
  </bookViews>
  <sheets>
    <sheet name="HepB_Timeliness" sheetId="7" r:id="rId1"/>
    <sheet name="MR1_Timeliness" sheetId="8" r:id="rId2"/>
    <sheet name="BCG_Coverage" sheetId="9" r:id="rId3"/>
    <sheet name="Penta1_Coverage" sheetId="11" r:id="rId4"/>
    <sheet name="Penta3_Coverage" sheetId="12" r:id="rId5"/>
    <sheet name="MR1_Coverage" sheetId="13" r:id="rId6"/>
    <sheet name="BCG_Wastage" sheetId="14" r:id="rId7"/>
    <sheet name="PENTA_Wastage" sheetId="15" r:id="rId8"/>
    <sheet name="OPV_Wastage " sheetId="16" r:id="rId9"/>
    <sheet name="ROTA_Wastage" sheetId="17" r:id="rId10"/>
    <sheet name="Age-Inappropriate Vaccines" sheetId="18" r:id="rId11"/>
    <sheet name="Invalid IDs" sheetId="19" r:id="rId12"/>
    <sheet name="Incomplete Vaccine Groups" sheetId="20" r:id="rId13"/>
    <sheet name="Same Vaccine Different Session" sheetId="21" r:id="rId14"/>
    <sheet name="Incomplete Registration" sheetId="22" r:id="rId15"/>
    <sheet name="Working Sheet" sheetId="2" r:id="rId16"/>
    <sheet name="Data Source" sheetId="25" r:id="rId17"/>
  </sheets>
  <definedNames>
    <definedName name="ExternalData_1" localSheetId="16" hidden="1">'Data Source'!$A$1:$AM$73</definedName>
    <definedName name="Slicer_Health_Facility_Name">#N/A</definedName>
    <definedName name="Slicer_Period">#N/A</definedName>
  </definedNames>
  <calcPr calcId="191029"/>
  <pivotCaches>
    <pivotCache cacheId="5"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1" l="1"/>
  <c r="C6" i="19"/>
  <c r="C4" i="14"/>
  <c r="B2" i="16"/>
  <c r="B5" i="14"/>
  <c r="B5" i="22"/>
  <c r="B4" i="19"/>
  <c r="C2" i="20"/>
  <c r="C2" i="9"/>
  <c r="C5" i="16"/>
  <c r="D4" i="8"/>
  <c r="B6" i="17"/>
  <c r="C5" i="7"/>
  <c r="B2" i="12"/>
  <c r="C5" i="13"/>
  <c r="C5" i="21"/>
  <c r="B4" i="16"/>
  <c r="C2" i="17"/>
  <c r="B6" i="16"/>
  <c r="C5" i="12"/>
  <c r="C2" i="15"/>
  <c r="C6" i="14"/>
  <c r="C6" i="22"/>
  <c r="C4" i="20"/>
  <c r="B2" i="22"/>
  <c r="B5" i="17"/>
  <c r="D6" i="7"/>
  <c r="B2" i="11"/>
  <c r="B6" i="14"/>
  <c r="C5" i="14"/>
  <c r="C6" i="15"/>
  <c r="C4" i="22"/>
  <c r="B5" i="18"/>
  <c r="C2" i="13"/>
  <c r="B2" i="15"/>
  <c r="B4" i="14"/>
  <c r="B6" i="21"/>
  <c r="B2" i="21"/>
  <c r="D2" i="7"/>
  <c r="C2" i="7"/>
  <c r="C4" i="21"/>
  <c r="C2" i="11"/>
  <c r="C6" i="18"/>
  <c r="B2" i="14"/>
  <c r="B5" i="13"/>
  <c r="B4" i="17"/>
  <c r="C4" i="13"/>
  <c r="C6" i="17"/>
  <c r="D4" i="7"/>
  <c r="B5" i="20"/>
  <c r="C2" i="16"/>
  <c r="D5" i="8"/>
  <c r="B6" i="15"/>
  <c r="C2" i="8"/>
  <c r="C5" i="11"/>
  <c r="B4" i="12"/>
  <c r="B2" i="19"/>
  <c r="B4" i="18"/>
  <c r="C6" i="20"/>
  <c r="B2" i="18"/>
  <c r="B5" i="15"/>
  <c r="B4" i="21"/>
  <c r="B4" i="22"/>
  <c r="C6" i="13"/>
  <c r="C6" i="21"/>
  <c r="C4" i="18"/>
  <c r="B2" i="20"/>
  <c r="B5" i="16"/>
  <c r="D2" i="8"/>
  <c r="C5" i="8"/>
  <c r="B2" i="9"/>
  <c r="C4" i="17"/>
  <c r="C5" i="22"/>
  <c r="B6" i="11"/>
  <c r="B6" i="19"/>
  <c r="C4" i="15"/>
  <c r="B2" i="17"/>
  <c r="C5" i="15"/>
  <c r="B6" i="9"/>
  <c r="B4" i="20"/>
  <c r="C2" i="21"/>
  <c r="B6" i="22"/>
  <c r="C5" i="18"/>
  <c r="C2" i="19"/>
  <c r="C6" i="16"/>
  <c r="C4" i="9"/>
  <c r="C6" i="8"/>
  <c r="B5" i="11"/>
  <c r="B5" i="19"/>
  <c r="B4" i="13"/>
  <c r="C2" i="14"/>
  <c r="B6" i="20"/>
  <c r="C5" i="20"/>
  <c r="C6" i="9"/>
  <c r="C4" i="8"/>
  <c r="C4" i="12"/>
  <c r="B6" i="12"/>
  <c r="B6" i="13"/>
  <c r="C4" i="19"/>
  <c r="C5" i="17"/>
  <c r="C6" i="7"/>
  <c r="B4" i="9"/>
  <c r="B4" i="11"/>
  <c r="B5" i="21"/>
  <c r="C2" i="18"/>
  <c r="C4" i="11"/>
  <c r="C4" i="7"/>
  <c r="B5" i="12"/>
  <c r="C4" i="16"/>
  <c r="B6" i="18"/>
  <c r="C2" i="12"/>
  <c r="C5" i="9"/>
  <c r="C5" i="19"/>
  <c r="B2" i="13"/>
  <c r="D5" i="7"/>
  <c r="C6" i="12"/>
  <c r="B4" i="15"/>
  <c r="B5" i="9"/>
  <c r="C2" i="22"/>
  <c r="D6" i="8"/>
  <c r="D5" i="9" l="1"/>
  <c r="D4" i="15"/>
  <c r="F6" i="7"/>
  <c r="D2" i="13"/>
  <c r="E6" i="19"/>
  <c r="E6" i="9"/>
  <c r="D6" i="18"/>
  <c r="E5" i="16"/>
  <c r="D5" i="12"/>
  <c r="E4" i="7"/>
  <c r="E5" i="11"/>
  <c r="D5" i="21"/>
  <c r="D4" i="11"/>
  <c r="D4" i="9"/>
  <c r="E6" i="7"/>
  <c r="E6" i="17"/>
  <c r="E5" i="19"/>
  <c r="D6" i="13"/>
  <c r="D6" i="12"/>
  <c r="E5" i="12"/>
  <c r="E4" i="8"/>
  <c r="E6" i="20"/>
  <c r="D6" i="20"/>
  <c r="D4" i="13"/>
  <c r="D5" i="19"/>
  <c r="D5" i="11"/>
  <c r="E6" i="8"/>
  <c r="E5" i="9"/>
  <c r="E6" i="18"/>
  <c r="D6" i="22"/>
  <c r="D4" i="20"/>
  <c r="D6" i="9"/>
  <c r="E6" i="15"/>
  <c r="D2" i="17"/>
  <c r="E5" i="15"/>
  <c r="D6" i="19"/>
  <c r="D6" i="11"/>
  <c r="E6" i="22"/>
  <c r="E5" i="17"/>
  <c r="D2" i="9"/>
  <c r="E5" i="8"/>
  <c r="D5" i="16"/>
  <c r="D2" i="20"/>
  <c r="E5" i="18"/>
  <c r="D4" i="22"/>
  <c r="D4" i="21"/>
  <c r="D5" i="15"/>
  <c r="D2" i="18"/>
  <c r="D4" i="18"/>
  <c r="D2" i="19"/>
  <c r="D4" i="12"/>
  <c r="E6" i="11"/>
  <c r="E2" i="8"/>
  <c r="D6" i="15"/>
  <c r="F6" i="8"/>
  <c r="D5" i="20"/>
  <c r="F5" i="7"/>
  <c r="E5" i="13"/>
  <c r="D4" i="17"/>
  <c r="D5" i="13"/>
  <c r="D2" i="14"/>
  <c r="E5" i="21"/>
  <c r="E2" i="7"/>
  <c r="D2" i="21"/>
  <c r="D6" i="21"/>
  <c r="D4" i="14"/>
  <c r="D2" i="15"/>
  <c r="D5" i="18"/>
  <c r="E5" i="22"/>
  <c r="E6" i="14"/>
  <c r="D6" i="14"/>
  <c r="D2" i="11"/>
  <c r="D5" i="17"/>
  <c r="D2" i="22"/>
  <c r="E5" i="20"/>
  <c r="E6" i="12"/>
  <c r="D6" i="16"/>
  <c r="D4" i="16"/>
  <c r="E6" i="21"/>
  <c r="E6" i="13"/>
  <c r="D2" i="12"/>
  <c r="E5" i="7"/>
  <c r="D6" i="17"/>
  <c r="F5" i="8"/>
  <c r="E6" i="16"/>
  <c r="D4" i="19"/>
  <c r="D5" i="22"/>
  <c r="D5" i="14"/>
  <c r="D2" i="16"/>
  <c r="E5"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0D980E-AAF7-4DCE-9801-93358A1BD7A4}" keepAlive="1" interval="60" name="Query - Updated_Data" description="Connection to the 'Updated_Data' query in the workbook." type="5" refreshedVersion="7" background="1" refreshOnLoad="1" saveData="1">
    <dbPr connection="Provider=Microsoft.Mashup.OleDb.1;Data Source=$Workbook$;Location=Updated_Data;Extended Properties=&quot;&quot;" command="SELECT * FROM [Updated_Data]"/>
  </connection>
</connections>
</file>

<file path=xl/sharedStrings.xml><?xml version="1.0" encoding="utf-8"?>
<sst xmlns="http://schemas.openxmlformats.org/spreadsheetml/2006/main" count="659" uniqueCount="97">
  <si>
    <t>Region</t>
  </si>
  <si>
    <t>Period</t>
  </si>
  <si>
    <t>hepb_on_time</t>
  </si>
  <si>
    <t>hepb_on_time.total</t>
  </si>
  <si>
    <t>mr_1_on_time</t>
  </si>
  <si>
    <t>mr_1_on_time.total</t>
  </si>
  <si>
    <t>bcg_coverage</t>
  </si>
  <si>
    <t>bcg_coverage.total</t>
  </si>
  <si>
    <t>penta_1_coverage</t>
  </si>
  <si>
    <t>penta_1_coverage.total</t>
  </si>
  <si>
    <t>penta_3_coverage</t>
  </si>
  <si>
    <t>penta_3_coverage.total</t>
  </si>
  <si>
    <t>mr_1_coverage</t>
  </si>
  <si>
    <t>mr_1_coverage.total</t>
  </si>
  <si>
    <t>bcg_wastage</t>
  </si>
  <si>
    <t>bcg_wastage.total</t>
  </si>
  <si>
    <t>penta_wastage</t>
  </si>
  <si>
    <t>penta_wastage.total</t>
  </si>
  <si>
    <t>opv_wastage</t>
  </si>
  <si>
    <t>opv_wastage.total</t>
  </si>
  <si>
    <t>rv_wastage</t>
  </si>
  <si>
    <t>rv_wastage.total</t>
  </si>
  <si>
    <t>mr_wastage</t>
  </si>
  <si>
    <t>mr_wastage.total</t>
  </si>
  <si>
    <t>Age-Inappropriate Vaccine</t>
  </si>
  <si>
    <t>Age-Inappropriate Vaccine.total</t>
  </si>
  <si>
    <t>Invalid IDs</t>
  </si>
  <si>
    <t>Invalid IDs.total</t>
  </si>
  <si>
    <t>Incomplete Vaccine Group</t>
  </si>
  <si>
    <t>Incomplete Vaccine Group.total</t>
  </si>
  <si>
    <t>Same Vaccines In Different Sessions</t>
  </si>
  <si>
    <t>Same Vaccines In Different Sessions.total</t>
  </si>
  <si>
    <t>Incomplete Registrations</t>
  </si>
  <si>
    <t>Incomplete Registrations.total</t>
  </si>
  <si>
    <t>Public</t>
  </si>
  <si>
    <t>Indicator Dashboard</t>
  </si>
  <si>
    <t>Cases</t>
  </si>
  <si>
    <t>Row Labels</t>
  </si>
  <si>
    <t>Grand Total</t>
  </si>
  <si>
    <t>Total Cases</t>
  </si>
  <si>
    <t># of infants</t>
  </si>
  <si>
    <t>Annual Target</t>
  </si>
  <si>
    <t>Wastage</t>
  </si>
  <si>
    <t>Consumption</t>
  </si>
  <si>
    <t>Total IDs</t>
  </si>
  <si>
    <t>Total Registrations</t>
  </si>
  <si>
    <t>HepbTimeliness</t>
  </si>
  <si>
    <t>mr1Timeliness</t>
  </si>
  <si>
    <t>bcgCoverage</t>
  </si>
  <si>
    <t>Penta1Coverage</t>
  </si>
  <si>
    <t>Penta3Coverage</t>
  </si>
  <si>
    <t>mr1Coverage</t>
  </si>
  <si>
    <t>bcgwastage</t>
  </si>
  <si>
    <t>pentawastage</t>
  </si>
  <si>
    <t>opvwastage</t>
  </si>
  <si>
    <t>rotawastage</t>
  </si>
  <si>
    <t>AgeInappropriateVaccines</t>
  </si>
  <si>
    <t>InvalidIDs</t>
  </si>
  <si>
    <t>Incomplete Vaccine Groups</t>
  </si>
  <si>
    <t>Same Vaccine Different Sessions</t>
  </si>
  <si>
    <t>Incomplete Registration</t>
  </si>
  <si>
    <t>Health Facility Name</t>
  </si>
  <si>
    <t>HF Type</t>
  </si>
  <si>
    <t>Period (Month Index)</t>
  </si>
  <si>
    <t>Period (Month)</t>
  </si>
  <si>
    <t>CRR</t>
  </si>
  <si>
    <t>Janjanbureh</t>
  </si>
  <si>
    <t>Feb</t>
  </si>
  <si>
    <t>Kuntaur</t>
  </si>
  <si>
    <t>May</t>
  </si>
  <si>
    <t>Jun</t>
  </si>
  <si>
    <t>Sami Karantaba</t>
  </si>
  <si>
    <t>kaur</t>
  </si>
  <si>
    <t>Bansang RCH</t>
  </si>
  <si>
    <t>Jul</t>
  </si>
  <si>
    <t>Dankunku</t>
  </si>
  <si>
    <t>Mar</t>
  </si>
  <si>
    <t>Apr</t>
  </si>
  <si>
    <t>Chamen</t>
  </si>
  <si>
    <t>Kudang</t>
  </si>
  <si>
    <t>Brikamaba</t>
  </si>
  <si>
    <t>Jan</t>
  </si>
  <si>
    <t>Performance (%)</t>
  </si>
  <si>
    <t>% Diff</t>
  </si>
  <si>
    <t xml:space="preserve"> </t>
  </si>
  <si>
    <t>Group1</t>
  </si>
  <si>
    <t>Cumulative</t>
  </si>
  <si>
    <t>Aug</t>
  </si>
  <si>
    <t>Timely</t>
  </si>
  <si>
    <t>An. Target</t>
  </si>
  <si>
    <t>Total Administered</t>
  </si>
  <si>
    <t>1st D4A</t>
  </si>
  <si>
    <t>2nd D4A</t>
  </si>
  <si>
    <t>3rd D4A</t>
  </si>
  <si>
    <t>Gambia</t>
  </si>
  <si>
    <t>Country</t>
  </si>
  <si>
    <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</si>
</sst>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mmm"/>
    <numFmt numFmtId="165" formatCode="0.0%"/>
    <numFmt numFmtId="166" formatCode="_(* #,##0_);_(* \(#,##0\);_(* &quot;-&quot;??_);_(@_)"/>
  </numFmts>
  <fonts count="9" x14ac:knownFonts="1">
    <font>
      <sz val="11"/>
      <color theme="1"/>
      <name val="Calibri"/>
      <family val="2"/>
      <scheme val="minor"/>
    </font>
    <font>
      <sz val="11"/>
      <color theme="1"/>
      <name val="Calibri"/>
      <family val="2"/>
      <scheme val="minor"/>
    </font>
    <font>
      <b/>
      <sz val="12"/>
      <color theme="1"/>
      <name val="Arial"/>
      <family val="2"/>
    </font>
    <font>
      <b/>
      <sz val="11"/>
      <color theme="0"/>
      <name val="Calibri"/>
      <family val="2"/>
      <scheme val="minor"/>
    </font>
    <font>
      <b/>
      <sz val="12"/>
      <color rgb="FFFF0000"/>
      <name val="Times New Roman"/>
      <family val="1"/>
    </font>
    <font>
      <sz val="14"/>
      <color theme="1"/>
      <name val="Calibri"/>
      <family val="2"/>
      <scheme val="minor"/>
    </font>
    <font>
      <b/>
      <sz val="14"/>
      <color theme="1"/>
      <name val="Calibri"/>
      <family val="2"/>
      <scheme val="minor"/>
    </font>
    <font>
      <b/>
      <sz val="14"/>
      <color rgb="FFFF0000"/>
      <name val="Times New Roman"/>
      <family val="1"/>
    </font>
    <font>
      <b/>
      <sz val="14"/>
      <color rgb="FF7030A0"/>
      <name val="Times New Roman"/>
      <family val="1"/>
    </font>
  </fonts>
  <fills count="5">
    <fill>
      <patternFill patternType="none"/>
    </fill>
    <fill>
      <patternFill patternType="gray125"/>
    </fill>
    <fill>
      <patternFill patternType="solid">
        <fgColor rgb="FF7030A0"/>
        <bgColor indexed="64"/>
      </patternFill>
    </fill>
    <fill>
      <patternFill patternType="solid">
        <fgColor theme="2" tint="-9.9978637043366805E-2"/>
        <bgColor indexed="64"/>
      </patternFill>
    </fill>
    <fill>
      <patternFill patternType="solid">
        <fgColor theme="5" tint="0.59999389629810485"/>
        <bgColor indexed="64"/>
      </patternFill>
    </fill>
  </fills>
  <borders count="20">
    <border>
      <left/>
      <right/>
      <top/>
      <bottom/>
      <diagonal/>
    </border>
    <border>
      <left/>
      <right style="double">
        <color rgb="FF7030A0"/>
      </right>
      <top/>
      <bottom style="double">
        <color rgb="FF7030A0"/>
      </bottom>
      <diagonal/>
    </border>
    <border>
      <left style="double">
        <color rgb="FF7030A0"/>
      </left>
      <right style="double">
        <color rgb="FF7030A0"/>
      </right>
      <top style="double">
        <color rgb="FF7030A0"/>
      </top>
      <bottom style="double">
        <color rgb="FF7030A0"/>
      </bottom>
      <diagonal/>
    </border>
    <border>
      <left/>
      <right style="double">
        <color rgb="FF7030A0"/>
      </right>
      <top style="double">
        <color rgb="FF7030A0"/>
      </top>
      <bottom style="double">
        <color rgb="FF7030A0"/>
      </bottom>
      <diagonal/>
    </border>
    <border>
      <left style="double">
        <color rgb="FF7030A0"/>
      </left>
      <right style="double">
        <color rgb="FF7030A0"/>
      </right>
      <top/>
      <bottom style="double">
        <color rgb="FF7030A0"/>
      </bottom>
      <diagonal/>
    </border>
    <border>
      <left style="medium">
        <color rgb="FFFF0000"/>
      </left>
      <right/>
      <top/>
      <bottom style="double">
        <color rgb="FF7030A0"/>
      </bottom>
      <diagonal/>
    </border>
    <border>
      <left style="medium">
        <color rgb="FFFF0000"/>
      </left>
      <right style="medium">
        <color rgb="FFFF0000"/>
      </right>
      <top/>
      <bottom style="medium">
        <color rgb="FFFF0000"/>
      </bottom>
      <diagonal/>
    </border>
    <border>
      <left style="double">
        <color rgb="FF7030A0"/>
      </left>
      <right style="double">
        <color rgb="FF7030A0"/>
      </right>
      <top style="medium">
        <color rgb="FFFF0000"/>
      </top>
      <bottom style="double">
        <color rgb="FF7030A0"/>
      </bottom>
      <diagonal/>
    </border>
    <border>
      <left style="medium">
        <color rgb="FFFF0000"/>
      </left>
      <right style="medium">
        <color rgb="FFFF0000"/>
      </right>
      <top/>
      <bottom/>
      <diagonal/>
    </border>
    <border>
      <left/>
      <right style="double">
        <color rgb="FF7030A0"/>
      </right>
      <top style="medium">
        <color rgb="FFFF0000"/>
      </top>
      <bottom style="double">
        <color rgb="FF7030A0"/>
      </bottom>
      <diagonal/>
    </border>
    <border>
      <left/>
      <right style="medium">
        <color rgb="FFFF0000"/>
      </right>
      <top/>
      <bottom style="medium">
        <color rgb="FFFF0000"/>
      </bottom>
      <diagonal/>
    </border>
    <border>
      <left style="medium">
        <color rgb="FFFF0000"/>
      </left>
      <right/>
      <top/>
      <bottom/>
      <diagonal/>
    </border>
    <border>
      <left/>
      <right style="medium">
        <color theme="1" tint="0.34998626667073579"/>
      </right>
      <top/>
      <bottom/>
      <diagonal/>
    </border>
    <border>
      <left style="medium">
        <color rgb="FFFF0000"/>
      </left>
      <right style="medium">
        <color theme="1" tint="0.34998626667073579"/>
      </right>
      <top/>
      <bottom/>
      <diagonal/>
    </border>
    <border>
      <left/>
      <right/>
      <top/>
      <bottom style="medium">
        <color rgb="FFFF0000"/>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top style="medium">
        <color rgb="FFFF0000"/>
      </top>
      <bottom/>
      <diagonal/>
    </border>
    <border>
      <left style="medium">
        <color rgb="FFFF0000"/>
      </left>
      <right/>
      <top/>
      <bottom style="medium">
        <color rgb="FFFF0000"/>
      </bottom>
      <diagonal/>
    </border>
    <border>
      <left/>
      <right/>
      <top/>
      <bottom style="double">
        <color rgb="FF7030A0"/>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5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164" fontId="0" fillId="0" borderId="0" xfId="0" applyNumberFormat="1" applyAlignment="1">
      <alignment horizontal="left" indent="3"/>
    </xf>
    <xf numFmtId="0" fontId="5" fillId="0" borderId="0" xfId="0" applyFont="1"/>
    <xf numFmtId="0" fontId="6" fillId="0" borderId="1" xfId="0" applyFont="1" applyBorder="1" applyAlignment="1">
      <alignment horizontal="left"/>
    </xf>
    <xf numFmtId="165" fontId="6" fillId="0" borderId="1" xfId="0" applyNumberFormat="1" applyFont="1" applyBorder="1" applyAlignment="1">
      <alignment horizontal="left"/>
    </xf>
    <xf numFmtId="0" fontId="6" fillId="0" borderId="3" xfId="0" applyFont="1" applyBorder="1"/>
    <xf numFmtId="0" fontId="7" fillId="0" borderId="3" xfId="0" applyFont="1" applyBorder="1" applyAlignment="1">
      <alignment horizontal="center" vertical="center"/>
    </xf>
    <xf numFmtId="0" fontId="0" fillId="3" borderId="0" xfId="0" applyFill="1"/>
    <xf numFmtId="0" fontId="4" fillId="3" borderId="0" xfId="0" applyFont="1" applyFill="1" applyAlignment="1">
      <alignment vertical="center" wrapText="1"/>
    </xf>
    <xf numFmtId="0" fontId="6" fillId="0" borderId="3" xfId="0" applyFont="1" applyFill="1" applyBorder="1"/>
    <xf numFmtId="0" fontId="4" fillId="3" borderId="0" xfId="0" applyFont="1" applyFill="1" applyAlignment="1">
      <alignment vertical="center"/>
    </xf>
    <xf numFmtId="0" fontId="2" fillId="3" borderId="0" xfId="0" applyFont="1" applyFill="1"/>
    <xf numFmtId="0" fontId="0" fillId="3" borderId="0" xfId="0" applyFill="1" applyBorder="1"/>
    <xf numFmtId="0" fontId="4" fillId="3" borderId="0" xfId="0" applyFont="1" applyFill="1" applyBorder="1" applyAlignment="1">
      <alignment vertical="center"/>
    </xf>
    <xf numFmtId="0" fontId="4" fillId="3" borderId="0" xfId="0" applyFont="1" applyFill="1" applyBorder="1" applyAlignment="1">
      <alignment horizontal="center" vertical="center" wrapText="1"/>
    </xf>
    <xf numFmtId="0" fontId="5" fillId="3" borderId="0" xfId="0" applyFont="1" applyFill="1"/>
    <xf numFmtId="0" fontId="4" fillId="3" borderId="0" xfId="0" applyFont="1" applyFill="1" applyBorder="1" applyAlignment="1">
      <alignment horizontal="center" vertical="center"/>
    </xf>
    <xf numFmtId="3" fontId="6" fillId="0" borderId="2" xfId="0" applyNumberFormat="1" applyFont="1" applyBorder="1" applyAlignment="1">
      <alignment horizontal="center" vertical="center"/>
    </xf>
    <xf numFmtId="0" fontId="4" fillId="3" borderId="5" xfId="0" applyFont="1" applyFill="1" applyBorder="1" applyAlignment="1">
      <alignment horizontal="center" vertical="center" wrapText="1"/>
    </xf>
    <xf numFmtId="0" fontId="6" fillId="0" borderId="1" xfId="0" applyFont="1" applyBorder="1"/>
    <xf numFmtId="0" fontId="6" fillId="0" borderId="7" xfId="0" applyFont="1" applyBorder="1"/>
    <xf numFmtId="0" fontId="5" fillId="3" borderId="9" xfId="0" applyFont="1" applyFill="1" applyBorder="1" applyAlignment="1"/>
    <xf numFmtId="0" fontId="7" fillId="0" borderId="10" xfId="0" applyFont="1" applyBorder="1" applyAlignment="1">
      <alignment horizontal="center" vertical="center"/>
    </xf>
    <xf numFmtId="0" fontId="8" fillId="0" borderId="6" xfId="0" applyFont="1" applyFill="1" applyBorder="1" applyAlignment="1">
      <alignment horizontal="center" vertical="center" wrapText="1"/>
    </xf>
    <xf numFmtId="0" fontId="8" fillId="0" borderId="8" xfId="0" applyFont="1" applyBorder="1" applyAlignment="1">
      <alignment horizontal="center" vertical="center" wrapText="1"/>
    </xf>
    <xf numFmtId="165" fontId="8" fillId="0" borderId="6" xfId="1" applyNumberFormat="1" applyFont="1" applyBorder="1" applyAlignment="1">
      <alignment horizontal="center" vertical="center" wrapText="1"/>
    </xf>
    <xf numFmtId="17" fontId="0" fillId="0" borderId="0" xfId="0" applyNumberFormat="1"/>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3" fontId="6" fillId="4" borderId="2" xfId="0" applyNumberFormat="1" applyFont="1" applyFill="1" applyBorder="1" applyAlignment="1">
      <alignment horizontal="center" vertical="center"/>
    </xf>
    <xf numFmtId="0" fontId="6" fillId="0" borderId="1" xfId="0" applyFont="1" applyBorder="1" applyAlignment="1"/>
    <xf numFmtId="0" fontId="5" fillId="3" borderId="1" xfId="0" applyFont="1" applyFill="1" applyBorder="1" applyAlignment="1"/>
    <xf numFmtId="0" fontId="8" fillId="0" borderId="6" xfId="0" applyFont="1" applyBorder="1" applyAlignment="1">
      <alignment horizontal="center" vertical="center" wrapText="1"/>
    </xf>
    <xf numFmtId="0" fontId="6" fillId="0" borderId="4" xfId="0" applyFont="1" applyBorder="1" applyAlignment="1"/>
    <xf numFmtId="165" fontId="8" fillId="0" borderId="15" xfId="1" applyNumberFormat="1" applyFont="1" applyBorder="1" applyAlignment="1">
      <alignment horizontal="center" vertical="center" wrapText="1"/>
    </xf>
    <xf numFmtId="165" fontId="8" fillId="0" borderId="16" xfId="1" applyNumberFormat="1" applyFont="1" applyBorder="1" applyAlignment="1">
      <alignment horizontal="center" vertical="center" wrapText="1"/>
    </xf>
    <xf numFmtId="0" fontId="5" fillId="3" borderId="1" xfId="0" applyFont="1" applyFill="1" applyBorder="1"/>
    <xf numFmtId="0" fontId="0" fillId="3" borderId="17" xfId="0" applyFill="1" applyBorder="1"/>
    <xf numFmtId="0" fontId="4" fillId="3" borderId="19" xfId="0" applyFont="1" applyFill="1" applyBorder="1" applyAlignment="1">
      <alignment horizontal="center" vertical="center" wrapText="1"/>
    </xf>
    <xf numFmtId="0" fontId="4" fillId="3" borderId="18" xfId="0" applyFont="1" applyFill="1" applyBorder="1" applyAlignment="1">
      <alignment horizontal="center" vertical="center" wrapText="1"/>
    </xf>
    <xf numFmtId="166" fontId="8" fillId="0" borderId="6" xfId="2" applyNumberFormat="1" applyFont="1" applyBorder="1" applyAlignment="1">
      <alignment horizontal="center" vertical="center" wrapText="1"/>
    </xf>
    <xf numFmtId="166" fontId="6" fillId="0" borderId="1" xfId="2" applyNumberFormat="1" applyFont="1" applyBorder="1" applyAlignment="1">
      <alignment horizontal="left"/>
    </xf>
    <xf numFmtId="166" fontId="8" fillId="0" borderId="8" xfId="2" applyNumberFormat="1" applyFont="1" applyBorder="1" applyAlignment="1">
      <alignment horizontal="center" vertical="center" wrapText="1"/>
    </xf>
    <xf numFmtId="166" fontId="8" fillId="0" borderId="6" xfId="2" applyNumberFormat="1" applyFont="1" applyFill="1" applyBorder="1" applyAlignment="1">
      <alignment horizontal="center" vertical="center" wrapText="1"/>
    </xf>
    <xf numFmtId="0" fontId="4" fillId="3" borderId="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3">
    <cellStyle name="Comma" xfId="2" builtinId="3"/>
    <cellStyle name="Normal" xfId="0" builtinId="0"/>
    <cellStyle name="Percent" xfId="1" builtinId="5"/>
  </cellStyles>
  <dxfs count="6">
    <dxf>
      <numFmt numFmtId="0" formatCode="General"/>
    </dxf>
    <dxf>
      <numFmt numFmtId="22" formatCode="mmm\-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Sheet!HepbTimeliness</c:name>
    <c:fmtId val="3"/>
  </c:pivotSource>
  <c:chart>
    <c:title>
      <c:tx>
        <c:rich>
          <a:bodyPr rot="0" spcFirstLastPara="1" vertOverflow="ellipsis" vert="horz" wrap="square" anchor="ctr" anchorCtr="1"/>
          <a:lstStyle/>
          <a:p>
            <a:pPr>
              <a:defRPr sz="1400" b="1" i="0" u="none" strike="noStrike" kern="1200" cap="all" spc="120" normalizeH="0" baseline="0">
                <a:solidFill>
                  <a:schemeClr val="tx1"/>
                </a:solidFill>
                <a:latin typeface="+mn-lt"/>
                <a:ea typeface="+mn-ea"/>
                <a:cs typeface="+mn-cs"/>
              </a:defRPr>
            </a:pPr>
            <a:r>
              <a:rPr lang="en-GB" sz="1400">
                <a:solidFill>
                  <a:schemeClr val="tx1"/>
                </a:solidFill>
              </a:rPr>
              <a:t>HEPB Timeliness</a:t>
            </a:r>
          </a:p>
        </c:rich>
      </c:tx>
      <c:layout>
        <c:manualLayout>
          <c:xMode val="edge"/>
          <c:yMode val="edge"/>
          <c:x val="2.6159667541557342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dLbl>
          <c:idx val="0"/>
          <c:layout>
            <c:manualLayout>
              <c:x val="3.4837365735556785E-3"/>
              <c:y val="-0.13088309880254831"/>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3.483736573555806E-3"/>
              <c:y val="-5.3486134817548506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0.1178656324810647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1.741868286777903E-3"/>
              <c:y val="-0.11248904256208814"/>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
              <c:y val="-0.1113985631542501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5.2256048603337088E-3"/>
              <c:y val="-7.6408764025069293E-3"/>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877896500774804E-2"/>
          <c:y val="0.1800298740079071"/>
          <c:w val="0.96245641734837295"/>
          <c:h val="0.47757126572932657"/>
        </c:manualLayout>
      </c:layout>
      <c:barChart>
        <c:barDir val="col"/>
        <c:grouping val="clustered"/>
        <c:varyColors val="0"/>
        <c:ser>
          <c:idx val="0"/>
          <c:order val="0"/>
          <c:tx>
            <c:strRef>
              <c:f>'Working Sheet'!$B$2</c:f>
              <c:strCache>
                <c:ptCount val="1"/>
                <c:pt idx="0">
                  <c:v>Timely</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'Working Sheet'!$A$3:$A$9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Sheet'!$B$3:$B$9</c:f>
              <c:numCache>
                <c:formatCode>General</c:formatCode>
                <c:ptCount val="3"/>
                <c:pt idx="0">
                  <c:v>9</c:v>
                </c:pt>
                <c:pt idx="1">
                  <c:v>0</c:v>
                </c:pt>
                <c:pt idx="2">
                  <c:v>3</c:v>
                </c:pt>
              </c:numCache>
            </c:numRef>
          </c:val>
          <c:extLst>
            <c:ext xmlns:c16="http://schemas.microsoft.com/office/drawing/2014/chart" uri="{C3380CC4-5D6E-409C-BE32-E72D297353CC}">
              <c16:uniqueId val="{00000000-42E2-460E-82B2-366449FE9F25}"/>
            </c:ext>
          </c:extLst>
        </c:ser>
        <c:ser>
          <c:idx val="1"/>
          <c:order val="1"/>
          <c:tx>
            <c:strRef>
              <c:f>'Working Sheet'!$C$2</c:f>
              <c:strCache>
                <c:ptCount val="1"/>
                <c:pt idx="0">
                  <c:v>Total Administered</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'Working Sheet'!$A$3:$A$9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Sheet'!$C$3:$C$9</c:f>
              <c:numCache>
                <c:formatCode>General</c:formatCode>
                <c:ptCount val="3"/>
                <c:pt idx="0">
                  <c:v>49</c:v>
                </c:pt>
                <c:pt idx="1">
                  <c:v>40</c:v>
                </c:pt>
                <c:pt idx="2">
                  <c:v>43</c:v>
                </c:pt>
              </c:numCache>
            </c:numRef>
          </c:val>
          <c:extLst>
            <c:ext xmlns:c16="http://schemas.microsoft.com/office/drawing/2014/chart" uri="{C3380CC4-5D6E-409C-BE32-E72D297353CC}">
              <c16:uniqueId val="{00000001-42E2-460E-82B2-366449FE9F25}"/>
            </c:ext>
          </c:extLst>
        </c:ser>
        <c:dLbls>
          <c:dLblPos val="outEnd"/>
          <c:showLegendKey val="0"/>
          <c:showVal val="1"/>
          <c:showCatName val="0"/>
          <c:showSerName val="0"/>
          <c:showPercent val="0"/>
          <c:showBubbleSize val="0"/>
        </c:dLbls>
        <c:gapWidth val="50"/>
        <c:overlap val="-30"/>
        <c:axId val="392037160"/>
        <c:axId val="392038144"/>
      </c:barChart>
      <c:catAx>
        <c:axId val="392037160"/>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0" spcFirstLastPara="1" vertOverflow="ellipsis" wrap="square" anchor="ctr" anchorCtr="1"/>
          <a:lstStyle/>
          <a:p>
            <a:pPr>
              <a:defRPr sz="1200" b="0" i="0" u="none" strike="noStrike" kern="1200" cap="all" spc="120" normalizeH="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392038144"/>
        <c:crosses val="autoZero"/>
        <c:auto val="1"/>
        <c:lblAlgn val="ctr"/>
        <c:lblOffset val="100"/>
        <c:noMultiLvlLbl val="0"/>
      </c:catAx>
      <c:valAx>
        <c:axId val="392038144"/>
        <c:scaling>
          <c:orientation val="minMax"/>
        </c:scaling>
        <c:delete val="1"/>
        <c:axPos val="l"/>
        <c:numFmt formatCode="General" sourceLinked="1"/>
        <c:majorTickMark val="none"/>
        <c:minorTickMark val="none"/>
        <c:tickLblPos val="nextTo"/>
        <c:crossAx val="392037160"/>
        <c:crosses val="autoZero"/>
        <c:crossBetween val="between"/>
      </c:valAx>
      <c:spPr>
        <a:noFill/>
        <a:ln>
          <a:noFill/>
        </a:ln>
        <a:effectLst/>
      </c:spPr>
    </c:plotArea>
    <c:legend>
      <c:legendPos val="t"/>
      <c:layout>
        <c:manualLayout>
          <c:xMode val="edge"/>
          <c:yMode val="edge"/>
          <c:x val="0.61813184678194011"/>
          <c:y val="2.8194444444444459E-2"/>
          <c:w val="0.38186812272144627"/>
          <c:h val="7.7844495543620523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Sheet!mr1Timeliness</c:name>
    <c:fmtId val="1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MR1 Timeliness</a:t>
            </a:r>
          </a:p>
        </c:rich>
      </c:tx>
      <c:layout>
        <c:manualLayout>
          <c:xMode val="edge"/>
          <c:yMode val="edge"/>
          <c:x val="2.5395669291338564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Sheet'!$F$2</c:f>
              <c:strCache>
                <c:ptCount val="1"/>
                <c:pt idx="0">
                  <c:v>Timely</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Sheet'!$E$3:$E$9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Sheet'!$F$3:$F$9</c:f>
              <c:numCache>
                <c:formatCode>General</c:formatCode>
                <c:ptCount val="3"/>
                <c:pt idx="0">
                  <c:v>20</c:v>
                </c:pt>
                <c:pt idx="1">
                  <c:v>24</c:v>
                </c:pt>
                <c:pt idx="2">
                  <c:v>11</c:v>
                </c:pt>
              </c:numCache>
            </c:numRef>
          </c:val>
          <c:extLst>
            <c:ext xmlns:c16="http://schemas.microsoft.com/office/drawing/2014/chart" uri="{C3380CC4-5D6E-409C-BE32-E72D297353CC}">
              <c16:uniqueId val="{00000000-9578-481A-996D-03C2548C1FDA}"/>
            </c:ext>
          </c:extLst>
        </c:ser>
        <c:ser>
          <c:idx val="1"/>
          <c:order val="1"/>
          <c:tx>
            <c:strRef>
              <c:f>'Working Sheet'!$G$2</c:f>
              <c:strCache>
                <c:ptCount val="1"/>
                <c:pt idx="0">
                  <c:v>Total Administered</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Sheet'!$E$3:$E$9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Sheet'!$G$3:$G$9</c:f>
              <c:numCache>
                <c:formatCode>General</c:formatCode>
                <c:ptCount val="3"/>
                <c:pt idx="0">
                  <c:v>35</c:v>
                </c:pt>
                <c:pt idx="1">
                  <c:v>33</c:v>
                </c:pt>
                <c:pt idx="2">
                  <c:v>27</c:v>
                </c:pt>
              </c:numCache>
            </c:numRef>
          </c:val>
          <c:extLst>
            <c:ext xmlns:c16="http://schemas.microsoft.com/office/drawing/2014/chart" uri="{C3380CC4-5D6E-409C-BE32-E72D297353CC}">
              <c16:uniqueId val="{00000001-9578-481A-996D-03C2548C1FDA}"/>
            </c:ext>
          </c:extLst>
        </c:ser>
        <c:dLbls>
          <c:showLegendKey val="0"/>
          <c:showVal val="0"/>
          <c:showCatName val="0"/>
          <c:showSerName val="0"/>
          <c:showPercent val="0"/>
          <c:showBubbleSize val="0"/>
        </c:dLbls>
        <c:gapWidth val="50"/>
        <c:overlap val="-30"/>
        <c:axId val="1738153808"/>
        <c:axId val="1738154224"/>
      </c:barChart>
      <c:catAx>
        <c:axId val="1738153808"/>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38154224"/>
        <c:crosses val="autoZero"/>
        <c:auto val="1"/>
        <c:lblAlgn val="ctr"/>
        <c:lblOffset val="100"/>
        <c:noMultiLvlLbl val="0"/>
      </c:catAx>
      <c:valAx>
        <c:axId val="1738154224"/>
        <c:scaling>
          <c:orientation val="minMax"/>
        </c:scaling>
        <c:delete val="1"/>
        <c:axPos val="l"/>
        <c:numFmt formatCode="General" sourceLinked="1"/>
        <c:majorTickMark val="none"/>
        <c:minorTickMark val="none"/>
        <c:tickLblPos val="nextTo"/>
        <c:crossAx val="1738153808"/>
        <c:crosses val="autoZero"/>
        <c:crossBetween val="between"/>
      </c:valAx>
      <c:spPr>
        <a:noFill/>
        <a:ln>
          <a:noFill/>
        </a:ln>
        <a:effectLst/>
      </c:spPr>
    </c:plotArea>
    <c:legend>
      <c:legendPos val="t"/>
      <c:layout>
        <c:manualLayout>
          <c:xMode val="edge"/>
          <c:yMode val="edge"/>
          <c:x val="0.78512795275590541"/>
          <c:y val="4.2083333333333355E-2"/>
          <c:w val="0.21487210630616108"/>
          <c:h val="7.8109796121439423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Sheet!bcgCoverage</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BCG Coverage</a:t>
            </a:r>
          </a:p>
        </c:rich>
      </c:tx>
      <c:layout>
        <c:manualLayout>
          <c:xMode val="edge"/>
          <c:yMode val="edge"/>
          <c:x val="2.5506780402449653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7075217558626E-2"/>
          <c:y val="0.28260056621228324"/>
          <c:w val="0.9605849564882748"/>
          <c:h val="0.38693862298523785"/>
        </c:manualLayout>
      </c:layout>
      <c:barChart>
        <c:barDir val="col"/>
        <c:grouping val="clustered"/>
        <c:varyColors val="0"/>
        <c:ser>
          <c:idx val="0"/>
          <c:order val="0"/>
          <c:tx>
            <c:strRef>
              <c:f>'Working Sheet'!$J$2</c:f>
              <c:strCache>
                <c:ptCount val="1"/>
                <c:pt idx="0">
                  <c:v># of infants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Sheet'!$I$3:$I$9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Sheet'!$J$3:$J$9</c:f>
              <c:numCache>
                <c:formatCode>General</c:formatCode>
                <c:ptCount val="3"/>
                <c:pt idx="0">
                  <c:v>48</c:v>
                </c:pt>
                <c:pt idx="1">
                  <c:v>95</c:v>
                </c:pt>
                <c:pt idx="2">
                  <c:v>138</c:v>
                </c:pt>
              </c:numCache>
            </c:numRef>
          </c:val>
          <c:extLst>
            <c:ext xmlns:c16="http://schemas.microsoft.com/office/drawing/2014/chart" uri="{C3380CC4-5D6E-409C-BE32-E72D297353CC}">
              <c16:uniqueId val="{00000000-6B8C-4376-A232-AF1131488DAD}"/>
            </c:ext>
          </c:extLst>
        </c:ser>
        <c:ser>
          <c:idx val="1"/>
          <c:order val="1"/>
          <c:tx>
            <c:strRef>
              <c:f>'Working Sheet'!$K$2</c:f>
              <c:strCache>
                <c:ptCount val="1"/>
                <c:pt idx="0">
                  <c:v>Annual Target</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Sheet'!$I$3:$I$9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Sheet'!$K$3:$K$9</c:f>
              <c:numCache>
                <c:formatCode>General</c:formatCode>
                <c:ptCount val="3"/>
                <c:pt idx="0">
                  <c:v>636</c:v>
                </c:pt>
                <c:pt idx="1">
                  <c:v>636</c:v>
                </c:pt>
                <c:pt idx="2">
                  <c:v>636</c:v>
                </c:pt>
              </c:numCache>
            </c:numRef>
          </c:val>
          <c:extLst>
            <c:ext xmlns:c16="http://schemas.microsoft.com/office/drawing/2014/chart" uri="{C3380CC4-5D6E-409C-BE32-E72D297353CC}">
              <c16:uniqueId val="{00000001-6B8C-4376-A232-AF1131488DAD}"/>
            </c:ext>
          </c:extLst>
        </c:ser>
        <c:dLbls>
          <c:showLegendKey val="0"/>
          <c:showVal val="0"/>
          <c:showCatName val="0"/>
          <c:showSerName val="0"/>
          <c:showPercent val="0"/>
          <c:showBubbleSize val="0"/>
        </c:dLbls>
        <c:gapWidth val="50"/>
        <c:overlap val="-30"/>
        <c:axId val="1628125344"/>
        <c:axId val="1784537952"/>
      </c:barChart>
      <c:catAx>
        <c:axId val="1628125344"/>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4537952"/>
        <c:crosses val="autoZero"/>
        <c:auto val="1"/>
        <c:lblAlgn val="ctr"/>
        <c:lblOffset val="100"/>
        <c:noMultiLvlLbl val="0"/>
      </c:catAx>
      <c:valAx>
        <c:axId val="1784537952"/>
        <c:scaling>
          <c:orientation val="minMax"/>
        </c:scaling>
        <c:delete val="1"/>
        <c:axPos val="l"/>
        <c:numFmt formatCode="General" sourceLinked="1"/>
        <c:majorTickMark val="none"/>
        <c:minorTickMark val="none"/>
        <c:tickLblPos val="nextTo"/>
        <c:crossAx val="1628125344"/>
        <c:crosses val="autoZero"/>
        <c:crossBetween val="between"/>
      </c:valAx>
      <c:spPr>
        <a:noFill/>
        <a:ln>
          <a:noFill/>
        </a:ln>
        <a:effectLst/>
      </c:spPr>
    </c:plotArea>
    <c:legend>
      <c:legendPos val="t"/>
      <c:layout>
        <c:manualLayout>
          <c:xMode val="edge"/>
          <c:yMode val="edge"/>
          <c:x val="0.59338298337707784"/>
          <c:y val="3.2824074074074089E-2"/>
          <c:w val="0.3766964647389478"/>
          <c:h val="7.731926448266904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Sheet!Penta1Coverage</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Penta</a:t>
            </a:r>
            <a:r>
              <a:rPr lang="en-GB" b="1" baseline="30000">
                <a:solidFill>
                  <a:schemeClr val="tx1"/>
                </a:solidFill>
              </a:rPr>
              <a:t>1</a:t>
            </a:r>
            <a:r>
              <a:rPr lang="en-GB" b="1" baseline="0">
                <a:solidFill>
                  <a:schemeClr val="tx1"/>
                </a:solidFill>
              </a:rPr>
              <a:t> Coverage</a:t>
            </a:r>
            <a:endParaRPr lang="en-GB" b="1">
              <a:solidFill>
                <a:schemeClr val="tx1"/>
              </a:solidFill>
            </a:endParaRPr>
          </a:p>
        </c:rich>
      </c:tx>
      <c:layout>
        <c:manualLayout>
          <c:xMode val="edge"/>
          <c:yMode val="edge"/>
          <c:x val="2.0909667541557299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623203198947773E-17"/>
              <c:y val="-3.88771517996870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7707875821777899E-3"/>
              <c:y val="-4.364481762369086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2985625591582184E-16"/>
              <c:y val="-1.63121463825689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5791605618159966E-17"/>
              <c:y val="-2.044962080173347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2.281359094739376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
              <c:y val="-1.8440170940171079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1.7160886690853428E-3"/>
              <c:y val="-1.5287709160948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1.7160886690854216E-3"/>
              <c:y val="-4.991332611050920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1.7160886690854057E-3"/>
              <c:y val="-4.077163837727217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3.4321773381708115E-3"/>
              <c:y val="-2.570964247020585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6.8643546763416229E-3"/>
              <c:y val="-4.858342361863488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1.7160886690854057E-3"/>
              <c:y val="-3.061544480558579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3.4321773381708115E-3"/>
              <c:y val="-3.54619597929457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1.2584504862685592E-16"/>
              <c:y val="-1.749398097989661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1.573063107835699E-17"/>
              <c:y val="-3.614511857469603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3.4321773381707486E-3"/>
              <c:y val="-2.456031058143734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1.2584504862685592E-16"/>
              <c:y val="-1.067744071265198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3.4321773381708115E-3"/>
              <c:y val="-3.999368002889129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dLbl>
          <c:idx val="0"/>
          <c:layout>
            <c:manualLayout>
              <c:x val="0"/>
              <c:y val="-1.836132177681473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0"/>
              <c:y val="-1.5754785120982303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5.1482660072562176E-3"/>
              <c:y val="-4.715511014806789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3.4321773381707486E-3"/>
              <c:y val="-3.838780546527025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layout>
            <c:manualLayout>
              <c:x val="-1.2584504862685592E-16"/>
              <c:y val="-3.168923799205489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449145079902294E-2"/>
          <c:y val="0.24876910657822804"/>
          <c:w val="0.96110170984019538"/>
          <c:h val="0.39449882075150317"/>
        </c:manualLayout>
      </c:layout>
      <c:barChart>
        <c:barDir val="col"/>
        <c:grouping val="clustered"/>
        <c:varyColors val="0"/>
        <c:ser>
          <c:idx val="0"/>
          <c:order val="0"/>
          <c:tx>
            <c:strRef>
              <c:f>'Working Sheet'!$N$2</c:f>
              <c:strCache>
                <c:ptCount val="1"/>
                <c:pt idx="0">
                  <c:v># of infants</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5146-4F7B-B4A5-26D7F11E1752}"/>
              </c:ext>
            </c:extLst>
          </c:dPt>
          <c:dPt>
            <c:idx val="1"/>
            <c:invertIfNegative val="0"/>
            <c:bubble3D val="0"/>
            <c:extLst>
              <c:ext xmlns:c16="http://schemas.microsoft.com/office/drawing/2014/chart" uri="{C3380CC4-5D6E-409C-BE32-E72D297353CC}">
                <c16:uniqueId val="{00000002-5146-4F7B-B4A5-26D7F11E1752}"/>
              </c:ext>
            </c:extLst>
          </c:dPt>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Sheet'!$M$3:$M$9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Sheet'!$N$3:$N$9</c:f>
              <c:numCache>
                <c:formatCode>General</c:formatCode>
                <c:ptCount val="3"/>
                <c:pt idx="0">
                  <c:v>62</c:v>
                </c:pt>
                <c:pt idx="1">
                  <c:v>105</c:v>
                </c:pt>
                <c:pt idx="2">
                  <c:v>150</c:v>
                </c:pt>
              </c:numCache>
            </c:numRef>
          </c:val>
          <c:extLst>
            <c:ext xmlns:c16="http://schemas.microsoft.com/office/drawing/2014/chart" uri="{C3380CC4-5D6E-409C-BE32-E72D297353CC}">
              <c16:uniqueId val="{00000000-CABD-40A8-861F-0B8E16FB7170}"/>
            </c:ext>
          </c:extLst>
        </c:ser>
        <c:ser>
          <c:idx val="1"/>
          <c:order val="1"/>
          <c:tx>
            <c:strRef>
              <c:f>'Working Sheet'!$O$2</c:f>
              <c:strCache>
                <c:ptCount val="1"/>
                <c:pt idx="0">
                  <c:v>Annual Target</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Sheet'!$M$3:$M$9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Sheet'!$O$3:$O$9</c:f>
              <c:numCache>
                <c:formatCode>General</c:formatCode>
                <c:ptCount val="3"/>
                <c:pt idx="0">
                  <c:v>612</c:v>
                </c:pt>
                <c:pt idx="1">
                  <c:v>612</c:v>
                </c:pt>
                <c:pt idx="2">
                  <c:v>612</c:v>
                </c:pt>
              </c:numCache>
            </c:numRef>
          </c:val>
          <c:extLst>
            <c:ext xmlns:c16="http://schemas.microsoft.com/office/drawing/2014/chart" uri="{C3380CC4-5D6E-409C-BE32-E72D297353CC}">
              <c16:uniqueId val="{00000001-CABD-40A8-861F-0B8E16FB7170}"/>
            </c:ext>
          </c:extLst>
        </c:ser>
        <c:dLbls>
          <c:dLblPos val="inEnd"/>
          <c:showLegendKey val="0"/>
          <c:showVal val="1"/>
          <c:showCatName val="0"/>
          <c:showSerName val="0"/>
          <c:showPercent val="0"/>
          <c:showBubbleSize val="0"/>
        </c:dLbls>
        <c:gapWidth val="50"/>
        <c:overlap val="-30"/>
        <c:axId val="946201360"/>
        <c:axId val="946203328"/>
      </c:barChart>
      <c:catAx>
        <c:axId val="946201360"/>
        <c:scaling>
          <c:orientation val="minMax"/>
        </c:scaling>
        <c:delete val="0"/>
        <c:axPos val="b"/>
        <c:numFmt formatCode="General" sourceLinked="1"/>
        <c:majorTickMark val="in"/>
        <c:minorTickMark val="none"/>
        <c:tickLblPos val="low"/>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46203328"/>
        <c:crosses val="autoZero"/>
        <c:auto val="1"/>
        <c:lblAlgn val="ctr"/>
        <c:lblOffset val="100"/>
        <c:noMultiLvlLbl val="0"/>
      </c:catAx>
      <c:valAx>
        <c:axId val="946203328"/>
        <c:scaling>
          <c:orientation val="minMax"/>
        </c:scaling>
        <c:delete val="1"/>
        <c:axPos val="l"/>
        <c:numFmt formatCode="General" sourceLinked="1"/>
        <c:majorTickMark val="none"/>
        <c:minorTickMark val="none"/>
        <c:tickLblPos val="nextTo"/>
        <c:crossAx val="946201360"/>
        <c:crosses val="autoZero"/>
        <c:crossBetween val="between"/>
      </c:valAx>
      <c:spPr>
        <a:noFill/>
        <a:ln>
          <a:noFill/>
        </a:ln>
        <a:effectLst/>
      </c:spPr>
    </c:plotArea>
    <c:legend>
      <c:legendPos val="t"/>
      <c:layout>
        <c:manualLayout>
          <c:xMode val="edge"/>
          <c:yMode val="edge"/>
          <c:x val="0.61282742782152233"/>
          <c:y val="2.8194444444444459E-2"/>
          <c:w val="0.36771260964174352"/>
          <c:h val="5.786327555483557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Sheet!Penta3Coverage</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Penta</a:t>
            </a:r>
            <a:r>
              <a:rPr lang="en-GB" b="1" baseline="0">
                <a:solidFill>
                  <a:schemeClr val="tx1"/>
                </a:solidFill>
              </a:rPr>
              <a:t> </a:t>
            </a:r>
            <a:r>
              <a:rPr lang="en-GB" b="1" baseline="30000">
                <a:solidFill>
                  <a:schemeClr val="tx1"/>
                </a:solidFill>
              </a:rPr>
              <a:t>3</a:t>
            </a:r>
            <a:r>
              <a:rPr lang="en-GB" b="1" baseline="0">
                <a:solidFill>
                  <a:schemeClr val="tx1"/>
                </a:solidFill>
              </a:rPr>
              <a:t> Coverage</a:t>
            </a:r>
            <a:endParaRPr lang="en-GB" b="1">
              <a:solidFill>
                <a:schemeClr val="tx1"/>
              </a:solidFill>
            </a:endParaRPr>
          </a:p>
        </c:rich>
      </c:tx>
      <c:layout>
        <c:manualLayout>
          <c:xMode val="edge"/>
          <c:yMode val="edge"/>
          <c:x val="1.3736001749781301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5.31236274653337E-3"/>
              <c:y val="-4.571634269258459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4.571634269258459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3.428725701943844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573063107835699E-17"/>
              <c:y val="-3.428725701943844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7098012268564424E-3"/>
              <c:y val="-3.809695224382049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2.285817134629229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1.5672996857053458E-17"/>
              <c:y val="-3.428725701943844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0"/>
              <c:y val="-1.142908567314614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7098012268564112E-3"/>
              <c:y val="-4.571634269258473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1.7098012268564268E-3"/>
              <c:y val="-3.809695224382063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3.4196024537128692E-3"/>
              <c:y val="-4.571634269258459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3.4196024537128536E-3"/>
              <c:y val="-1.9048476121910109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0"/>
              <c:y val="-4.571634269258473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
              <c:y val="-2.666786657067434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761983091921092E-2"/>
          <c:y val="0.26813282889723672"/>
          <c:w val="0.96247603381615776"/>
          <c:h val="0.40226755611405968"/>
        </c:manualLayout>
      </c:layout>
      <c:barChart>
        <c:barDir val="col"/>
        <c:grouping val="clustered"/>
        <c:varyColors val="0"/>
        <c:ser>
          <c:idx val="0"/>
          <c:order val="0"/>
          <c:tx>
            <c:strRef>
              <c:f>'Working Sheet'!$R$2</c:f>
              <c:strCache>
                <c:ptCount val="1"/>
                <c:pt idx="0">
                  <c:v># of infants</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C845-412A-956F-0D4B770EF002}"/>
              </c:ext>
            </c:extLst>
          </c:dPt>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Sheet'!$Q$3:$Q$9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Sheet'!$R$3:$R$9</c:f>
              <c:numCache>
                <c:formatCode>General</c:formatCode>
                <c:ptCount val="3"/>
                <c:pt idx="0">
                  <c:v>44</c:v>
                </c:pt>
                <c:pt idx="1">
                  <c:v>101</c:v>
                </c:pt>
                <c:pt idx="2">
                  <c:v>160</c:v>
                </c:pt>
              </c:numCache>
            </c:numRef>
          </c:val>
          <c:extLst>
            <c:ext xmlns:c16="http://schemas.microsoft.com/office/drawing/2014/chart" uri="{C3380CC4-5D6E-409C-BE32-E72D297353CC}">
              <c16:uniqueId val="{00000000-1880-484F-9387-19C53D03CCF3}"/>
            </c:ext>
          </c:extLst>
        </c:ser>
        <c:ser>
          <c:idx val="1"/>
          <c:order val="1"/>
          <c:tx>
            <c:strRef>
              <c:f>'Working Sheet'!$S$2</c:f>
              <c:strCache>
                <c:ptCount val="1"/>
                <c:pt idx="0">
                  <c:v>Annual Target</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Sheet'!$Q$3:$Q$9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Sheet'!$S$3:$S$9</c:f>
              <c:numCache>
                <c:formatCode>General</c:formatCode>
                <c:ptCount val="3"/>
                <c:pt idx="0">
                  <c:v>612</c:v>
                </c:pt>
                <c:pt idx="1">
                  <c:v>612</c:v>
                </c:pt>
                <c:pt idx="2">
                  <c:v>612</c:v>
                </c:pt>
              </c:numCache>
            </c:numRef>
          </c:val>
          <c:extLst>
            <c:ext xmlns:c16="http://schemas.microsoft.com/office/drawing/2014/chart" uri="{C3380CC4-5D6E-409C-BE32-E72D297353CC}">
              <c16:uniqueId val="{00000001-1880-484F-9387-19C53D03CCF3}"/>
            </c:ext>
          </c:extLst>
        </c:ser>
        <c:dLbls>
          <c:dLblPos val="ctr"/>
          <c:showLegendKey val="0"/>
          <c:showVal val="1"/>
          <c:showCatName val="0"/>
          <c:showSerName val="0"/>
          <c:showPercent val="0"/>
          <c:showBubbleSize val="0"/>
        </c:dLbls>
        <c:gapWidth val="50"/>
        <c:overlap val="-30"/>
        <c:axId val="402576496"/>
        <c:axId val="402574528"/>
      </c:barChart>
      <c:catAx>
        <c:axId val="402576496"/>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02574528"/>
        <c:crosses val="autoZero"/>
        <c:auto val="1"/>
        <c:lblAlgn val="ctr"/>
        <c:lblOffset val="100"/>
        <c:noMultiLvlLbl val="0"/>
      </c:catAx>
      <c:valAx>
        <c:axId val="402574528"/>
        <c:scaling>
          <c:orientation val="minMax"/>
        </c:scaling>
        <c:delete val="1"/>
        <c:axPos val="l"/>
        <c:numFmt formatCode="General" sourceLinked="1"/>
        <c:majorTickMark val="none"/>
        <c:minorTickMark val="none"/>
        <c:tickLblPos val="nextTo"/>
        <c:crossAx val="402576496"/>
        <c:crosses val="autoZero"/>
        <c:crossBetween val="between"/>
      </c:valAx>
      <c:spPr>
        <a:noFill/>
        <a:ln>
          <a:noFill/>
        </a:ln>
        <a:effectLst/>
      </c:spPr>
    </c:plotArea>
    <c:legend>
      <c:legendPos val="t"/>
      <c:layout>
        <c:manualLayout>
          <c:xMode val="edge"/>
          <c:yMode val="edge"/>
          <c:x val="0.60727187226596691"/>
          <c:y val="3.2824074074074089E-2"/>
          <c:w val="0.37332130358705162"/>
          <c:h val="5.4000377952755911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Sheet!mr1Coverage</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MR</a:t>
            </a:r>
            <a:r>
              <a:rPr lang="en-GB" b="1" baseline="30000">
                <a:solidFill>
                  <a:schemeClr val="tx1"/>
                </a:solidFill>
              </a:rPr>
              <a:t>1</a:t>
            </a:r>
            <a:r>
              <a:rPr lang="en-GB" b="1" baseline="0">
                <a:solidFill>
                  <a:schemeClr val="tx1"/>
                </a:solidFill>
              </a:rPr>
              <a:t> Coverage</a:t>
            </a:r>
            <a:endParaRPr lang="en-GB" b="1">
              <a:solidFill>
                <a:schemeClr val="tx1"/>
              </a:solidFill>
            </a:endParaRPr>
          </a:p>
        </c:rich>
      </c:tx>
      <c:layout>
        <c:manualLayout>
          <c:xMode val="edge"/>
          <c:yMode val="edge"/>
          <c:x val="7.3605365965758972E-3"/>
          <c:y val="2.293246659443842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7707875821777899E-3"/>
              <c:y val="-6.097844597990892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3.430037586369876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2.667807011621015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3.048922298995446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8525950156813811E-3"/>
              <c:y val="-4.9497826412831659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2.66526757607556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0"/>
              <c:y val="-3.807525108679358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1.7131487539203453E-3"/>
              <c:y val="-3.046020086943486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
              <c:y val="-3.046020086943500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
              <c:y val="-3.807525108679358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1.7131487539203453E-3"/>
              <c:y val="-6.472792684754909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1.7131487539203453E-3"/>
              <c:y val="-3.426772597811422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1.2562945733861376E-16"/>
              <c:y val="-2.66526757607556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1.7131487539203453E-3"/>
              <c:y val="-4.569030130415244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Sheet'!$V$2</c:f>
              <c:strCache>
                <c:ptCount val="1"/>
                <c:pt idx="0">
                  <c:v># of infants</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4C9E-4395-B78A-ED131DE291DE}"/>
              </c:ext>
            </c:extLst>
          </c:dPt>
          <c:dPt>
            <c:idx val="1"/>
            <c:invertIfNegative val="0"/>
            <c:bubble3D val="0"/>
            <c:extLst>
              <c:ext xmlns:c16="http://schemas.microsoft.com/office/drawing/2014/chart" uri="{C3380CC4-5D6E-409C-BE32-E72D297353CC}">
                <c16:uniqueId val="{00000001-0ACF-43E9-A94B-AAFDFAA3E9BC}"/>
              </c:ext>
            </c:extLst>
          </c:dPt>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Sheet'!$U$3:$U$9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Sheet'!$V$3:$V$9</c:f>
              <c:numCache>
                <c:formatCode>General</c:formatCode>
                <c:ptCount val="3"/>
                <c:pt idx="0">
                  <c:v>29</c:v>
                </c:pt>
                <c:pt idx="1">
                  <c:v>62</c:v>
                </c:pt>
                <c:pt idx="2">
                  <c:v>85</c:v>
                </c:pt>
              </c:numCache>
            </c:numRef>
          </c:val>
          <c:extLst>
            <c:ext xmlns:c16="http://schemas.microsoft.com/office/drawing/2014/chart" uri="{C3380CC4-5D6E-409C-BE32-E72D297353CC}">
              <c16:uniqueId val="{00000000-0222-41A4-BE76-7DBA7F60AAF5}"/>
            </c:ext>
          </c:extLst>
        </c:ser>
        <c:ser>
          <c:idx val="1"/>
          <c:order val="1"/>
          <c:tx>
            <c:strRef>
              <c:f>'Working Sheet'!$W$2</c:f>
              <c:strCache>
                <c:ptCount val="1"/>
                <c:pt idx="0">
                  <c:v>Annual Target</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Sheet'!$U$3:$U$9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Sheet'!$W$3:$W$9</c:f>
              <c:numCache>
                <c:formatCode>General</c:formatCode>
                <c:ptCount val="3"/>
                <c:pt idx="0">
                  <c:v>612</c:v>
                </c:pt>
                <c:pt idx="1">
                  <c:v>612</c:v>
                </c:pt>
                <c:pt idx="2">
                  <c:v>612</c:v>
                </c:pt>
              </c:numCache>
            </c:numRef>
          </c:val>
          <c:extLst>
            <c:ext xmlns:c16="http://schemas.microsoft.com/office/drawing/2014/chart" uri="{C3380CC4-5D6E-409C-BE32-E72D297353CC}">
              <c16:uniqueId val="{00000001-0222-41A4-BE76-7DBA7F60AAF5}"/>
            </c:ext>
          </c:extLst>
        </c:ser>
        <c:dLbls>
          <c:dLblPos val="ctr"/>
          <c:showLegendKey val="0"/>
          <c:showVal val="1"/>
          <c:showCatName val="0"/>
          <c:showSerName val="0"/>
          <c:showPercent val="0"/>
          <c:showBubbleSize val="0"/>
        </c:dLbls>
        <c:gapWidth val="50"/>
        <c:overlap val="-30"/>
        <c:axId val="305843784"/>
        <c:axId val="305845096"/>
      </c:barChart>
      <c:catAx>
        <c:axId val="305843784"/>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05845096"/>
        <c:crosses val="autoZero"/>
        <c:auto val="1"/>
        <c:lblAlgn val="ctr"/>
        <c:lblOffset val="100"/>
        <c:noMultiLvlLbl val="0"/>
      </c:catAx>
      <c:valAx>
        <c:axId val="305845096"/>
        <c:scaling>
          <c:orientation val="minMax"/>
        </c:scaling>
        <c:delete val="1"/>
        <c:axPos val="l"/>
        <c:numFmt formatCode="General" sourceLinked="1"/>
        <c:majorTickMark val="none"/>
        <c:minorTickMark val="none"/>
        <c:tickLblPos val="nextTo"/>
        <c:crossAx val="305843784"/>
        <c:crosses val="autoZero"/>
        <c:crossBetween val="between"/>
      </c:valAx>
      <c:spPr>
        <a:noFill/>
        <a:ln>
          <a:noFill/>
        </a:ln>
        <a:effectLst/>
      </c:spPr>
    </c:plotArea>
    <c:legend>
      <c:legendPos val="t"/>
      <c:layout>
        <c:manualLayout>
          <c:xMode val="edge"/>
          <c:yMode val="edge"/>
          <c:x val="0.6404538775601768"/>
          <c:y val="1.9454375827615278E-2"/>
          <c:w val="0.33365426677434556"/>
          <c:h val="6.413034696350825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Sheet!bcgwastage</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BCG</a:t>
            </a:r>
            <a:r>
              <a:rPr lang="en-GB" b="1" baseline="0">
                <a:solidFill>
                  <a:schemeClr val="tx1"/>
                </a:solidFill>
              </a:rPr>
              <a:t> Wastage</a:t>
            </a:r>
            <a:endParaRPr lang="en-GB" b="1">
              <a:solidFill>
                <a:schemeClr val="tx1"/>
              </a:solidFill>
            </a:endParaRPr>
          </a:p>
        </c:rich>
      </c:tx>
      <c:layout>
        <c:manualLayout>
          <c:xMode val="edge"/>
          <c:yMode val="edge"/>
          <c:x val="8.8748906386701912E-3"/>
          <c:y val="3.24074074074074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6277958836247619E-3"/>
              <c:y val="-1.461779222342609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1937031915636064E-16"/>
              <c:y val="-7.9399903695678339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Sheet'!$Z$2</c:f>
              <c:strCache>
                <c:ptCount val="1"/>
                <c:pt idx="0">
                  <c:v>Wastage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Sheet'!$Y$3:$Y$9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Sheet'!$Z$3:$Z$9</c:f>
              <c:numCache>
                <c:formatCode>General</c:formatCode>
                <c:ptCount val="3"/>
                <c:pt idx="0">
                  <c:v>112</c:v>
                </c:pt>
                <c:pt idx="1">
                  <c:v>93</c:v>
                </c:pt>
                <c:pt idx="2">
                  <c:v>115</c:v>
                </c:pt>
              </c:numCache>
            </c:numRef>
          </c:val>
          <c:extLst>
            <c:ext xmlns:c16="http://schemas.microsoft.com/office/drawing/2014/chart" uri="{C3380CC4-5D6E-409C-BE32-E72D297353CC}">
              <c16:uniqueId val="{00000000-D8E3-45F2-BD07-3BC966DBB66E}"/>
            </c:ext>
          </c:extLst>
        </c:ser>
        <c:ser>
          <c:idx val="1"/>
          <c:order val="1"/>
          <c:tx>
            <c:strRef>
              <c:f>'Working Sheet'!$AA$2</c:f>
              <c:strCache>
                <c:ptCount val="1"/>
                <c:pt idx="0">
                  <c:v>Consumption</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Sheet'!$Y$3:$Y$9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Sheet'!$AA$3:$AA$9</c:f>
              <c:numCache>
                <c:formatCode>General</c:formatCode>
                <c:ptCount val="3"/>
                <c:pt idx="0">
                  <c:v>160</c:v>
                </c:pt>
                <c:pt idx="1">
                  <c:v>140</c:v>
                </c:pt>
                <c:pt idx="2">
                  <c:v>160</c:v>
                </c:pt>
              </c:numCache>
            </c:numRef>
          </c:val>
          <c:extLst>
            <c:ext xmlns:c16="http://schemas.microsoft.com/office/drawing/2014/chart" uri="{C3380CC4-5D6E-409C-BE32-E72D297353CC}">
              <c16:uniqueId val="{00000001-D8E3-45F2-BD07-3BC966DBB66E}"/>
            </c:ext>
          </c:extLst>
        </c:ser>
        <c:dLbls>
          <c:showLegendKey val="0"/>
          <c:showVal val="0"/>
          <c:showCatName val="0"/>
          <c:showSerName val="0"/>
          <c:showPercent val="0"/>
          <c:showBubbleSize val="0"/>
        </c:dLbls>
        <c:gapWidth val="50"/>
        <c:overlap val="-30"/>
        <c:axId val="909055824"/>
        <c:axId val="909053528"/>
      </c:barChart>
      <c:catAx>
        <c:axId val="909055824"/>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09053528"/>
        <c:crosses val="autoZero"/>
        <c:auto val="1"/>
        <c:lblAlgn val="ctr"/>
        <c:lblOffset val="100"/>
        <c:noMultiLvlLbl val="0"/>
      </c:catAx>
      <c:valAx>
        <c:axId val="909053528"/>
        <c:scaling>
          <c:orientation val="minMax"/>
        </c:scaling>
        <c:delete val="1"/>
        <c:axPos val="l"/>
        <c:numFmt formatCode="General" sourceLinked="1"/>
        <c:majorTickMark val="none"/>
        <c:minorTickMark val="none"/>
        <c:tickLblPos val="nextTo"/>
        <c:crossAx val="909055824"/>
        <c:crosses val="autoZero"/>
        <c:crossBetween val="between"/>
      </c:valAx>
      <c:spPr>
        <a:noFill/>
        <a:ln>
          <a:noFill/>
        </a:ln>
        <a:effectLst/>
      </c:spPr>
    </c:plotArea>
    <c:legend>
      <c:legendPos val="t"/>
      <c:layout>
        <c:manualLayout>
          <c:xMode val="edge"/>
          <c:yMode val="edge"/>
          <c:x val="0.64614173228346461"/>
          <c:y val="3.7453703703703718E-2"/>
          <c:w val="0.33009778024541803"/>
          <c:h val="6.449801372336584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Sheet!pentawastage</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Penta Wastage Rates</a:t>
            </a:r>
          </a:p>
        </c:rich>
      </c:tx>
      <c:layout>
        <c:manualLayout>
          <c:xMode val="edge"/>
          <c:yMode val="edge"/>
          <c:x val="1.5958223972003516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Sheet'!$AD$2</c:f>
              <c:strCache>
                <c:ptCount val="1"/>
                <c:pt idx="0">
                  <c:v>Wastage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Sheet'!$AC$3:$AC$9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Sheet'!$AD$3:$AD$9</c:f>
              <c:numCache>
                <c:formatCode>General</c:formatCode>
                <c:ptCount val="3"/>
                <c:pt idx="0">
                  <c:v>-37</c:v>
                </c:pt>
                <c:pt idx="1">
                  <c:v>2</c:v>
                </c:pt>
                <c:pt idx="2">
                  <c:v>86</c:v>
                </c:pt>
              </c:numCache>
            </c:numRef>
          </c:val>
          <c:extLst>
            <c:ext xmlns:c16="http://schemas.microsoft.com/office/drawing/2014/chart" uri="{C3380CC4-5D6E-409C-BE32-E72D297353CC}">
              <c16:uniqueId val="{00000000-7E9B-4ECF-B7DB-538C089F1FB7}"/>
            </c:ext>
          </c:extLst>
        </c:ser>
        <c:ser>
          <c:idx val="1"/>
          <c:order val="1"/>
          <c:tx>
            <c:strRef>
              <c:f>'Working Sheet'!$AE$2</c:f>
              <c:strCache>
                <c:ptCount val="1"/>
                <c:pt idx="0">
                  <c:v>Consumption</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Sheet'!$AC$3:$AC$9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Sheet'!$AE$3:$AE$9</c:f>
              <c:numCache>
                <c:formatCode>General</c:formatCode>
                <c:ptCount val="3"/>
                <c:pt idx="0">
                  <c:v>130</c:v>
                </c:pt>
                <c:pt idx="1">
                  <c:v>160</c:v>
                </c:pt>
                <c:pt idx="2">
                  <c:v>252</c:v>
                </c:pt>
              </c:numCache>
            </c:numRef>
          </c:val>
          <c:extLst>
            <c:ext xmlns:c16="http://schemas.microsoft.com/office/drawing/2014/chart" uri="{C3380CC4-5D6E-409C-BE32-E72D297353CC}">
              <c16:uniqueId val="{00000001-7E9B-4ECF-B7DB-538C089F1FB7}"/>
            </c:ext>
          </c:extLst>
        </c:ser>
        <c:dLbls>
          <c:dLblPos val="outEnd"/>
          <c:showLegendKey val="0"/>
          <c:showVal val="1"/>
          <c:showCatName val="0"/>
          <c:showSerName val="0"/>
          <c:showPercent val="0"/>
          <c:showBubbleSize val="0"/>
        </c:dLbls>
        <c:gapWidth val="50"/>
        <c:overlap val="-30"/>
        <c:axId val="947397040"/>
        <c:axId val="947391792"/>
      </c:barChart>
      <c:catAx>
        <c:axId val="947397040"/>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47391792"/>
        <c:crosses val="autoZero"/>
        <c:auto val="1"/>
        <c:lblAlgn val="ctr"/>
        <c:lblOffset val="100"/>
        <c:noMultiLvlLbl val="0"/>
      </c:catAx>
      <c:valAx>
        <c:axId val="947391792"/>
        <c:scaling>
          <c:orientation val="minMax"/>
        </c:scaling>
        <c:delete val="1"/>
        <c:axPos val="l"/>
        <c:numFmt formatCode="General" sourceLinked="1"/>
        <c:majorTickMark val="none"/>
        <c:minorTickMark val="none"/>
        <c:tickLblPos val="nextTo"/>
        <c:crossAx val="947397040"/>
        <c:crosses val="autoZero"/>
        <c:crossBetween val="between"/>
      </c:valAx>
      <c:spPr>
        <a:noFill/>
        <a:ln>
          <a:noFill/>
        </a:ln>
        <a:effectLst/>
      </c:spPr>
    </c:plotArea>
    <c:legend>
      <c:legendPos val="t"/>
      <c:layout>
        <c:manualLayout>
          <c:xMode val="edge"/>
          <c:yMode val="edge"/>
          <c:x val="0.64058617672790896"/>
          <c:y val="3.7453703703703718E-2"/>
          <c:w val="0.33549431321084866"/>
          <c:h val="7.812554680664918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Sheet!opvwastage</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OPV</a:t>
            </a:r>
            <a:r>
              <a:rPr lang="en-GB" b="1" baseline="0">
                <a:solidFill>
                  <a:schemeClr val="tx1"/>
                </a:solidFill>
              </a:rPr>
              <a:t> Wastage Rates</a:t>
            </a:r>
            <a:endParaRPr lang="en-GB" b="1">
              <a:solidFill>
                <a:schemeClr val="tx1"/>
              </a:solidFill>
            </a:endParaRPr>
          </a:p>
        </c:rich>
      </c:tx>
      <c:layout>
        <c:manualLayout>
          <c:xMode val="edge"/>
          <c:yMode val="edge"/>
          <c:x val="2.4277777777777766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Sheet'!$AH$2</c:f>
              <c:strCache>
                <c:ptCount val="1"/>
                <c:pt idx="0">
                  <c:v>Wastage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Sheet'!$AG$3:$AG$9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Sheet'!$AH$3:$AH$9</c:f>
              <c:numCache>
                <c:formatCode>General</c:formatCode>
                <c:ptCount val="3"/>
                <c:pt idx="0">
                  <c:v>-49</c:v>
                </c:pt>
                <c:pt idx="1">
                  <c:v>25</c:v>
                </c:pt>
                <c:pt idx="2">
                  <c:v>105</c:v>
                </c:pt>
              </c:numCache>
            </c:numRef>
          </c:val>
          <c:extLst>
            <c:ext xmlns:c16="http://schemas.microsoft.com/office/drawing/2014/chart" uri="{C3380CC4-5D6E-409C-BE32-E72D297353CC}">
              <c16:uniqueId val="{00000000-D3B1-492A-BE08-1A4EBD08191D}"/>
            </c:ext>
          </c:extLst>
        </c:ser>
        <c:ser>
          <c:idx val="1"/>
          <c:order val="1"/>
          <c:tx>
            <c:strRef>
              <c:f>'Working Sheet'!$AI$2</c:f>
              <c:strCache>
                <c:ptCount val="1"/>
                <c:pt idx="0">
                  <c:v>Consumption</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Sheet'!$AG$3:$AG$9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Sheet'!$AI$3:$AI$9</c:f>
              <c:numCache>
                <c:formatCode>General</c:formatCode>
                <c:ptCount val="3"/>
                <c:pt idx="0">
                  <c:v>260</c:v>
                </c:pt>
                <c:pt idx="1">
                  <c:v>360</c:v>
                </c:pt>
                <c:pt idx="2">
                  <c:v>420</c:v>
                </c:pt>
              </c:numCache>
            </c:numRef>
          </c:val>
          <c:extLst>
            <c:ext xmlns:c16="http://schemas.microsoft.com/office/drawing/2014/chart" uri="{C3380CC4-5D6E-409C-BE32-E72D297353CC}">
              <c16:uniqueId val="{00000001-D3B1-492A-BE08-1A4EBD08191D}"/>
            </c:ext>
          </c:extLst>
        </c:ser>
        <c:dLbls>
          <c:dLblPos val="outEnd"/>
          <c:showLegendKey val="0"/>
          <c:showVal val="1"/>
          <c:showCatName val="0"/>
          <c:showSerName val="0"/>
          <c:showPercent val="0"/>
          <c:showBubbleSize val="0"/>
        </c:dLbls>
        <c:gapWidth val="50"/>
        <c:overlap val="-30"/>
        <c:axId val="947394744"/>
        <c:axId val="947398352"/>
      </c:barChart>
      <c:catAx>
        <c:axId val="947394744"/>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47398352"/>
        <c:crosses val="autoZero"/>
        <c:auto val="1"/>
        <c:lblAlgn val="ctr"/>
        <c:lblOffset val="100"/>
        <c:noMultiLvlLbl val="0"/>
      </c:catAx>
      <c:valAx>
        <c:axId val="947398352"/>
        <c:scaling>
          <c:orientation val="minMax"/>
        </c:scaling>
        <c:delete val="1"/>
        <c:axPos val="l"/>
        <c:numFmt formatCode="General" sourceLinked="1"/>
        <c:majorTickMark val="none"/>
        <c:minorTickMark val="none"/>
        <c:tickLblPos val="nextTo"/>
        <c:crossAx val="947394744"/>
        <c:crosses val="autoZero"/>
        <c:crossBetween val="between"/>
      </c:valAx>
      <c:spPr>
        <a:noFill/>
        <a:ln>
          <a:noFill/>
        </a:ln>
        <a:effectLst/>
      </c:spPr>
    </c:plotArea>
    <c:legend>
      <c:legendPos val="t"/>
      <c:layout>
        <c:manualLayout>
          <c:xMode val="edge"/>
          <c:yMode val="edge"/>
          <c:x val="0.64058617672790896"/>
          <c:y val="3.7453703703703718E-2"/>
          <c:w val="0.33549431321084866"/>
          <c:h val="7.812554680664918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Sheet!rotawastage</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Rota Vaccine Wastage Rates </a:t>
            </a:r>
          </a:p>
        </c:rich>
      </c:tx>
      <c:layout>
        <c:manualLayout>
          <c:xMode val="edge"/>
          <c:yMode val="edge"/>
          <c:x val="1.6000000000000014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Sheet'!$AL$2</c:f>
              <c:strCache>
                <c:ptCount val="1"/>
                <c:pt idx="0">
                  <c:v>Wastage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Sheet'!$AK$3:$AK$9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Sheet'!$AL$3:$AL$9</c:f>
              <c:numCache>
                <c:formatCode>General</c:formatCode>
                <c:ptCount val="3"/>
                <c:pt idx="0">
                  <c:v>16</c:v>
                </c:pt>
                <c:pt idx="1">
                  <c:v>5</c:v>
                </c:pt>
                <c:pt idx="2">
                  <c:v>-73</c:v>
                </c:pt>
              </c:numCache>
            </c:numRef>
          </c:val>
          <c:extLst>
            <c:ext xmlns:c16="http://schemas.microsoft.com/office/drawing/2014/chart" uri="{C3380CC4-5D6E-409C-BE32-E72D297353CC}">
              <c16:uniqueId val="{00000000-E023-4171-944F-908088CD1D14}"/>
            </c:ext>
          </c:extLst>
        </c:ser>
        <c:ser>
          <c:idx val="1"/>
          <c:order val="1"/>
          <c:tx>
            <c:strRef>
              <c:f>'Working Sheet'!$AM$2</c:f>
              <c:strCache>
                <c:ptCount val="1"/>
                <c:pt idx="0">
                  <c:v>Consumption</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Sheet'!$AK$3:$AK$9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Sheet'!$AM$3:$AM$9</c:f>
              <c:numCache>
                <c:formatCode>General</c:formatCode>
                <c:ptCount val="3"/>
                <c:pt idx="0">
                  <c:v>139</c:v>
                </c:pt>
                <c:pt idx="1">
                  <c:v>106</c:v>
                </c:pt>
                <c:pt idx="2">
                  <c:v>1</c:v>
                </c:pt>
              </c:numCache>
            </c:numRef>
          </c:val>
          <c:extLst>
            <c:ext xmlns:c16="http://schemas.microsoft.com/office/drawing/2014/chart" uri="{C3380CC4-5D6E-409C-BE32-E72D297353CC}">
              <c16:uniqueId val="{00000001-E023-4171-944F-908088CD1D14}"/>
            </c:ext>
          </c:extLst>
        </c:ser>
        <c:dLbls>
          <c:dLblPos val="outEnd"/>
          <c:showLegendKey val="0"/>
          <c:showVal val="1"/>
          <c:showCatName val="0"/>
          <c:showSerName val="0"/>
          <c:showPercent val="0"/>
          <c:showBubbleSize val="0"/>
        </c:dLbls>
        <c:gapWidth val="50"/>
        <c:overlap val="-30"/>
        <c:axId val="402571248"/>
        <c:axId val="402572232"/>
      </c:barChart>
      <c:catAx>
        <c:axId val="402571248"/>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72232"/>
        <c:crosses val="autoZero"/>
        <c:auto val="1"/>
        <c:lblAlgn val="ctr"/>
        <c:lblOffset val="100"/>
        <c:noMultiLvlLbl val="0"/>
      </c:catAx>
      <c:valAx>
        <c:axId val="402572232"/>
        <c:scaling>
          <c:orientation val="minMax"/>
        </c:scaling>
        <c:delete val="1"/>
        <c:axPos val="l"/>
        <c:numFmt formatCode="General" sourceLinked="1"/>
        <c:majorTickMark val="none"/>
        <c:minorTickMark val="none"/>
        <c:tickLblPos val="nextTo"/>
        <c:crossAx val="402571248"/>
        <c:crosses val="autoZero"/>
        <c:crossBetween val="between"/>
      </c:valAx>
      <c:spPr>
        <a:noFill/>
        <a:ln>
          <a:noFill/>
        </a:ln>
        <a:effectLst/>
      </c:spPr>
    </c:plotArea>
    <c:legend>
      <c:legendPos val="t"/>
      <c:layout>
        <c:manualLayout>
          <c:xMode val="edge"/>
          <c:yMode val="edge"/>
          <c:x val="0.65169728783902015"/>
          <c:y val="4.2083333333333355E-2"/>
          <c:w val="0.33549431321084866"/>
          <c:h val="7.812554680664918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Sheet!AgeInappropriateVaccines</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Age-Inappropriate Vaccines</a:t>
            </a:r>
          </a:p>
        </c:rich>
      </c:tx>
      <c:layout>
        <c:manualLayout>
          <c:xMode val="edge"/>
          <c:yMode val="edge"/>
          <c:x val="1.7256780402449698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Sheet'!$AP$2</c:f>
              <c:strCache>
                <c:ptCount val="1"/>
                <c:pt idx="0">
                  <c:v>Cases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Sheet'!$AO$3:$AO$9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Sheet'!$AP$3:$AP$9</c:f>
              <c:numCache>
                <c:formatCode>General</c:formatCode>
                <c:ptCount val="3"/>
                <c:pt idx="0">
                  <c:v>24</c:v>
                </c:pt>
                <c:pt idx="1">
                  <c:v>50</c:v>
                </c:pt>
                <c:pt idx="2">
                  <c:v>47</c:v>
                </c:pt>
              </c:numCache>
            </c:numRef>
          </c:val>
          <c:extLst>
            <c:ext xmlns:c16="http://schemas.microsoft.com/office/drawing/2014/chart" uri="{C3380CC4-5D6E-409C-BE32-E72D297353CC}">
              <c16:uniqueId val="{00000000-5C0C-4BC1-8CAD-0A8D85D003DE}"/>
            </c:ext>
          </c:extLst>
        </c:ser>
        <c:ser>
          <c:idx val="1"/>
          <c:order val="1"/>
          <c:tx>
            <c:strRef>
              <c:f>'Working Sheet'!$AQ$2</c:f>
              <c:strCache>
                <c:ptCount val="1"/>
                <c:pt idx="0">
                  <c:v>Total IDs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Sheet'!$AO$3:$AO$9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Sheet'!$AQ$3:$AQ$9</c:f>
              <c:numCache>
                <c:formatCode>General</c:formatCode>
                <c:ptCount val="3"/>
                <c:pt idx="0">
                  <c:v>455</c:v>
                </c:pt>
                <c:pt idx="1">
                  <c:v>435</c:v>
                </c:pt>
                <c:pt idx="2">
                  <c:v>484</c:v>
                </c:pt>
              </c:numCache>
            </c:numRef>
          </c:val>
          <c:extLst>
            <c:ext xmlns:c16="http://schemas.microsoft.com/office/drawing/2014/chart" uri="{C3380CC4-5D6E-409C-BE32-E72D297353CC}">
              <c16:uniqueId val="{00000001-5C0C-4BC1-8CAD-0A8D85D003DE}"/>
            </c:ext>
          </c:extLst>
        </c:ser>
        <c:dLbls>
          <c:dLblPos val="ctr"/>
          <c:showLegendKey val="0"/>
          <c:showVal val="1"/>
          <c:showCatName val="0"/>
          <c:showSerName val="0"/>
          <c:showPercent val="0"/>
          <c:showBubbleSize val="0"/>
        </c:dLbls>
        <c:gapWidth val="50"/>
        <c:overlap val="-30"/>
        <c:axId val="520053264"/>
        <c:axId val="520050640"/>
      </c:barChart>
      <c:catAx>
        <c:axId val="520053264"/>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050640"/>
        <c:crosses val="autoZero"/>
        <c:auto val="1"/>
        <c:lblAlgn val="ctr"/>
        <c:lblOffset val="100"/>
        <c:noMultiLvlLbl val="0"/>
      </c:catAx>
      <c:valAx>
        <c:axId val="520050640"/>
        <c:scaling>
          <c:orientation val="minMax"/>
        </c:scaling>
        <c:delete val="1"/>
        <c:axPos val="l"/>
        <c:numFmt formatCode="General" sourceLinked="1"/>
        <c:majorTickMark val="none"/>
        <c:minorTickMark val="none"/>
        <c:tickLblPos val="nextTo"/>
        <c:crossAx val="520053264"/>
        <c:crosses val="autoZero"/>
        <c:crossBetween val="between"/>
      </c:valAx>
      <c:spPr>
        <a:noFill/>
        <a:ln>
          <a:noFill/>
        </a:ln>
        <a:effectLst/>
      </c:spPr>
    </c:plotArea>
    <c:legend>
      <c:legendPos val="t"/>
      <c:layout>
        <c:manualLayout>
          <c:xMode val="edge"/>
          <c:yMode val="edge"/>
          <c:x val="0.74619444444444449"/>
          <c:y val="2.356481481481483E-2"/>
          <c:w val="0.23658458958655812"/>
          <c:h val="6.449801372336584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Sheet!InvalidIDs</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Invalid IDs Recorded</a:t>
            </a:r>
          </a:p>
        </c:rich>
      </c:tx>
      <c:layout>
        <c:manualLayout>
          <c:xMode val="edge"/>
          <c:yMode val="edge"/>
          <c:x val="1.5166666666666651E-2"/>
          <c:y val="1.85185185185185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Sheet'!$AT$2</c:f>
              <c:strCache>
                <c:ptCount val="1"/>
                <c:pt idx="0">
                  <c:v>Cases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Sheet'!$AS$3:$AS$9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Sheet'!$AT$3:$AT$9</c:f>
              <c:numCache>
                <c:formatCode>General</c:formatCode>
                <c:ptCount val="3"/>
                <c:pt idx="0">
                  <c:v>10</c:v>
                </c:pt>
                <c:pt idx="1">
                  <c:v>4</c:v>
                </c:pt>
                <c:pt idx="2">
                  <c:v>6</c:v>
                </c:pt>
              </c:numCache>
            </c:numRef>
          </c:val>
          <c:extLst>
            <c:ext xmlns:c16="http://schemas.microsoft.com/office/drawing/2014/chart" uri="{C3380CC4-5D6E-409C-BE32-E72D297353CC}">
              <c16:uniqueId val="{00000000-77AB-449A-94B0-A46BA7A1861D}"/>
            </c:ext>
          </c:extLst>
        </c:ser>
        <c:ser>
          <c:idx val="1"/>
          <c:order val="1"/>
          <c:tx>
            <c:strRef>
              <c:f>'Working Sheet'!$AU$2</c:f>
              <c:strCache>
                <c:ptCount val="1"/>
                <c:pt idx="0">
                  <c:v>Total IDs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Sheet'!$AS$3:$AS$9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Sheet'!$AU$3:$AU$9</c:f>
              <c:numCache>
                <c:formatCode>General</c:formatCode>
                <c:ptCount val="3"/>
                <c:pt idx="0">
                  <c:v>455</c:v>
                </c:pt>
                <c:pt idx="1">
                  <c:v>435</c:v>
                </c:pt>
                <c:pt idx="2">
                  <c:v>484</c:v>
                </c:pt>
              </c:numCache>
            </c:numRef>
          </c:val>
          <c:extLst>
            <c:ext xmlns:c16="http://schemas.microsoft.com/office/drawing/2014/chart" uri="{C3380CC4-5D6E-409C-BE32-E72D297353CC}">
              <c16:uniqueId val="{00000001-77AB-449A-94B0-A46BA7A1861D}"/>
            </c:ext>
          </c:extLst>
        </c:ser>
        <c:dLbls>
          <c:dLblPos val="inEnd"/>
          <c:showLegendKey val="0"/>
          <c:showVal val="1"/>
          <c:showCatName val="0"/>
          <c:showSerName val="0"/>
          <c:showPercent val="0"/>
          <c:showBubbleSize val="0"/>
        </c:dLbls>
        <c:gapWidth val="50"/>
        <c:overlap val="-30"/>
        <c:axId val="533803576"/>
        <c:axId val="533794720"/>
      </c:barChart>
      <c:catAx>
        <c:axId val="533803576"/>
        <c:scaling>
          <c:orientation val="minMax"/>
        </c:scaling>
        <c:delete val="0"/>
        <c:axPos val="b"/>
        <c:numFmt formatCode="General" sourceLinked="1"/>
        <c:majorTickMark val="in"/>
        <c:minorTickMark val="none"/>
        <c:tickLblPos val="low"/>
        <c:spPr>
          <a:noFill/>
          <a:ln w="19050" cap="flat" cmpd="sng" algn="ctr">
            <a:solidFill>
              <a:srgbClr val="00B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33794720"/>
        <c:crosses val="autoZero"/>
        <c:auto val="1"/>
        <c:lblAlgn val="ctr"/>
        <c:lblOffset val="100"/>
        <c:noMultiLvlLbl val="0"/>
      </c:catAx>
      <c:valAx>
        <c:axId val="533794720"/>
        <c:scaling>
          <c:orientation val="minMax"/>
        </c:scaling>
        <c:delete val="1"/>
        <c:axPos val="l"/>
        <c:numFmt formatCode="General" sourceLinked="1"/>
        <c:majorTickMark val="none"/>
        <c:minorTickMark val="none"/>
        <c:tickLblPos val="nextTo"/>
        <c:crossAx val="533803576"/>
        <c:crosses val="autoZero"/>
        <c:crossBetween val="between"/>
      </c:valAx>
      <c:spPr>
        <a:noFill/>
        <a:ln>
          <a:noFill/>
        </a:ln>
        <a:effectLst/>
      </c:spPr>
    </c:plotArea>
    <c:legend>
      <c:legendPos val="t"/>
      <c:layout>
        <c:manualLayout>
          <c:xMode val="edge"/>
          <c:yMode val="edge"/>
          <c:x val="0.74619444444444449"/>
          <c:y val="3.2824074074074089E-2"/>
          <c:w val="0.24458796450773765"/>
          <c:h val="6.449801372336584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Sheet!Incomplete Vaccine Groups</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Incomplete</a:t>
            </a:r>
            <a:r>
              <a:rPr lang="en-GB" b="1" baseline="0">
                <a:solidFill>
                  <a:schemeClr val="tx1"/>
                </a:solidFill>
              </a:rPr>
              <a:t> Vaccine Groups Recorded</a:t>
            </a:r>
            <a:endParaRPr lang="en-GB" b="1">
              <a:solidFill>
                <a:schemeClr val="tx1"/>
              </a:solidFill>
            </a:endParaRPr>
          </a:p>
        </c:rich>
      </c:tx>
      <c:layout>
        <c:manualLayout>
          <c:xMode val="edge"/>
          <c:yMode val="edge"/>
          <c:x val="8.5833333333333421E-3"/>
          <c:y val="1.388888888888888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Sheet'!$AX$2</c:f>
              <c:strCache>
                <c:ptCount val="1"/>
                <c:pt idx="0">
                  <c:v>Cases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Sheet'!$AW$3:$AW$9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Sheet'!$AX$3:$AX$9</c:f>
              <c:numCache>
                <c:formatCode>General</c:formatCode>
                <c:ptCount val="3"/>
                <c:pt idx="0">
                  <c:v>57</c:v>
                </c:pt>
                <c:pt idx="1">
                  <c:v>107</c:v>
                </c:pt>
                <c:pt idx="2">
                  <c:v>112</c:v>
                </c:pt>
              </c:numCache>
            </c:numRef>
          </c:val>
          <c:extLst>
            <c:ext xmlns:c16="http://schemas.microsoft.com/office/drawing/2014/chart" uri="{C3380CC4-5D6E-409C-BE32-E72D297353CC}">
              <c16:uniqueId val="{00000000-BCE1-45AD-BA18-5ABC196B437A}"/>
            </c:ext>
          </c:extLst>
        </c:ser>
        <c:ser>
          <c:idx val="1"/>
          <c:order val="1"/>
          <c:tx>
            <c:strRef>
              <c:f>'Working Sheet'!$AY$2</c:f>
              <c:strCache>
                <c:ptCount val="1"/>
                <c:pt idx="0">
                  <c:v>Total IDs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Sheet'!$AW$3:$AW$9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Sheet'!$AY$3:$AY$9</c:f>
              <c:numCache>
                <c:formatCode>General</c:formatCode>
                <c:ptCount val="3"/>
                <c:pt idx="0">
                  <c:v>455</c:v>
                </c:pt>
                <c:pt idx="1">
                  <c:v>435</c:v>
                </c:pt>
                <c:pt idx="2">
                  <c:v>484</c:v>
                </c:pt>
              </c:numCache>
            </c:numRef>
          </c:val>
          <c:extLst>
            <c:ext xmlns:c16="http://schemas.microsoft.com/office/drawing/2014/chart" uri="{C3380CC4-5D6E-409C-BE32-E72D297353CC}">
              <c16:uniqueId val="{00000001-BCE1-45AD-BA18-5ABC196B437A}"/>
            </c:ext>
          </c:extLst>
        </c:ser>
        <c:dLbls>
          <c:dLblPos val="ctr"/>
          <c:showLegendKey val="0"/>
          <c:showVal val="1"/>
          <c:showCatName val="0"/>
          <c:showSerName val="0"/>
          <c:showPercent val="0"/>
          <c:showBubbleSize val="0"/>
        </c:dLbls>
        <c:gapWidth val="50"/>
        <c:overlap val="-30"/>
        <c:axId val="958844496"/>
        <c:axId val="958849088"/>
      </c:barChart>
      <c:catAx>
        <c:axId val="958844496"/>
        <c:scaling>
          <c:orientation val="minMax"/>
        </c:scaling>
        <c:delete val="0"/>
        <c:axPos val="b"/>
        <c:numFmt formatCode="General" sourceLinked="1"/>
        <c:majorTickMark val="in"/>
        <c:minorTickMark val="none"/>
        <c:tickLblPos val="nextTo"/>
        <c:spPr>
          <a:noFill/>
          <a:ln w="19050" cap="flat" cmpd="sng" algn="ctr">
            <a:solidFill>
              <a:srgbClr val="00B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58849088"/>
        <c:crosses val="autoZero"/>
        <c:auto val="1"/>
        <c:lblAlgn val="ctr"/>
        <c:lblOffset val="100"/>
        <c:noMultiLvlLbl val="0"/>
      </c:catAx>
      <c:valAx>
        <c:axId val="958849088"/>
        <c:scaling>
          <c:orientation val="minMax"/>
        </c:scaling>
        <c:delete val="1"/>
        <c:axPos val="l"/>
        <c:numFmt formatCode="General" sourceLinked="1"/>
        <c:majorTickMark val="none"/>
        <c:minorTickMark val="none"/>
        <c:tickLblPos val="nextTo"/>
        <c:crossAx val="958844496"/>
        <c:crosses val="autoZero"/>
        <c:crossBetween val="between"/>
      </c:valAx>
      <c:spPr>
        <a:noFill/>
        <a:ln>
          <a:noFill/>
        </a:ln>
        <a:effectLst/>
      </c:spPr>
    </c:plotArea>
    <c:legend>
      <c:legendPos val="t"/>
      <c:layout>
        <c:manualLayout>
          <c:xMode val="edge"/>
          <c:yMode val="edge"/>
          <c:x val="0.74897222222222226"/>
          <c:y val="2.356481481481483E-2"/>
          <c:w val="0.23640093319041616"/>
          <c:h val="6.423496893514490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Sheet!Same Vaccine Different Sessions</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Same Vaccine Different Sessions</a:t>
            </a:r>
          </a:p>
        </c:rich>
      </c:tx>
      <c:layout>
        <c:manualLayout>
          <c:xMode val="edge"/>
          <c:yMode val="edge"/>
          <c:x val="1.3562335958005255E-2"/>
          <c:y val="1.85185185185185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Sheet'!$BB$2</c:f>
              <c:strCache>
                <c:ptCount val="1"/>
                <c:pt idx="0">
                  <c:v>Cases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Sheet'!$BA$3:$BA$9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Sheet'!$BB$3:$BB$9</c:f>
              <c:numCache>
                <c:formatCode>General</c:formatCode>
                <c:ptCount val="3"/>
                <c:pt idx="0">
                  <c:v>1</c:v>
                </c:pt>
                <c:pt idx="1">
                  <c:v>8</c:v>
                </c:pt>
                <c:pt idx="2">
                  <c:v>14</c:v>
                </c:pt>
              </c:numCache>
            </c:numRef>
          </c:val>
          <c:extLst>
            <c:ext xmlns:c16="http://schemas.microsoft.com/office/drawing/2014/chart" uri="{C3380CC4-5D6E-409C-BE32-E72D297353CC}">
              <c16:uniqueId val="{00000000-BB18-4224-8085-8BD400E99B57}"/>
            </c:ext>
          </c:extLst>
        </c:ser>
        <c:ser>
          <c:idx val="1"/>
          <c:order val="1"/>
          <c:tx>
            <c:strRef>
              <c:f>'Working Sheet'!$BC$2</c:f>
              <c:strCache>
                <c:ptCount val="1"/>
                <c:pt idx="0">
                  <c:v>Total IDs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Sheet'!$BA$3:$BA$9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Sheet'!$BC$3:$BC$9</c:f>
              <c:numCache>
                <c:formatCode>General</c:formatCode>
                <c:ptCount val="3"/>
                <c:pt idx="0">
                  <c:v>455</c:v>
                </c:pt>
                <c:pt idx="1">
                  <c:v>435</c:v>
                </c:pt>
                <c:pt idx="2">
                  <c:v>484</c:v>
                </c:pt>
              </c:numCache>
            </c:numRef>
          </c:val>
          <c:extLst>
            <c:ext xmlns:c16="http://schemas.microsoft.com/office/drawing/2014/chart" uri="{C3380CC4-5D6E-409C-BE32-E72D297353CC}">
              <c16:uniqueId val="{00000001-BB18-4224-8085-8BD400E99B57}"/>
            </c:ext>
          </c:extLst>
        </c:ser>
        <c:dLbls>
          <c:dLblPos val="outEnd"/>
          <c:showLegendKey val="0"/>
          <c:showVal val="1"/>
          <c:showCatName val="0"/>
          <c:showSerName val="0"/>
          <c:showPercent val="0"/>
          <c:showBubbleSize val="0"/>
        </c:dLbls>
        <c:gapWidth val="50"/>
        <c:overlap val="-30"/>
        <c:axId val="958872704"/>
        <c:axId val="958875000"/>
      </c:barChart>
      <c:catAx>
        <c:axId val="958872704"/>
        <c:scaling>
          <c:orientation val="minMax"/>
        </c:scaling>
        <c:delete val="0"/>
        <c:axPos val="b"/>
        <c:numFmt formatCode="General" sourceLinked="1"/>
        <c:majorTickMark val="in"/>
        <c:minorTickMark val="none"/>
        <c:tickLblPos val="nextTo"/>
        <c:spPr>
          <a:noFill/>
          <a:ln w="19050" cap="flat" cmpd="sng" algn="ctr">
            <a:solidFill>
              <a:srgbClr val="92D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58875000"/>
        <c:crosses val="autoZero"/>
        <c:auto val="1"/>
        <c:lblAlgn val="ctr"/>
        <c:lblOffset val="100"/>
        <c:noMultiLvlLbl val="0"/>
      </c:catAx>
      <c:valAx>
        <c:axId val="958875000"/>
        <c:scaling>
          <c:orientation val="minMax"/>
        </c:scaling>
        <c:delete val="1"/>
        <c:axPos val="l"/>
        <c:numFmt formatCode="General" sourceLinked="1"/>
        <c:majorTickMark val="out"/>
        <c:minorTickMark val="none"/>
        <c:tickLblPos val="nextTo"/>
        <c:crossAx val="958872704"/>
        <c:crosses val="autoZero"/>
        <c:crossBetween val="between"/>
      </c:valAx>
      <c:spPr>
        <a:noFill/>
        <a:ln>
          <a:noFill/>
        </a:ln>
        <a:effectLst/>
      </c:spPr>
    </c:plotArea>
    <c:legend>
      <c:legendPos val="t"/>
      <c:layout>
        <c:manualLayout>
          <c:xMode val="edge"/>
          <c:yMode val="edge"/>
          <c:x val="0.73294664288758782"/>
          <c:y val="3.7453727651440165E-2"/>
          <c:w val="0.2494445005271777"/>
          <c:h val="6.592141069370448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[CRR - Performance.xlsx]Working Sheet!Incomplete Registration</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GB" b="1">
                <a:solidFill>
                  <a:schemeClr val="tx1"/>
                </a:solidFill>
              </a:rPr>
              <a:t>Incomplete</a:t>
            </a:r>
            <a:r>
              <a:rPr lang="en-GB" b="1" baseline="0">
                <a:solidFill>
                  <a:schemeClr val="tx1"/>
                </a:solidFill>
              </a:rPr>
              <a:t> Registration</a:t>
            </a:r>
            <a:endParaRPr lang="en-GB" b="1">
              <a:solidFill>
                <a:schemeClr val="tx1"/>
              </a:solidFill>
            </a:endParaRPr>
          </a:p>
        </c:rich>
      </c:tx>
      <c:layout>
        <c:manualLayout>
          <c:xMode val="edge"/>
          <c:yMode val="edge"/>
          <c:x val="1.7590113735783043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7707875821777899E-3"/>
              <c:y val="-7.261947754905501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7.0831503287111597E-3"/>
              <c:y val="-8.026363308053455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2985625591582184E-16"/>
              <c:y val="-8.026363308053455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5.3123627465334992E-3"/>
              <c:y val="-9.1729866377753766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3.5415751643557095E-3"/>
              <c:y val="-9.937402190923318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5.1682215417169844E-3"/>
              <c:y val="-8.026363308053448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6.1153244251835728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1.7227405139055773E-3"/>
              <c:y val="-8.0263633080534635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
              <c:y val="-9.172986637775369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5.168221541717111E-3"/>
              <c:y val="-8.0263633080534483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0"/>
              <c:y val="-4.5864933188876848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3.4454810278113442E-3"/>
              <c:y val="-5.7331166486096201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0"/>
              <c:y val="-5.7331166486096201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
              <c:y val="-6.8797399783315422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0"/>
              <c:y val="-8.0263633080534552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0"/>
              <c:y val="-7.6441555314794754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0"/>
              <c:y val="-6.1153244251835874E-2"/>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1.2633284494527973E-16"/>
              <c:y val="-6.879739978331535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layout>
            <c:manualLayout>
              <c:x val="1.7227405139057037E-3"/>
              <c:y val="-5.733116648609620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 Sheet'!$BF$2</c:f>
              <c:strCache>
                <c:ptCount val="1"/>
                <c:pt idx="0">
                  <c:v>Cases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Sheet'!$BE$3:$BE$9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Sheet'!$BF$3:$BF$9</c:f>
              <c:numCache>
                <c:formatCode>General</c:formatCode>
                <c:ptCount val="3"/>
                <c:pt idx="0">
                  <c:v>21</c:v>
                </c:pt>
                <c:pt idx="1">
                  <c:v>0</c:v>
                </c:pt>
                <c:pt idx="2">
                  <c:v>5</c:v>
                </c:pt>
              </c:numCache>
            </c:numRef>
          </c:val>
          <c:extLst>
            <c:ext xmlns:c16="http://schemas.microsoft.com/office/drawing/2014/chart" uri="{C3380CC4-5D6E-409C-BE32-E72D297353CC}">
              <c16:uniqueId val="{00000000-1500-4C79-998A-BF79FD408AA8}"/>
            </c:ext>
          </c:extLst>
        </c:ser>
        <c:ser>
          <c:idx val="1"/>
          <c:order val="1"/>
          <c:tx>
            <c:strRef>
              <c:f>'Working Sheet'!$BG$2</c:f>
              <c:strCache>
                <c:ptCount val="1"/>
                <c:pt idx="0">
                  <c:v>Total Registrations</c:v>
                </c:pt>
              </c:strCache>
            </c:strRef>
          </c:tx>
          <c:spPr>
            <a:solidFill>
              <a:schemeClr val="accent2"/>
            </a:solidFill>
            <a:ln>
              <a:noFill/>
            </a:ln>
            <a:effectLst/>
          </c:spPr>
          <c:invertIfNegative val="0"/>
          <c:dPt>
            <c:idx val="2"/>
            <c:invertIfNegative val="0"/>
            <c:bubble3D val="0"/>
            <c:extLst>
              <c:ext xmlns:c16="http://schemas.microsoft.com/office/drawing/2014/chart" uri="{C3380CC4-5D6E-409C-BE32-E72D297353CC}">
                <c16:uniqueId val="{00000002-645B-41E0-8ABA-9EE6FE82876B}"/>
              </c:ext>
            </c:extLst>
          </c:dPt>
          <c:dPt>
            <c:idx val="3"/>
            <c:invertIfNegative val="0"/>
            <c:bubble3D val="0"/>
            <c:extLst>
              <c:ext xmlns:c16="http://schemas.microsoft.com/office/drawing/2014/chart" uri="{C3380CC4-5D6E-409C-BE32-E72D297353CC}">
                <c16:uniqueId val="{00000003-645B-41E0-8ABA-9EE6FE82876B}"/>
              </c:ext>
            </c:extLst>
          </c:dPt>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 Sheet'!$BE$3:$BE$9</c:f>
              <c:multiLvlStrCache>
                <c:ptCount val="3"/>
                <c:lvl>
                  <c:pt idx="0">
                    <c:v>Jan</c:v>
                  </c:pt>
                  <c:pt idx="1">
                    <c:v>Feb</c:v>
                  </c:pt>
                  <c:pt idx="2">
                    <c:v>Mar</c:v>
                  </c:pt>
                </c:lvl>
                <c:lvl>
                  <c:pt idx="0">
                    <c:v>Group1</c:v>
                  </c:pt>
                </c:lvl>
                <c:lvl>
                  <c:pt idx="0">
                    <c:v>Janjanbureh</c:v>
                  </c:pt>
                </c:lvl>
                <c:lvl>
                  <c:pt idx="0">
                    <c:v>CRR</c:v>
                  </c:pt>
                </c:lvl>
              </c:multiLvlStrCache>
            </c:multiLvlStrRef>
          </c:cat>
          <c:val>
            <c:numRef>
              <c:f>'Working Sheet'!$BG$3:$BG$9</c:f>
              <c:numCache>
                <c:formatCode>General</c:formatCode>
                <c:ptCount val="3"/>
                <c:pt idx="0">
                  <c:v>346</c:v>
                </c:pt>
                <c:pt idx="1">
                  <c:v>276</c:v>
                </c:pt>
                <c:pt idx="2">
                  <c:v>226</c:v>
                </c:pt>
              </c:numCache>
            </c:numRef>
          </c:val>
          <c:extLst>
            <c:ext xmlns:c16="http://schemas.microsoft.com/office/drawing/2014/chart" uri="{C3380CC4-5D6E-409C-BE32-E72D297353CC}">
              <c16:uniqueId val="{00000001-1500-4C79-998A-BF79FD408AA8}"/>
            </c:ext>
          </c:extLst>
        </c:ser>
        <c:dLbls>
          <c:dLblPos val="ctr"/>
          <c:showLegendKey val="0"/>
          <c:showVal val="1"/>
          <c:showCatName val="0"/>
          <c:showSerName val="0"/>
          <c:showPercent val="0"/>
          <c:showBubbleSize val="0"/>
        </c:dLbls>
        <c:gapWidth val="150"/>
        <c:axId val="958856632"/>
        <c:axId val="958855976"/>
      </c:barChart>
      <c:catAx>
        <c:axId val="958856632"/>
        <c:scaling>
          <c:orientation val="minMax"/>
        </c:scaling>
        <c:delete val="0"/>
        <c:axPos val="b"/>
        <c:numFmt formatCode="General" sourceLinked="1"/>
        <c:majorTickMark val="in"/>
        <c:minorTickMark val="none"/>
        <c:tickLblPos val="nextTo"/>
        <c:spPr>
          <a:noFill/>
          <a:ln w="19050" cap="flat" cmpd="sng" algn="ctr">
            <a:solidFill>
              <a:srgbClr val="00B050"/>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58855976"/>
        <c:crosses val="autoZero"/>
        <c:auto val="1"/>
        <c:lblAlgn val="ctr"/>
        <c:lblOffset val="100"/>
        <c:noMultiLvlLbl val="0"/>
      </c:catAx>
      <c:valAx>
        <c:axId val="958855976"/>
        <c:scaling>
          <c:orientation val="minMax"/>
        </c:scaling>
        <c:delete val="1"/>
        <c:axPos val="l"/>
        <c:numFmt formatCode="General" sourceLinked="1"/>
        <c:majorTickMark val="none"/>
        <c:minorTickMark val="none"/>
        <c:tickLblPos val="nextTo"/>
        <c:crossAx val="958856632"/>
        <c:crosses val="autoZero"/>
        <c:crossBetween val="between"/>
      </c:valAx>
      <c:spPr>
        <a:noFill/>
        <a:ln>
          <a:noFill/>
        </a:ln>
        <a:effectLst/>
      </c:spPr>
    </c:plotArea>
    <c:legend>
      <c:legendPos val="t"/>
      <c:layout>
        <c:manualLayout>
          <c:xMode val="edge"/>
          <c:yMode val="edge"/>
          <c:x val="0.62441622922134732"/>
          <c:y val="2.356481481481483E-2"/>
          <c:w val="0.35359316034634819"/>
          <c:h val="6.449801372336584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6</xdr:col>
      <xdr:colOff>57150</xdr:colOff>
      <xdr:row>0</xdr:row>
      <xdr:rowOff>85724</xdr:rowOff>
    </xdr:from>
    <xdr:to>
      <xdr:col>17</xdr:col>
      <xdr:colOff>455294</xdr:colOff>
      <xdr:row>17</xdr:row>
      <xdr:rowOff>177164</xdr:rowOff>
    </xdr:to>
    <xdr:graphicFrame macro="">
      <xdr:nvGraphicFramePr>
        <xdr:cNvPr id="6" name="Chart 5">
          <a:extLst>
            <a:ext uri="{FF2B5EF4-FFF2-40B4-BE49-F238E27FC236}">
              <a16:creationId xmlns:a16="http://schemas.microsoft.com/office/drawing/2014/main" id="{CE4FCFA0-EFE2-4A8D-B81C-359D738FB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28575</xdr:colOff>
      <xdr:row>6</xdr:row>
      <xdr:rowOff>158751</xdr:rowOff>
    </xdr:from>
    <xdr:to>
      <xdr:col>6</xdr:col>
      <xdr:colOff>1</xdr:colOff>
      <xdr:row>17</xdr:row>
      <xdr:rowOff>190499</xdr:rowOff>
    </xdr:to>
    <xdr:grpSp>
      <xdr:nvGrpSpPr>
        <xdr:cNvPr id="2" name="Group 1">
          <a:extLst>
            <a:ext uri="{FF2B5EF4-FFF2-40B4-BE49-F238E27FC236}">
              <a16:creationId xmlns:a16="http://schemas.microsoft.com/office/drawing/2014/main" id="{2E5C34AB-0AEF-4169-B954-A9F2D2BE0C8A}"/>
            </a:ext>
          </a:extLst>
        </xdr:cNvPr>
        <xdr:cNvGrpSpPr/>
      </xdr:nvGrpSpPr>
      <xdr:grpSpPr>
        <a:xfrm>
          <a:off x="85725" y="1606551"/>
          <a:ext cx="5286376" cy="2241548"/>
          <a:chOff x="85725" y="1606551"/>
          <a:chExt cx="5286376" cy="2241548"/>
        </a:xfrm>
      </xdr:grpSpPr>
      <mc:AlternateContent xmlns:mc="http://schemas.openxmlformats.org/markup-compatibility/2006" xmlns:a14="http://schemas.microsoft.com/office/drawing/2010/main">
        <mc:Choice Requires="a14">
          <xdr:graphicFrame macro="">
            <xdr:nvGraphicFramePr>
              <xdr:cNvPr id="14" name="Health Facility Name">
                <a:extLst>
                  <a:ext uri="{FF2B5EF4-FFF2-40B4-BE49-F238E27FC236}">
                    <a16:creationId xmlns:a16="http://schemas.microsoft.com/office/drawing/2014/main" id="{7F6B1678-1852-42CB-9160-1CF13253ECE0}"/>
                  </a:ext>
                </a:extLst>
              </xdr:cNvPr>
              <xdr:cNvGraphicFramePr/>
            </xdr:nvGraphicFramePr>
            <xdr:xfrm>
              <a:off x="85725" y="1606551"/>
              <a:ext cx="5286376" cy="1278981"/>
            </xdr:xfrm>
            <a:graphic>
              <a:graphicData uri="http://schemas.microsoft.com/office/drawing/2010/slicer">
                <sle:slicer xmlns:sle="http://schemas.microsoft.com/office/drawing/2010/slicer" name="Health Facility Name"/>
              </a:graphicData>
            </a:graphic>
          </xdr:graphicFrame>
        </mc:Choice>
        <mc:Fallback xmlns="">
          <xdr:sp macro="" textlink="">
            <xdr:nvSpPr>
              <xdr:cNvPr id="0" name=""/>
              <xdr:cNvSpPr>
                <a:spLocks noTextEdit="1"/>
              </xdr:cNvSpPr>
            </xdr:nvSpPr>
            <xdr:spPr>
              <a:xfrm>
                <a:off x="85725" y="1606551"/>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Period">
                <a:extLst>
                  <a:ext uri="{FF2B5EF4-FFF2-40B4-BE49-F238E27FC236}">
                    <a16:creationId xmlns:a16="http://schemas.microsoft.com/office/drawing/2014/main" id="{BCEAE227-D3DD-4184-BB96-A2AA1B32366F}"/>
                  </a:ext>
                </a:extLst>
              </xdr:cNvPr>
              <xdr:cNvGraphicFramePr/>
            </xdr:nvGraphicFramePr>
            <xdr:xfrm>
              <a:off x="85725" y="2908847"/>
              <a:ext cx="5285232" cy="939252"/>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85725" y="2908847"/>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308769</xdr:colOff>
      <xdr:row>0</xdr:row>
      <xdr:rowOff>47847</xdr:rowOff>
    </xdr:from>
    <xdr:to>
      <xdr:col>18</xdr:col>
      <xdr:colOff>98457</xdr:colOff>
      <xdr:row>18</xdr:row>
      <xdr:rowOff>44037</xdr:rowOff>
    </xdr:to>
    <xdr:graphicFrame macro="">
      <xdr:nvGraphicFramePr>
        <xdr:cNvPr id="11" name="Chart 10">
          <a:extLst>
            <a:ext uri="{FF2B5EF4-FFF2-40B4-BE49-F238E27FC236}">
              <a16:creationId xmlns:a16="http://schemas.microsoft.com/office/drawing/2014/main" id="{5AE7638E-CCDA-4E20-9145-D0BF816C0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6</xdr:col>
      <xdr:colOff>219076</xdr:colOff>
      <xdr:row>18</xdr:row>
      <xdr:rowOff>146048</xdr:rowOff>
    </xdr:to>
    <xdr:grpSp>
      <xdr:nvGrpSpPr>
        <xdr:cNvPr id="9" name="Group 8">
          <a:extLst>
            <a:ext uri="{FF2B5EF4-FFF2-40B4-BE49-F238E27FC236}">
              <a16:creationId xmlns:a16="http://schemas.microsoft.com/office/drawing/2014/main" id="{2EB13FC0-827F-46C3-B87B-41B5A8B3057F}"/>
            </a:ext>
          </a:extLst>
        </xdr:cNvPr>
        <xdr:cNvGrpSpPr/>
      </xdr:nvGrpSpPr>
      <xdr:grpSpPr>
        <a:xfrm>
          <a:off x="57150" y="1657350"/>
          <a:ext cx="5286376" cy="2241548"/>
          <a:chOff x="85725" y="1606551"/>
          <a:chExt cx="5286376" cy="2241548"/>
        </a:xfrm>
      </xdr:grpSpPr>
      <mc:AlternateContent xmlns:mc="http://schemas.openxmlformats.org/markup-compatibility/2006" xmlns:a14="http://schemas.microsoft.com/office/drawing/2010/main">
        <mc:Choice Requires="a14">
          <xdr:graphicFrame macro="">
            <xdr:nvGraphicFramePr>
              <xdr:cNvPr id="10" name="Health Facility Name 1">
                <a:extLst>
                  <a:ext uri="{FF2B5EF4-FFF2-40B4-BE49-F238E27FC236}">
                    <a16:creationId xmlns:a16="http://schemas.microsoft.com/office/drawing/2014/main" id="{6FBA6FE5-F851-4D3E-AA11-CE635D8EAA58}"/>
                  </a:ext>
                </a:extLst>
              </xdr:cNvPr>
              <xdr:cNvGraphicFramePr/>
            </xdr:nvGraphicFramePr>
            <xdr:xfrm>
              <a:off x="85725" y="1606551"/>
              <a:ext cx="5286376" cy="1278981"/>
            </xdr:xfrm>
            <a:graphic>
              <a:graphicData uri="http://schemas.microsoft.com/office/drawing/2010/slicer">
                <sle:slicer xmlns:sle="http://schemas.microsoft.com/office/drawing/2010/slicer" name="Health Facility Name 1"/>
              </a:graphicData>
            </a:graphic>
          </xdr:graphicFrame>
        </mc:Choice>
        <mc:Fallback xmlns="">
          <xdr:sp macro="" textlink="">
            <xdr:nvSpPr>
              <xdr:cNvPr id="0" name=""/>
              <xdr:cNvSpPr>
                <a:spLocks noTextEdit="1"/>
              </xdr:cNvSpPr>
            </xdr:nvSpPr>
            <xdr:spPr>
              <a:xfrm>
                <a:off x="57150" y="1657350"/>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Period 1">
                <a:extLst>
                  <a:ext uri="{FF2B5EF4-FFF2-40B4-BE49-F238E27FC236}">
                    <a16:creationId xmlns:a16="http://schemas.microsoft.com/office/drawing/2014/main" id="{0385E8E3-3562-4410-BB17-E6B5D14EC12C}"/>
                  </a:ext>
                </a:extLst>
              </xdr:cNvPr>
              <xdr:cNvGraphicFramePr/>
            </xdr:nvGraphicFramePr>
            <xdr:xfrm>
              <a:off x="85725" y="2908847"/>
              <a:ext cx="5285232" cy="939252"/>
            </xdr:xfrm>
            <a:graphic>
              <a:graphicData uri="http://schemas.microsoft.com/office/drawing/2010/slicer">
                <sle:slicer xmlns:sle="http://schemas.microsoft.com/office/drawing/2010/slicer" name="Period 1"/>
              </a:graphicData>
            </a:graphic>
          </xdr:graphicFrame>
        </mc:Choice>
        <mc:Fallback xmlns="">
          <xdr:sp macro="" textlink="">
            <xdr:nvSpPr>
              <xdr:cNvPr id="0" name=""/>
              <xdr:cNvSpPr>
                <a:spLocks noTextEdit="1"/>
              </xdr:cNvSpPr>
            </xdr:nvSpPr>
            <xdr:spPr>
              <a:xfrm>
                <a:off x="57150" y="2959646"/>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57943</xdr:colOff>
      <xdr:row>0</xdr:row>
      <xdr:rowOff>78801</xdr:rowOff>
    </xdr:from>
    <xdr:to>
      <xdr:col>16</xdr:col>
      <xdr:colOff>457231</xdr:colOff>
      <xdr:row>18</xdr:row>
      <xdr:rowOff>55941</xdr:rowOff>
    </xdr:to>
    <xdr:graphicFrame macro="">
      <xdr:nvGraphicFramePr>
        <xdr:cNvPr id="10" name="Chart 9">
          <a:extLst>
            <a:ext uri="{FF2B5EF4-FFF2-40B4-BE49-F238E27FC236}">
              <a16:creationId xmlns:a16="http://schemas.microsoft.com/office/drawing/2014/main" id="{B45B8548-D796-46CE-BDF9-0A44CECA1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1057276</xdr:colOff>
      <xdr:row>18</xdr:row>
      <xdr:rowOff>146048</xdr:rowOff>
    </xdr:to>
    <xdr:grpSp>
      <xdr:nvGrpSpPr>
        <xdr:cNvPr id="2" name="Group 1">
          <a:extLst>
            <a:ext uri="{FF2B5EF4-FFF2-40B4-BE49-F238E27FC236}">
              <a16:creationId xmlns:a16="http://schemas.microsoft.com/office/drawing/2014/main" id="{7598DAE2-BA36-4953-A9F2-7379678F4EE7}"/>
            </a:ext>
          </a:extLst>
        </xdr:cNvPr>
        <xdr:cNvGrpSpPr/>
      </xdr:nvGrpSpPr>
      <xdr:grpSpPr>
        <a:xfrm>
          <a:off x="0" y="1676400"/>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2" name="Health Facility Name 2">
                <a:extLst>
                  <a:ext uri="{FF2B5EF4-FFF2-40B4-BE49-F238E27FC236}">
                    <a16:creationId xmlns:a16="http://schemas.microsoft.com/office/drawing/2014/main" id="{378897AC-61B1-4CA3-BA84-1EC432203CD6}"/>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2"/>
              </a:graphicData>
            </a:graphic>
          </xdr:graphicFrame>
        </mc:Choice>
        <mc:Fallback xmlns="">
          <xdr:sp macro="" textlink="">
            <xdr:nvSpPr>
              <xdr:cNvPr id="0" name=""/>
              <xdr:cNvSpPr>
                <a:spLocks noTextEdit="1"/>
              </xdr:cNvSpPr>
            </xdr:nvSpPr>
            <xdr:spPr>
              <a:xfrm>
                <a:off x="0" y="1676400"/>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Period 2">
                <a:extLst>
                  <a:ext uri="{FF2B5EF4-FFF2-40B4-BE49-F238E27FC236}">
                    <a16:creationId xmlns:a16="http://schemas.microsoft.com/office/drawing/2014/main" id="{6526A5B5-532B-4FDE-955C-1CE3961CF341}"/>
                  </a:ext>
                </a:extLst>
              </xdr:cNvPr>
              <xdr:cNvGraphicFramePr/>
            </xdr:nvGraphicFramePr>
            <xdr:xfrm>
              <a:off x="0" y="2978696"/>
              <a:ext cx="5285232" cy="939252"/>
            </xdr:xfrm>
            <a:graphic>
              <a:graphicData uri="http://schemas.microsoft.com/office/drawing/2010/slicer">
                <sle:slicer xmlns:sle="http://schemas.microsoft.com/office/drawing/2010/slicer" name="Period 2"/>
              </a:graphicData>
            </a:graphic>
          </xdr:graphicFrame>
        </mc:Choice>
        <mc:Fallback xmlns="">
          <xdr:sp macro="" textlink="">
            <xdr:nvSpPr>
              <xdr:cNvPr id="0" name=""/>
              <xdr:cNvSpPr>
                <a:spLocks noTextEdit="1"/>
              </xdr:cNvSpPr>
            </xdr:nvSpPr>
            <xdr:spPr>
              <a:xfrm>
                <a:off x="0" y="2978696"/>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70456</xdr:colOff>
      <xdr:row>0</xdr:row>
      <xdr:rowOff>66675</xdr:rowOff>
    </xdr:from>
    <xdr:to>
      <xdr:col>16</xdr:col>
      <xdr:colOff>467240</xdr:colOff>
      <xdr:row>18</xdr:row>
      <xdr:rowOff>28576</xdr:rowOff>
    </xdr:to>
    <xdr:graphicFrame macro="">
      <xdr:nvGraphicFramePr>
        <xdr:cNvPr id="7" name="Chart 6">
          <a:extLst>
            <a:ext uri="{FF2B5EF4-FFF2-40B4-BE49-F238E27FC236}">
              <a16:creationId xmlns:a16="http://schemas.microsoft.com/office/drawing/2014/main" id="{5C872E10-332A-47E7-B0EC-32576665A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1057276</xdr:colOff>
      <xdr:row>18</xdr:row>
      <xdr:rowOff>146048</xdr:rowOff>
    </xdr:to>
    <xdr:grpSp>
      <xdr:nvGrpSpPr>
        <xdr:cNvPr id="10" name="Group 9">
          <a:extLst>
            <a:ext uri="{FF2B5EF4-FFF2-40B4-BE49-F238E27FC236}">
              <a16:creationId xmlns:a16="http://schemas.microsoft.com/office/drawing/2014/main" id="{2FEA346B-7D86-4DBB-A377-B0865879F179}"/>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3">
                <a:extLst>
                  <a:ext uri="{FF2B5EF4-FFF2-40B4-BE49-F238E27FC236}">
                    <a16:creationId xmlns:a16="http://schemas.microsoft.com/office/drawing/2014/main" id="{5AB6B65C-1E03-4AB6-9107-D286404399DC}"/>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3"/>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3">
                <a:extLst>
                  <a:ext uri="{FF2B5EF4-FFF2-40B4-BE49-F238E27FC236}">
                    <a16:creationId xmlns:a16="http://schemas.microsoft.com/office/drawing/2014/main" id="{600F1579-A229-4692-936A-02A2EC8023CB}"/>
                  </a:ext>
                </a:extLst>
              </xdr:cNvPr>
              <xdr:cNvGraphicFramePr/>
            </xdr:nvGraphicFramePr>
            <xdr:xfrm>
              <a:off x="0" y="2978696"/>
              <a:ext cx="5285232" cy="939252"/>
            </xdr:xfrm>
            <a:graphic>
              <a:graphicData uri="http://schemas.microsoft.com/office/drawing/2010/slicer">
                <sle:slicer xmlns:sle="http://schemas.microsoft.com/office/drawing/2010/slicer" name="Period 3"/>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85725</xdr:colOff>
      <xdr:row>0</xdr:row>
      <xdr:rowOff>117928</xdr:rowOff>
    </xdr:from>
    <xdr:to>
      <xdr:col>16</xdr:col>
      <xdr:colOff>479787</xdr:colOff>
      <xdr:row>18</xdr:row>
      <xdr:rowOff>38100</xdr:rowOff>
    </xdr:to>
    <xdr:graphicFrame macro="">
      <xdr:nvGraphicFramePr>
        <xdr:cNvPr id="6" name="Chart 5">
          <a:extLst>
            <a:ext uri="{FF2B5EF4-FFF2-40B4-BE49-F238E27FC236}">
              <a16:creationId xmlns:a16="http://schemas.microsoft.com/office/drawing/2014/main" id="{54BBBC75-F27A-40E3-9403-8ED6462DA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1066801</xdr:colOff>
      <xdr:row>18</xdr:row>
      <xdr:rowOff>146048</xdr:rowOff>
    </xdr:to>
    <xdr:grpSp>
      <xdr:nvGrpSpPr>
        <xdr:cNvPr id="9" name="Group 8">
          <a:extLst>
            <a:ext uri="{FF2B5EF4-FFF2-40B4-BE49-F238E27FC236}">
              <a16:creationId xmlns:a16="http://schemas.microsoft.com/office/drawing/2014/main" id="{CF34FF34-ED83-44A8-AD6D-9F792C49EFF3}"/>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0" name="Health Facility Name 4">
                <a:extLst>
                  <a:ext uri="{FF2B5EF4-FFF2-40B4-BE49-F238E27FC236}">
                    <a16:creationId xmlns:a16="http://schemas.microsoft.com/office/drawing/2014/main" id="{C0D30885-1E2A-4F91-8A96-C5CD610BA4E2}"/>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4"/>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Period 4">
                <a:extLst>
                  <a:ext uri="{FF2B5EF4-FFF2-40B4-BE49-F238E27FC236}">
                    <a16:creationId xmlns:a16="http://schemas.microsoft.com/office/drawing/2014/main" id="{08BE9E92-2527-4809-BC1C-0C3D9634009B}"/>
                  </a:ext>
                </a:extLst>
              </xdr:cNvPr>
              <xdr:cNvGraphicFramePr/>
            </xdr:nvGraphicFramePr>
            <xdr:xfrm>
              <a:off x="0" y="2978696"/>
              <a:ext cx="5285232" cy="939252"/>
            </xdr:xfrm>
            <a:graphic>
              <a:graphicData uri="http://schemas.microsoft.com/office/drawing/2010/slicer">
                <sle:slicer xmlns:sle="http://schemas.microsoft.com/office/drawing/2010/slicer" name="Period 4"/>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76200</xdr:colOff>
      <xdr:row>0</xdr:row>
      <xdr:rowOff>43651</xdr:rowOff>
    </xdr:from>
    <xdr:to>
      <xdr:col>16</xdr:col>
      <xdr:colOff>470262</xdr:colOff>
      <xdr:row>18</xdr:row>
      <xdr:rowOff>0</xdr:rowOff>
    </xdr:to>
    <xdr:graphicFrame macro="">
      <xdr:nvGraphicFramePr>
        <xdr:cNvPr id="7" name="Chart 6">
          <a:extLst>
            <a:ext uri="{FF2B5EF4-FFF2-40B4-BE49-F238E27FC236}">
              <a16:creationId xmlns:a16="http://schemas.microsoft.com/office/drawing/2014/main" id="{D9A08276-00A5-4E74-BA7A-7BCB566A1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1057276</xdr:colOff>
      <xdr:row>18</xdr:row>
      <xdr:rowOff>126998</xdr:rowOff>
    </xdr:to>
    <xdr:grpSp>
      <xdr:nvGrpSpPr>
        <xdr:cNvPr id="10" name="Group 9">
          <a:extLst>
            <a:ext uri="{FF2B5EF4-FFF2-40B4-BE49-F238E27FC236}">
              <a16:creationId xmlns:a16="http://schemas.microsoft.com/office/drawing/2014/main" id="{732E4435-13EF-4CF9-9AF6-A3C51750AA6D}"/>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5">
                <a:extLst>
                  <a:ext uri="{FF2B5EF4-FFF2-40B4-BE49-F238E27FC236}">
                    <a16:creationId xmlns:a16="http://schemas.microsoft.com/office/drawing/2014/main" id="{5B1F203F-3713-46EF-9B80-ED4A2A71AEF6}"/>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5"/>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5">
                <a:extLst>
                  <a:ext uri="{FF2B5EF4-FFF2-40B4-BE49-F238E27FC236}">
                    <a16:creationId xmlns:a16="http://schemas.microsoft.com/office/drawing/2014/main" id="{00021DEF-47C3-49D1-B139-B37358899978}"/>
                  </a:ext>
                </a:extLst>
              </xdr:cNvPr>
              <xdr:cNvGraphicFramePr/>
            </xdr:nvGraphicFramePr>
            <xdr:xfrm>
              <a:off x="0" y="2978696"/>
              <a:ext cx="5285232" cy="939252"/>
            </xdr:xfrm>
            <a:graphic>
              <a:graphicData uri="http://schemas.microsoft.com/office/drawing/2010/slicer">
                <sle:slicer xmlns:sle="http://schemas.microsoft.com/office/drawing/2010/slicer" name="Period 5"/>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219075</xdr:colOff>
      <xdr:row>0</xdr:row>
      <xdr:rowOff>70867</xdr:rowOff>
    </xdr:from>
    <xdr:to>
      <xdr:col>17</xdr:col>
      <xdr:colOff>445770</xdr:colOff>
      <xdr:row>17</xdr:row>
      <xdr:rowOff>161926</xdr:rowOff>
    </xdr:to>
    <xdr:graphicFrame macro="">
      <xdr:nvGraphicFramePr>
        <xdr:cNvPr id="7" name="Chart 6">
          <a:extLst>
            <a:ext uri="{FF2B5EF4-FFF2-40B4-BE49-F238E27FC236}">
              <a16:creationId xmlns:a16="http://schemas.microsoft.com/office/drawing/2014/main" id="{F4593662-8F79-4BD2-BA11-04FA07C05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5</xdr:col>
      <xdr:colOff>180976</xdr:colOff>
      <xdr:row>18</xdr:row>
      <xdr:rowOff>146048</xdr:rowOff>
    </xdr:to>
    <xdr:grpSp>
      <xdr:nvGrpSpPr>
        <xdr:cNvPr id="8" name="Group 7">
          <a:extLst>
            <a:ext uri="{FF2B5EF4-FFF2-40B4-BE49-F238E27FC236}">
              <a16:creationId xmlns:a16="http://schemas.microsoft.com/office/drawing/2014/main" id="{966420FC-C30E-462E-AB26-18F5D1695552}"/>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9" name="Health Facility Name 6">
                <a:extLst>
                  <a:ext uri="{FF2B5EF4-FFF2-40B4-BE49-F238E27FC236}">
                    <a16:creationId xmlns:a16="http://schemas.microsoft.com/office/drawing/2014/main" id="{E1FD3B56-E13C-45A7-9B64-4864A3206E91}"/>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6"/>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Period 6">
                <a:extLst>
                  <a:ext uri="{FF2B5EF4-FFF2-40B4-BE49-F238E27FC236}">
                    <a16:creationId xmlns:a16="http://schemas.microsoft.com/office/drawing/2014/main" id="{A1540747-72D9-4B8F-B675-ED4F49909ED4}"/>
                  </a:ext>
                </a:extLst>
              </xdr:cNvPr>
              <xdr:cNvGraphicFramePr/>
            </xdr:nvGraphicFramePr>
            <xdr:xfrm>
              <a:off x="0" y="2978696"/>
              <a:ext cx="5285232" cy="939252"/>
            </xdr:xfrm>
            <a:graphic>
              <a:graphicData uri="http://schemas.microsoft.com/office/drawing/2010/slicer">
                <sle:slicer xmlns:sle="http://schemas.microsoft.com/office/drawing/2010/slicer" name="Period 6"/>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118534</xdr:colOff>
      <xdr:row>0</xdr:row>
      <xdr:rowOff>57151</xdr:rowOff>
    </xdr:from>
    <xdr:to>
      <xdr:col>16</xdr:col>
      <xdr:colOff>594240</xdr:colOff>
      <xdr:row>18</xdr:row>
      <xdr:rowOff>47626</xdr:rowOff>
    </xdr:to>
    <xdr:graphicFrame macro="">
      <xdr:nvGraphicFramePr>
        <xdr:cNvPr id="7" name="Chart 6">
          <a:extLst>
            <a:ext uri="{FF2B5EF4-FFF2-40B4-BE49-F238E27FC236}">
              <a16:creationId xmlns:a16="http://schemas.microsoft.com/office/drawing/2014/main" id="{A6E102FB-17C3-4FE9-8AD8-579A0B561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1104901</xdr:colOff>
      <xdr:row>18</xdr:row>
      <xdr:rowOff>146048</xdr:rowOff>
    </xdr:to>
    <xdr:grpSp>
      <xdr:nvGrpSpPr>
        <xdr:cNvPr id="10" name="Group 9">
          <a:extLst>
            <a:ext uri="{FF2B5EF4-FFF2-40B4-BE49-F238E27FC236}">
              <a16:creationId xmlns:a16="http://schemas.microsoft.com/office/drawing/2014/main" id="{E838D938-1C62-4AC0-9D04-4FCB4B4B0A98}"/>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7">
                <a:extLst>
                  <a:ext uri="{FF2B5EF4-FFF2-40B4-BE49-F238E27FC236}">
                    <a16:creationId xmlns:a16="http://schemas.microsoft.com/office/drawing/2014/main" id="{F24EA605-B916-48F2-9FB1-9EDFC8CDF158}"/>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7"/>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7">
                <a:extLst>
                  <a:ext uri="{FF2B5EF4-FFF2-40B4-BE49-F238E27FC236}">
                    <a16:creationId xmlns:a16="http://schemas.microsoft.com/office/drawing/2014/main" id="{35E0A9A3-9E5F-4C55-B07D-C6D935142A71}"/>
                  </a:ext>
                </a:extLst>
              </xdr:cNvPr>
              <xdr:cNvGraphicFramePr/>
            </xdr:nvGraphicFramePr>
            <xdr:xfrm>
              <a:off x="0" y="2978696"/>
              <a:ext cx="5285232" cy="939252"/>
            </xdr:xfrm>
            <a:graphic>
              <a:graphicData uri="http://schemas.microsoft.com/office/drawing/2010/slicer">
                <sle:slicer xmlns:sle="http://schemas.microsoft.com/office/drawing/2010/slicer" name="Period 7"/>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116152</xdr:colOff>
      <xdr:row>0</xdr:row>
      <xdr:rowOff>43610</xdr:rowOff>
    </xdr:from>
    <xdr:to>
      <xdr:col>17</xdr:col>
      <xdr:colOff>257122</xdr:colOff>
      <xdr:row>18</xdr:row>
      <xdr:rowOff>77519</xdr:rowOff>
    </xdr:to>
    <xdr:graphicFrame macro="">
      <xdr:nvGraphicFramePr>
        <xdr:cNvPr id="7" name="Chart 6">
          <a:extLst>
            <a:ext uri="{FF2B5EF4-FFF2-40B4-BE49-F238E27FC236}">
              <a16:creationId xmlns:a16="http://schemas.microsoft.com/office/drawing/2014/main" id="{392249BC-CD60-4139-A753-E28B17B51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5</xdr:col>
      <xdr:colOff>104776</xdr:colOff>
      <xdr:row>18</xdr:row>
      <xdr:rowOff>146048</xdr:rowOff>
    </xdr:to>
    <xdr:grpSp>
      <xdr:nvGrpSpPr>
        <xdr:cNvPr id="10" name="Group 9">
          <a:extLst>
            <a:ext uri="{FF2B5EF4-FFF2-40B4-BE49-F238E27FC236}">
              <a16:creationId xmlns:a16="http://schemas.microsoft.com/office/drawing/2014/main" id="{75089DEF-0C98-4911-A1E7-38368D2D5488}"/>
            </a:ext>
          </a:extLst>
        </xdr:cNvPr>
        <xdr:cNvGrpSpPr/>
      </xdr:nvGrpSpPr>
      <xdr:grpSpPr>
        <a:xfrm>
          <a:off x="0" y="1676400"/>
          <a:ext cx="5410201"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8">
                <a:extLst>
                  <a:ext uri="{FF2B5EF4-FFF2-40B4-BE49-F238E27FC236}">
                    <a16:creationId xmlns:a16="http://schemas.microsoft.com/office/drawing/2014/main" id="{95032587-007B-4FAB-84C4-87F5F7746F7D}"/>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8"/>
              </a:graphicData>
            </a:graphic>
          </xdr:graphicFrame>
        </mc:Choice>
        <mc:Fallback xmlns="">
          <xdr:sp macro="" textlink="">
            <xdr:nvSpPr>
              <xdr:cNvPr id="0" name=""/>
              <xdr:cNvSpPr>
                <a:spLocks noTextEdit="1"/>
              </xdr:cNvSpPr>
            </xdr:nvSpPr>
            <xdr:spPr>
              <a:xfrm>
                <a:off x="0" y="1676400"/>
                <a:ext cx="5410201"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8">
                <a:extLst>
                  <a:ext uri="{FF2B5EF4-FFF2-40B4-BE49-F238E27FC236}">
                    <a16:creationId xmlns:a16="http://schemas.microsoft.com/office/drawing/2014/main" id="{21A556E7-16A1-4323-A5BE-CED1272D2E15}"/>
                  </a:ext>
                </a:extLst>
              </xdr:cNvPr>
              <xdr:cNvGraphicFramePr/>
            </xdr:nvGraphicFramePr>
            <xdr:xfrm>
              <a:off x="0" y="2978696"/>
              <a:ext cx="5285232" cy="939252"/>
            </xdr:xfrm>
            <a:graphic>
              <a:graphicData uri="http://schemas.microsoft.com/office/drawing/2010/slicer">
                <sle:slicer xmlns:sle="http://schemas.microsoft.com/office/drawing/2010/slicer" name="Period 8"/>
              </a:graphicData>
            </a:graphic>
          </xdr:graphicFrame>
        </mc:Choice>
        <mc:Fallback xmlns="">
          <xdr:sp macro="" textlink="">
            <xdr:nvSpPr>
              <xdr:cNvPr id="0" name=""/>
              <xdr:cNvSpPr>
                <a:spLocks noTextEdit="1"/>
              </xdr:cNvSpPr>
            </xdr:nvSpPr>
            <xdr:spPr>
              <a:xfrm>
                <a:off x="0" y="2978696"/>
                <a:ext cx="5409030"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109341</xdr:colOff>
      <xdr:row>0</xdr:row>
      <xdr:rowOff>42291</xdr:rowOff>
    </xdr:from>
    <xdr:to>
      <xdr:col>16</xdr:col>
      <xdr:colOff>536061</xdr:colOff>
      <xdr:row>18</xdr:row>
      <xdr:rowOff>76200</xdr:rowOff>
    </xdr:to>
    <xdr:graphicFrame macro="">
      <xdr:nvGraphicFramePr>
        <xdr:cNvPr id="7" name="Chart 6">
          <a:extLst>
            <a:ext uri="{FF2B5EF4-FFF2-40B4-BE49-F238E27FC236}">
              <a16:creationId xmlns:a16="http://schemas.microsoft.com/office/drawing/2014/main" id="{C4639518-448C-4874-AC09-D5558CE97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5</xdr:col>
      <xdr:colOff>66676</xdr:colOff>
      <xdr:row>18</xdr:row>
      <xdr:rowOff>146048</xdr:rowOff>
    </xdr:to>
    <xdr:grpSp>
      <xdr:nvGrpSpPr>
        <xdr:cNvPr id="10" name="Group 9">
          <a:extLst>
            <a:ext uri="{FF2B5EF4-FFF2-40B4-BE49-F238E27FC236}">
              <a16:creationId xmlns:a16="http://schemas.microsoft.com/office/drawing/2014/main" id="{35A01DD0-1AD6-4E52-98CD-1C1C41A69E5F}"/>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9">
                <a:extLst>
                  <a:ext uri="{FF2B5EF4-FFF2-40B4-BE49-F238E27FC236}">
                    <a16:creationId xmlns:a16="http://schemas.microsoft.com/office/drawing/2014/main" id="{6FA5A9CB-08DE-4807-86B4-B3BE6154103A}"/>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9"/>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9">
                <a:extLst>
                  <a:ext uri="{FF2B5EF4-FFF2-40B4-BE49-F238E27FC236}">
                    <a16:creationId xmlns:a16="http://schemas.microsoft.com/office/drawing/2014/main" id="{49B43108-3E05-4E2E-A7CD-94AF441AAFB3}"/>
                  </a:ext>
                </a:extLst>
              </xdr:cNvPr>
              <xdr:cNvGraphicFramePr/>
            </xdr:nvGraphicFramePr>
            <xdr:xfrm>
              <a:off x="0" y="2978696"/>
              <a:ext cx="5285232" cy="939252"/>
            </xdr:xfrm>
            <a:graphic>
              <a:graphicData uri="http://schemas.microsoft.com/office/drawing/2010/slicer">
                <sle:slicer xmlns:sle="http://schemas.microsoft.com/office/drawing/2010/slicer" name="Period 9"/>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50007</xdr:colOff>
      <xdr:row>0</xdr:row>
      <xdr:rowOff>51814</xdr:rowOff>
    </xdr:from>
    <xdr:to>
      <xdr:col>16</xdr:col>
      <xdr:colOff>476727</xdr:colOff>
      <xdr:row>18</xdr:row>
      <xdr:rowOff>85723</xdr:rowOff>
    </xdr:to>
    <xdr:graphicFrame macro="">
      <xdr:nvGraphicFramePr>
        <xdr:cNvPr id="7" name="Chart 6">
          <a:extLst>
            <a:ext uri="{FF2B5EF4-FFF2-40B4-BE49-F238E27FC236}">
              <a16:creationId xmlns:a16="http://schemas.microsoft.com/office/drawing/2014/main" id="{05C32C14-ADA1-49EC-A337-63957EC51A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1076326</xdr:colOff>
      <xdr:row>18</xdr:row>
      <xdr:rowOff>136523</xdr:rowOff>
    </xdr:to>
    <xdr:grpSp>
      <xdr:nvGrpSpPr>
        <xdr:cNvPr id="10" name="Group 9">
          <a:extLst>
            <a:ext uri="{FF2B5EF4-FFF2-40B4-BE49-F238E27FC236}">
              <a16:creationId xmlns:a16="http://schemas.microsoft.com/office/drawing/2014/main" id="{0D7A965A-0729-4DD7-9DF4-8FC583CECDE3}"/>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10">
                <a:extLst>
                  <a:ext uri="{FF2B5EF4-FFF2-40B4-BE49-F238E27FC236}">
                    <a16:creationId xmlns:a16="http://schemas.microsoft.com/office/drawing/2014/main" id="{7127EDA5-0AF3-4D01-9CE3-D271632C9357}"/>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10"/>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10">
                <a:extLst>
                  <a:ext uri="{FF2B5EF4-FFF2-40B4-BE49-F238E27FC236}">
                    <a16:creationId xmlns:a16="http://schemas.microsoft.com/office/drawing/2014/main" id="{5730E574-485C-4E8F-BB83-435EC38C6905}"/>
                  </a:ext>
                </a:extLst>
              </xdr:cNvPr>
              <xdr:cNvGraphicFramePr/>
            </xdr:nvGraphicFramePr>
            <xdr:xfrm>
              <a:off x="0" y="2978696"/>
              <a:ext cx="5285232" cy="939252"/>
            </xdr:xfrm>
            <a:graphic>
              <a:graphicData uri="http://schemas.microsoft.com/office/drawing/2010/slicer">
                <sle:slicer xmlns:sle="http://schemas.microsoft.com/office/drawing/2010/slicer" name="Period 10"/>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57150</xdr:colOff>
      <xdr:row>0</xdr:row>
      <xdr:rowOff>47052</xdr:rowOff>
    </xdr:from>
    <xdr:to>
      <xdr:col>16</xdr:col>
      <xdr:colOff>483870</xdr:colOff>
      <xdr:row>18</xdr:row>
      <xdr:rowOff>80961</xdr:rowOff>
    </xdr:to>
    <xdr:graphicFrame macro="">
      <xdr:nvGraphicFramePr>
        <xdr:cNvPr id="7" name="Chart 6">
          <a:extLst>
            <a:ext uri="{FF2B5EF4-FFF2-40B4-BE49-F238E27FC236}">
              <a16:creationId xmlns:a16="http://schemas.microsoft.com/office/drawing/2014/main" id="{24A7EDBA-594A-4849-B9E0-375311EA1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1047751</xdr:colOff>
      <xdr:row>18</xdr:row>
      <xdr:rowOff>146048</xdr:rowOff>
    </xdr:to>
    <xdr:grpSp>
      <xdr:nvGrpSpPr>
        <xdr:cNvPr id="10" name="Group 9">
          <a:extLst>
            <a:ext uri="{FF2B5EF4-FFF2-40B4-BE49-F238E27FC236}">
              <a16:creationId xmlns:a16="http://schemas.microsoft.com/office/drawing/2014/main" id="{7025CF37-F807-4F1A-ADF9-A517D8ADC7A8}"/>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11">
                <a:extLst>
                  <a:ext uri="{FF2B5EF4-FFF2-40B4-BE49-F238E27FC236}">
                    <a16:creationId xmlns:a16="http://schemas.microsoft.com/office/drawing/2014/main" id="{B3F2F46A-B8E7-49AD-A16D-70503B16DED6}"/>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11"/>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11">
                <a:extLst>
                  <a:ext uri="{FF2B5EF4-FFF2-40B4-BE49-F238E27FC236}">
                    <a16:creationId xmlns:a16="http://schemas.microsoft.com/office/drawing/2014/main" id="{4A75588F-EED2-4D5D-B36C-313C7E2B25FF}"/>
                  </a:ext>
                </a:extLst>
              </xdr:cNvPr>
              <xdr:cNvGraphicFramePr/>
            </xdr:nvGraphicFramePr>
            <xdr:xfrm>
              <a:off x="0" y="2978696"/>
              <a:ext cx="5285232" cy="939252"/>
            </xdr:xfrm>
            <a:graphic>
              <a:graphicData uri="http://schemas.microsoft.com/office/drawing/2010/slicer">
                <sle:slicer xmlns:sle="http://schemas.microsoft.com/office/drawing/2010/slicer" name="Period 11"/>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66674</xdr:colOff>
      <xdr:row>0</xdr:row>
      <xdr:rowOff>43651</xdr:rowOff>
    </xdr:from>
    <xdr:to>
      <xdr:col>16</xdr:col>
      <xdr:colOff>493394</xdr:colOff>
      <xdr:row>18</xdr:row>
      <xdr:rowOff>73478</xdr:rowOff>
    </xdr:to>
    <xdr:graphicFrame macro="">
      <xdr:nvGraphicFramePr>
        <xdr:cNvPr id="7" name="Chart 6">
          <a:extLst>
            <a:ext uri="{FF2B5EF4-FFF2-40B4-BE49-F238E27FC236}">
              <a16:creationId xmlns:a16="http://schemas.microsoft.com/office/drawing/2014/main" id="{3C62213B-48D4-4EBD-B0AF-5DB342B78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1057276</xdr:colOff>
      <xdr:row>18</xdr:row>
      <xdr:rowOff>146048</xdr:rowOff>
    </xdr:to>
    <xdr:grpSp>
      <xdr:nvGrpSpPr>
        <xdr:cNvPr id="10" name="Group 9">
          <a:extLst>
            <a:ext uri="{FF2B5EF4-FFF2-40B4-BE49-F238E27FC236}">
              <a16:creationId xmlns:a16="http://schemas.microsoft.com/office/drawing/2014/main" id="{A8CD8D97-3E13-4353-AF24-33D0444A1D96}"/>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1" name="Health Facility Name 12">
                <a:extLst>
                  <a:ext uri="{FF2B5EF4-FFF2-40B4-BE49-F238E27FC236}">
                    <a16:creationId xmlns:a16="http://schemas.microsoft.com/office/drawing/2014/main" id="{08919C53-DA3F-4699-90A7-EF65572C1541}"/>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12"/>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12">
                <a:extLst>
                  <a:ext uri="{FF2B5EF4-FFF2-40B4-BE49-F238E27FC236}">
                    <a16:creationId xmlns:a16="http://schemas.microsoft.com/office/drawing/2014/main" id="{C6179140-2DA4-4F49-9AB8-878406C9E518}"/>
                  </a:ext>
                </a:extLst>
              </xdr:cNvPr>
              <xdr:cNvGraphicFramePr/>
            </xdr:nvGraphicFramePr>
            <xdr:xfrm>
              <a:off x="0" y="2978696"/>
              <a:ext cx="5285232" cy="939252"/>
            </xdr:xfrm>
            <a:graphic>
              <a:graphicData uri="http://schemas.microsoft.com/office/drawing/2010/slicer">
                <sle:slicer xmlns:sle="http://schemas.microsoft.com/office/drawing/2010/slicer" name="Period 12"/>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67542</xdr:colOff>
      <xdr:row>0</xdr:row>
      <xdr:rowOff>43155</xdr:rowOff>
    </xdr:from>
    <xdr:to>
      <xdr:col>16</xdr:col>
      <xdr:colOff>494262</xdr:colOff>
      <xdr:row>18</xdr:row>
      <xdr:rowOff>77064</xdr:rowOff>
    </xdr:to>
    <xdr:graphicFrame macro="">
      <xdr:nvGraphicFramePr>
        <xdr:cNvPr id="7" name="Chart 6">
          <a:extLst>
            <a:ext uri="{FF2B5EF4-FFF2-40B4-BE49-F238E27FC236}">
              <a16:creationId xmlns:a16="http://schemas.microsoft.com/office/drawing/2014/main" id="{CE413AEE-DCF8-4542-8AA9-DC1ECB589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4</xdr:col>
      <xdr:colOff>1076326</xdr:colOff>
      <xdr:row>18</xdr:row>
      <xdr:rowOff>146048</xdr:rowOff>
    </xdr:to>
    <xdr:grpSp>
      <xdr:nvGrpSpPr>
        <xdr:cNvPr id="9" name="Group 8">
          <a:extLst>
            <a:ext uri="{FF2B5EF4-FFF2-40B4-BE49-F238E27FC236}">
              <a16:creationId xmlns:a16="http://schemas.microsoft.com/office/drawing/2014/main" id="{28ED6F92-E05B-4F7A-BF4D-DA9E012BA70B}"/>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0" name="Health Facility Name 13">
                <a:extLst>
                  <a:ext uri="{FF2B5EF4-FFF2-40B4-BE49-F238E27FC236}">
                    <a16:creationId xmlns:a16="http://schemas.microsoft.com/office/drawing/2014/main" id="{B9F7FB3D-DF34-45BF-96A2-0E2F6F4D7697}"/>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13"/>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eriod 13">
                <a:extLst>
                  <a:ext uri="{FF2B5EF4-FFF2-40B4-BE49-F238E27FC236}">
                    <a16:creationId xmlns:a16="http://schemas.microsoft.com/office/drawing/2014/main" id="{771D42CE-F6A0-40E7-B464-8029A96DDFDE}"/>
                  </a:ext>
                </a:extLst>
              </xdr:cNvPr>
              <xdr:cNvGraphicFramePr/>
            </xdr:nvGraphicFramePr>
            <xdr:xfrm>
              <a:off x="0" y="2978696"/>
              <a:ext cx="5285232" cy="939252"/>
            </xdr:xfrm>
            <a:graphic>
              <a:graphicData uri="http://schemas.microsoft.com/office/drawing/2010/slicer">
                <sle:slicer xmlns:sle="http://schemas.microsoft.com/office/drawing/2010/slicer" name="Period 13"/>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187777</xdr:colOff>
      <xdr:row>0</xdr:row>
      <xdr:rowOff>64971</xdr:rowOff>
    </xdr:from>
    <xdr:to>
      <xdr:col>17</xdr:col>
      <xdr:colOff>4897</xdr:colOff>
      <xdr:row>18</xdr:row>
      <xdr:rowOff>97629</xdr:rowOff>
    </xdr:to>
    <xdr:graphicFrame macro="">
      <xdr:nvGraphicFramePr>
        <xdr:cNvPr id="7" name="Chart 6">
          <a:extLst>
            <a:ext uri="{FF2B5EF4-FFF2-40B4-BE49-F238E27FC236}">
              <a16:creationId xmlns:a16="http://schemas.microsoft.com/office/drawing/2014/main" id="{606C022B-6AA9-44EC-9D28-BC1899332B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0</xdr:rowOff>
    </xdr:from>
    <xdr:to>
      <xdr:col>5</xdr:col>
      <xdr:colOff>104776</xdr:colOff>
      <xdr:row>18</xdr:row>
      <xdr:rowOff>146048</xdr:rowOff>
    </xdr:to>
    <xdr:grpSp>
      <xdr:nvGrpSpPr>
        <xdr:cNvPr id="8" name="Group 7">
          <a:extLst>
            <a:ext uri="{FF2B5EF4-FFF2-40B4-BE49-F238E27FC236}">
              <a16:creationId xmlns:a16="http://schemas.microsoft.com/office/drawing/2014/main" id="{2F3AFB12-F172-4DE0-82F3-56570B138DDA}"/>
            </a:ext>
          </a:extLst>
        </xdr:cNvPr>
        <xdr:cNvGrpSpPr/>
      </xdr:nvGrpSpPr>
      <xdr:grpSpPr>
        <a:xfrm>
          <a:off x="0" y="1685925"/>
          <a:ext cx="5286376" cy="2241548"/>
          <a:chOff x="0" y="1676400"/>
          <a:chExt cx="5286376" cy="2241548"/>
        </a:xfrm>
      </xdr:grpSpPr>
      <mc:AlternateContent xmlns:mc="http://schemas.openxmlformats.org/markup-compatibility/2006" xmlns:a14="http://schemas.microsoft.com/office/drawing/2010/main">
        <mc:Choice Requires="a14">
          <xdr:graphicFrame macro="">
            <xdr:nvGraphicFramePr>
              <xdr:cNvPr id="14" name="Health Facility Name 14">
                <a:extLst>
                  <a:ext uri="{FF2B5EF4-FFF2-40B4-BE49-F238E27FC236}">
                    <a16:creationId xmlns:a16="http://schemas.microsoft.com/office/drawing/2014/main" id="{E272D246-8957-4BA7-B660-1614E649C382}"/>
                  </a:ext>
                </a:extLst>
              </xdr:cNvPr>
              <xdr:cNvGraphicFramePr/>
            </xdr:nvGraphicFramePr>
            <xdr:xfrm>
              <a:off x="0" y="1676400"/>
              <a:ext cx="5286376" cy="1278981"/>
            </xdr:xfrm>
            <a:graphic>
              <a:graphicData uri="http://schemas.microsoft.com/office/drawing/2010/slicer">
                <sle:slicer xmlns:sle="http://schemas.microsoft.com/office/drawing/2010/slicer" name="Health Facility Name 14"/>
              </a:graphicData>
            </a:graphic>
          </xdr:graphicFrame>
        </mc:Choice>
        <mc:Fallback xmlns="">
          <xdr:sp macro="" textlink="">
            <xdr:nvSpPr>
              <xdr:cNvPr id="0" name=""/>
              <xdr:cNvSpPr>
                <a:spLocks noTextEdit="1"/>
              </xdr:cNvSpPr>
            </xdr:nvSpPr>
            <xdr:spPr>
              <a:xfrm>
                <a:off x="0" y="1685925"/>
                <a:ext cx="5286376" cy="1278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Period 14">
                <a:extLst>
                  <a:ext uri="{FF2B5EF4-FFF2-40B4-BE49-F238E27FC236}">
                    <a16:creationId xmlns:a16="http://schemas.microsoft.com/office/drawing/2014/main" id="{367C1D3A-EA62-43C2-BAEB-3F724634509D}"/>
                  </a:ext>
                </a:extLst>
              </xdr:cNvPr>
              <xdr:cNvGraphicFramePr/>
            </xdr:nvGraphicFramePr>
            <xdr:xfrm>
              <a:off x="0" y="2978696"/>
              <a:ext cx="5285232" cy="939252"/>
            </xdr:xfrm>
            <a:graphic>
              <a:graphicData uri="http://schemas.microsoft.com/office/drawing/2010/slicer">
                <sle:slicer xmlns:sle="http://schemas.microsoft.com/office/drawing/2010/slicer" name="Period 14"/>
              </a:graphicData>
            </a:graphic>
          </xdr:graphicFrame>
        </mc:Choice>
        <mc:Fallback xmlns="">
          <xdr:sp macro="" textlink="">
            <xdr:nvSpPr>
              <xdr:cNvPr id="0" name=""/>
              <xdr:cNvSpPr>
                <a:spLocks noTextEdit="1"/>
              </xdr:cNvSpPr>
            </xdr:nvSpPr>
            <xdr:spPr>
              <a:xfrm>
                <a:off x="0" y="2988221"/>
                <a:ext cx="5285232" cy="939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madou Barry" refreshedDate="44579.629343865738" createdVersion="7" refreshedVersion="7" minRefreshableVersion="3" recordCount="72" xr:uid="{4902B74E-1234-4996-A9A9-E33ECBDB3CD7}">
  <cacheSource type="worksheet">
    <worksheetSource name="DataSource"/>
  </cacheSource>
  <cacheFields count="40">
    <cacheField name="Country" numFmtId="0">
      <sharedItems/>
    </cacheField>
    <cacheField name="Region" numFmtId="0">
      <sharedItems count="7">
        <s v="CRR"/>
        <s v="LRR" u="1"/>
        <s v="URR" u="1"/>
        <s v="NBE" u="1"/>
        <s v="NBW" u="1"/>
        <s v="WR1" u="1"/>
        <s v="WR2" u="1"/>
      </sharedItems>
    </cacheField>
    <cacheField name="Health Facility Name" numFmtId="0">
      <sharedItems count="9">
        <s v="Janjanbureh"/>
        <s v="Kuntaur"/>
        <s v="Sami Karantaba"/>
        <s v="kaur"/>
        <s v="Bansang RCH"/>
        <s v="Dankunku"/>
        <s v="Chamen"/>
        <s v="Kudang"/>
        <s v="Brikamaba"/>
      </sharedItems>
    </cacheField>
    <cacheField name="HF Type" numFmtId="0">
      <sharedItems/>
    </cacheField>
    <cacheField name="Period" numFmtId="17">
      <sharedItems containsSemiMixedTypes="0" containsNonDate="0" containsDate="1" containsString="0" minDate="2021-01-01T00:00:00" maxDate="2021-10-02T00:00:00" count="10">
        <d v="2021-02-01T00:00:00"/>
        <d v="2021-05-01T00:00:00"/>
        <d v="2021-06-01T00:00:00"/>
        <d v="2021-07-01T00:00:00"/>
        <d v="2021-08-01T00:00:00"/>
        <d v="2021-03-01T00:00:00"/>
        <d v="2021-04-01T00:00:00"/>
        <d v="2021-01-01T00:00:00"/>
        <d v="2021-09-01T00:00:00" u="1"/>
        <d v="2021-10-01T00:00:00" u="1"/>
      </sharedItems>
      <fieldGroup par="39"/>
    </cacheField>
    <cacheField name="hepb_on_time" numFmtId="0">
      <sharedItems containsSemiMixedTypes="0" containsString="0" containsNumber="1" containsInteger="1" minValue="0" maxValue="91"/>
    </cacheField>
    <cacheField name="hepb_on_time.total" numFmtId="0">
      <sharedItems containsSemiMixedTypes="0" containsString="0" containsNumber="1" containsInteger="1" minValue="0" maxValue="253"/>
    </cacheField>
    <cacheField name="mr_1_on_time" numFmtId="0">
      <sharedItems containsSemiMixedTypes="0" containsString="0" containsNumber="1" containsInteger="1" minValue="6" maxValue="138"/>
    </cacheField>
    <cacheField name="mr_1_on_time.total" numFmtId="0">
      <sharedItems containsSemiMixedTypes="0" containsString="0" containsNumber="1" containsInteger="1" minValue="9" maxValue="225"/>
    </cacheField>
    <cacheField name="bcg_coverage" numFmtId="0">
      <sharedItems containsSemiMixedTypes="0" containsString="0" containsNumber="1" containsInteger="1" minValue="48" maxValue="1364"/>
    </cacheField>
    <cacheField name="bcg_coverage.total" numFmtId="0">
      <sharedItems containsSemiMixedTypes="0" containsString="0" containsNumber="1" containsInteger="1" minValue="408" maxValue="1932"/>
    </cacheField>
    <cacheField name="penta_1_coverage" numFmtId="0">
      <sharedItems containsSemiMixedTypes="0" containsString="0" containsNumber="1" containsInteger="1" minValue="46" maxValue="1125"/>
    </cacheField>
    <cacheField name="penta_1_coverage.total" numFmtId="0">
      <sharedItems containsSemiMixedTypes="0" containsString="0" containsNumber="1" containsInteger="1" minValue="396" maxValue="1860"/>
    </cacheField>
    <cacheField name="penta_3_coverage" numFmtId="0">
      <sharedItems containsSemiMixedTypes="0" containsString="0" containsNumber="1" containsInteger="1" minValue="42" maxValue="1204"/>
    </cacheField>
    <cacheField name="penta_3_coverage.total" numFmtId="0">
      <sharedItems containsSemiMixedTypes="0" containsString="0" containsNumber="1" containsInteger="1" minValue="396" maxValue="1860"/>
    </cacheField>
    <cacheField name="mr_1_coverage" numFmtId="0">
      <sharedItems containsSemiMixedTypes="0" containsString="0" containsNumber="1" containsInteger="1" minValue="29" maxValue="856"/>
    </cacheField>
    <cacheField name="mr_1_coverage.total" numFmtId="0">
      <sharedItems containsSemiMixedTypes="0" containsString="0" containsNumber="1" containsInteger="1" minValue="396" maxValue="1860"/>
    </cacheField>
    <cacheField name="bcg_wastage" numFmtId="0">
      <sharedItems containsSemiMixedTypes="0" containsString="0" containsNumber="1" containsInteger="1" minValue="-3650" maxValue="4171"/>
    </cacheField>
    <cacheField name="bcg_wastage.total" numFmtId="0">
      <sharedItems containsSemiMixedTypes="0" containsString="0" containsNumber="1" containsInteger="1" minValue="-3600" maxValue="4240"/>
    </cacheField>
    <cacheField name="penta_wastage" numFmtId="0">
      <sharedItems containsSemiMixedTypes="0" containsString="0" containsNumber="1" containsInteger="1" minValue="-279" maxValue="572"/>
    </cacheField>
    <cacheField name="penta_wastage.total" numFmtId="0">
      <sharedItems containsSemiMixedTypes="0" containsString="0" containsNumber="1" containsInteger="1" minValue="0" maxValue="860"/>
    </cacheField>
    <cacheField name="opv_wastage" numFmtId="0">
      <sharedItems containsSemiMixedTypes="0" containsString="0" containsNumber="1" containsInteger="1" minValue="-612" maxValue="2072"/>
    </cacheField>
    <cacheField name="opv_wastage.total" numFmtId="0">
      <sharedItems containsSemiMixedTypes="0" containsString="0" containsNumber="1" containsInteger="1" minValue="0" maxValue="2640"/>
    </cacheField>
    <cacheField name="rv_wastage" numFmtId="0">
      <sharedItems containsSemiMixedTypes="0" containsString="0" containsNumber="1" containsInteger="1" minValue="-252" maxValue="222"/>
    </cacheField>
    <cacheField name="rv_wastage.total" numFmtId="0">
      <sharedItems containsSemiMixedTypes="0" containsString="0" containsNumber="1" containsInteger="1" minValue="-78" maxValue="414"/>
    </cacheField>
    <cacheField name="mr_wastage" numFmtId="0">
      <sharedItems containsSemiMixedTypes="0" containsString="0" containsNumber="1" containsInteger="1" minValue="-361" maxValue="264"/>
    </cacheField>
    <cacheField name="mr_wastage.total" numFmtId="0">
      <sharedItems containsSemiMixedTypes="0" containsString="0" containsNumber="1" containsInteger="1" minValue="-130" maxValue="380"/>
    </cacheField>
    <cacheField name="Age-Inappropriate Vaccine" numFmtId="0">
      <sharedItems containsSemiMixedTypes="0" containsString="0" containsNumber="1" containsInteger="1" minValue="0" maxValue="70"/>
    </cacheField>
    <cacheField name="Age-Inappropriate Vaccine.total" numFmtId="0">
      <sharedItems containsSemiMixedTypes="0" containsString="0" containsNumber="1" containsInteger="1" minValue="0" maxValue="1597"/>
    </cacheField>
    <cacheField name="Invalid IDs" numFmtId="0">
      <sharedItems containsSemiMixedTypes="0" containsString="0" containsNumber="1" containsInteger="1" minValue="0" maxValue="39"/>
    </cacheField>
    <cacheField name="Invalid IDs.total" numFmtId="0">
      <sharedItems containsSemiMixedTypes="0" containsString="0" containsNumber="1" containsInteger="1" minValue="0" maxValue="1597"/>
    </cacheField>
    <cacheField name="Incomplete Vaccine Group" numFmtId="0">
      <sharedItems containsSemiMixedTypes="0" containsString="0" containsNumber="1" containsInteger="1" minValue="0" maxValue="426"/>
    </cacheField>
    <cacheField name="Incomplete Vaccine Group.total" numFmtId="0">
      <sharedItems containsSemiMixedTypes="0" containsString="0" containsNumber="1" containsInteger="1" minValue="0" maxValue="1597"/>
    </cacheField>
    <cacheField name="Same Vaccines In Different Sessions" numFmtId="0">
      <sharedItems containsSemiMixedTypes="0" containsString="0" containsNumber="1" containsInteger="1" minValue="0" maxValue="64"/>
    </cacheField>
    <cacheField name="Same Vaccines In Different Sessions.total" numFmtId="0">
      <sharedItems containsSemiMixedTypes="0" containsString="0" containsNumber="1" containsInteger="1" minValue="0" maxValue="1597"/>
    </cacheField>
    <cacheField name="Incomplete Registrations" numFmtId="0">
      <sharedItems containsSemiMixedTypes="0" containsString="0" containsNumber="1" containsInteger="1" minValue="0" maxValue="24"/>
    </cacheField>
    <cacheField name="Incomplete Registrations.total" numFmtId="0">
      <sharedItems containsSemiMixedTypes="0" containsString="0" containsNumber="1" containsInteger="1" minValue="0" maxValue="1191"/>
    </cacheField>
    <cacheField name="Period (Month Index)" numFmtId="0">
      <sharedItems containsSemiMixedTypes="0" containsString="0" containsNumber="1" containsInteger="1" minValue="1" maxValue="8"/>
    </cacheField>
    <cacheField name="Period (Month)" numFmtId="0">
      <sharedItems/>
    </cacheField>
    <cacheField name="Period2" numFmtId="0" databaseField="0">
      <fieldGroup base="4">
        <discretePr count="10">
          <x v="0"/>
          <x v="1"/>
          <x v="1"/>
          <x v="1"/>
          <x v="1"/>
          <x v="0"/>
          <x v="0"/>
          <x v="0"/>
          <x v="2"/>
          <x v="2"/>
        </discretePr>
        <groupItems count="3">
          <s v="Group1"/>
          <s v="Group2"/>
          <s v="Group3"/>
        </groupItems>
      </fieldGroup>
    </cacheField>
  </cacheFields>
  <extLst>
    <ext xmlns:x14="http://schemas.microsoft.com/office/spreadsheetml/2009/9/main" uri="{725AE2AE-9491-48be-B2B4-4EB974FC3084}">
      <x14:pivotCacheDefinition pivotCacheId="7311677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s v="Gambia"/>
    <x v="0"/>
    <x v="0"/>
    <s v="Public"/>
    <x v="0"/>
    <n v="0"/>
    <n v="40"/>
    <n v="24"/>
    <n v="33"/>
    <n v="95"/>
    <n v="636"/>
    <n v="105"/>
    <n v="612"/>
    <n v="101"/>
    <n v="612"/>
    <n v="62"/>
    <n v="612"/>
    <n v="93"/>
    <n v="140"/>
    <n v="2"/>
    <n v="160"/>
    <n v="25"/>
    <n v="360"/>
    <n v="5"/>
    <n v="106"/>
    <n v="21"/>
    <n v="80"/>
    <n v="50"/>
    <n v="435"/>
    <n v="4"/>
    <n v="435"/>
    <n v="107"/>
    <n v="435"/>
    <n v="8"/>
    <n v="435"/>
    <n v="0"/>
    <n v="276"/>
    <n v="2"/>
    <s v="Feb"/>
  </r>
  <r>
    <s v="Gambia"/>
    <x v="0"/>
    <x v="1"/>
    <s v="Public"/>
    <x v="1"/>
    <n v="22"/>
    <n v="71"/>
    <n v="45"/>
    <n v="75"/>
    <n v="453"/>
    <n v="1188"/>
    <n v="566"/>
    <n v="1140"/>
    <n v="599"/>
    <n v="1140"/>
    <n v="374"/>
    <n v="1140"/>
    <n v="210"/>
    <n v="280"/>
    <n v="1"/>
    <n v="330"/>
    <n v="93"/>
    <n v="680"/>
    <n v="40"/>
    <n v="270"/>
    <n v="38"/>
    <n v="200"/>
    <n v="48"/>
    <n v="957"/>
    <n v="7"/>
    <n v="957"/>
    <n v="86"/>
    <n v="957"/>
    <n v="45"/>
    <n v="957"/>
    <n v="0"/>
    <n v="116"/>
    <n v="5"/>
    <s v="May"/>
  </r>
  <r>
    <s v="Gambia"/>
    <x v="0"/>
    <x v="0"/>
    <s v="Public"/>
    <x v="2"/>
    <n v="0"/>
    <n v="43"/>
    <n v="45"/>
    <n v="72"/>
    <n v="256"/>
    <n v="636"/>
    <n v="291"/>
    <n v="612"/>
    <n v="319"/>
    <n v="612"/>
    <n v="215"/>
    <n v="612"/>
    <n v="79"/>
    <n v="120"/>
    <n v="0"/>
    <n v="140"/>
    <n v="41"/>
    <n v="360"/>
    <n v="1"/>
    <n v="96"/>
    <n v="35"/>
    <n v="140"/>
    <n v="40"/>
    <n v="624"/>
    <n v="14"/>
    <n v="624"/>
    <n v="72"/>
    <n v="624"/>
    <n v="12"/>
    <n v="624"/>
    <n v="0"/>
    <n v="174"/>
    <n v="6"/>
    <s v="Jun"/>
  </r>
  <r>
    <s v="Gambia"/>
    <x v="0"/>
    <x v="2"/>
    <s v="Public"/>
    <x v="2"/>
    <n v="9"/>
    <n v="62"/>
    <n v="34"/>
    <n v="51"/>
    <n v="284"/>
    <n v="600"/>
    <n v="278"/>
    <n v="576"/>
    <n v="320"/>
    <n v="576"/>
    <n v="229"/>
    <n v="576"/>
    <n v="139"/>
    <n v="200"/>
    <n v="17"/>
    <n v="140"/>
    <n v="77"/>
    <n v="340"/>
    <n v="10"/>
    <n v="90"/>
    <n v="24"/>
    <n v="90"/>
    <n v="28"/>
    <n v="463"/>
    <n v="4"/>
    <n v="463"/>
    <n v="12"/>
    <n v="463"/>
    <n v="18"/>
    <n v="463"/>
    <n v="0"/>
    <n v="92"/>
    <n v="6"/>
    <s v="Jun"/>
  </r>
  <r>
    <s v="Gambia"/>
    <x v="0"/>
    <x v="3"/>
    <s v="Public"/>
    <x v="2"/>
    <n v="8"/>
    <n v="133"/>
    <n v="107"/>
    <n v="142"/>
    <n v="717"/>
    <n v="1428"/>
    <n v="758"/>
    <n v="1380"/>
    <n v="839"/>
    <n v="1380"/>
    <n v="582"/>
    <n v="1380"/>
    <n v="147"/>
    <n v="260"/>
    <n v="-60"/>
    <n v="280"/>
    <n v="-49"/>
    <n v="620"/>
    <n v="8"/>
    <n v="203"/>
    <n v="81"/>
    <n v="290"/>
    <n v="33"/>
    <n v="1020"/>
    <n v="26"/>
    <n v="1020"/>
    <n v="22"/>
    <n v="1020"/>
    <n v="22"/>
    <n v="1020"/>
    <n v="0"/>
    <n v="203"/>
    <n v="6"/>
    <s v="Jun"/>
  </r>
  <r>
    <s v="Gambia"/>
    <x v="0"/>
    <x v="4"/>
    <s v="Public"/>
    <x v="3"/>
    <n v="56"/>
    <n v="166"/>
    <n v="138"/>
    <n v="225"/>
    <n v="1336"/>
    <n v="1932"/>
    <n v="1090"/>
    <n v="1860"/>
    <n v="1178"/>
    <n v="1860"/>
    <n v="814"/>
    <n v="1860"/>
    <n v="259"/>
    <n v="420"/>
    <n v="-26"/>
    <n v="400"/>
    <n v="243"/>
    <n v="1180"/>
    <n v="-36"/>
    <n v="234"/>
    <n v="6"/>
    <n v="330"/>
    <n v="64"/>
    <n v="1394"/>
    <n v="20"/>
    <n v="1394"/>
    <n v="184"/>
    <n v="1394"/>
    <n v="64"/>
    <n v="1394"/>
    <n v="0"/>
    <n v="360"/>
    <n v="7"/>
    <s v="Jul"/>
  </r>
  <r>
    <s v="Gambia"/>
    <x v="0"/>
    <x v="5"/>
    <s v="Public"/>
    <x v="3"/>
    <n v="13"/>
    <n v="41"/>
    <n v="39"/>
    <n v="59"/>
    <n v="267"/>
    <n v="528"/>
    <n v="304"/>
    <n v="516"/>
    <n v="324"/>
    <n v="516"/>
    <n v="280"/>
    <n v="516"/>
    <n v="122"/>
    <n v="160"/>
    <n v="-8"/>
    <n v="110"/>
    <n v="168"/>
    <n v="420"/>
    <n v="-8"/>
    <n v="73"/>
    <n v="28"/>
    <n v="120"/>
    <n v="5"/>
    <n v="426"/>
    <n v="9"/>
    <n v="426"/>
    <n v="14"/>
    <n v="426"/>
    <n v="3"/>
    <n v="426"/>
    <n v="0"/>
    <n v="77"/>
    <n v="7"/>
    <s v="Jul"/>
  </r>
  <r>
    <s v="Gambia"/>
    <x v="0"/>
    <x v="2"/>
    <s v="Public"/>
    <x v="3"/>
    <n v="7"/>
    <n v="34"/>
    <n v="49"/>
    <n v="91"/>
    <n v="319"/>
    <n v="600"/>
    <n v="317"/>
    <n v="576"/>
    <n v="350"/>
    <n v="576"/>
    <n v="293"/>
    <n v="576"/>
    <n v="145"/>
    <n v="180"/>
    <n v="0"/>
    <n v="120"/>
    <n v="72"/>
    <n v="360"/>
    <n v="4"/>
    <n v="86"/>
    <n v="5"/>
    <n v="130"/>
    <n v="35"/>
    <n v="503"/>
    <n v="11"/>
    <n v="503"/>
    <n v="11"/>
    <n v="503"/>
    <n v="26"/>
    <n v="503"/>
    <n v="0"/>
    <n v="105"/>
    <n v="7"/>
    <s v="Jul"/>
  </r>
  <r>
    <s v="Gambia"/>
    <x v="0"/>
    <x v="4"/>
    <s v="Public"/>
    <x v="4"/>
    <n v="9"/>
    <n v="31"/>
    <n v="43"/>
    <n v="68"/>
    <n v="1364"/>
    <n v="1932"/>
    <n v="1125"/>
    <n v="1860"/>
    <n v="1204"/>
    <n v="1860"/>
    <n v="854"/>
    <n v="1860"/>
    <n v="48"/>
    <n v="80"/>
    <n v="102"/>
    <n v="200"/>
    <n v="656"/>
    <n v="860"/>
    <n v="186"/>
    <n v="254"/>
    <n v="83"/>
    <n v="160"/>
    <n v="9"/>
    <n v="310"/>
    <n v="6"/>
    <n v="310"/>
    <n v="53"/>
    <n v="310"/>
    <n v="21"/>
    <n v="310"/>
    <n v="0"/>
    <n v="35"/>
    <n v="8"/>
    <s v="Aug"/>
  </r>
  <r>
    <s v="Gambia"/>
    <x v="0"/>
    <x v="6"/>
    <s v="Public"/>
    <x v="4"/>
    <n v="0"/>
    <n v="19"/>
    <n v="40"/>
    <n v="55"/>
    <n v="272"/>
    <n v="408"/>
    <n v="312"/>
    <n v="396"/>
    <n v="327"/>
    <n v="396"/>
    <n v="298"/>
    <n v="396"/>
    <n v="260"/>
    <n v="280"/>
    <n v="116"/>
    <n v="200"/>
    <n v="183"/>
    <n v="360"/>
    <n v="-2"/>
    <n v="57"/>
    <n v="114"/>
    <n v="190"/>
    <n v="9"/>
    <n v="314"/>
    <n v="8"/>
    <n v="314"/>
    <n v="3"/>
    <n v="314"/>
    <n v="7"/>
    <n v="314"/>
    <n v="0"/>
    <n v="43"/>
    <n v="8"/>
    <s v="Aug"/>
  </r>
  <r>
    <s v="Gambia"/>
    <x v="0"/>
    <x v="5"/>
    <s v="Public"/>
    <x v="4"/>
    <n v="0"/>
    <n v="0"/>
    <n v="6"/>
    <n v="9"/>
    <n v="267"/>
    <n v="528"/>
    <n v="304"/>
    <n v="516"/>
    <n v="324"/>
    <n v="516"/>
    <n v="280"/>
    <n v="516"/>
    <n v="0"/>
    <n v="0"/>
    <n v="0"/>
    <n v="0"/>
    <n v="0"/>
    <n v="0"/>
    <n v="0"/>
    <n v="0"/>
    <n v="0"/>
    <n v="0"/>
    <n v="0"/>
    <n v="0"/>
    <n v="0"/>
    <n v="0"/>
    <n v="0"/>
    <n v="0"/>
    <n v="0"/>
    <n v="0"/>
    <n v="0"/>
    <n v="0"/>
    <n v="8"/>
    <s v="Aug"/>
  </r>
  <r>
    <s v="Gambia"/>
    <x v="0"/>
    <x v="0"/>
    <s v="Public"/>
    <x v="4"/>
    <n v="2"/>
    <n v="4"/>
    <n v="13"/>
    <n v="29"/>
    <n v="297"/>
    <n v="636"/>
    <n v="362"/>
    <n v="612"/>
    <n v="389"/>
    <n v="612"/>
    <n v="296"/>
    <n v="612"/>
    <n v="0"/>
    <n v="0"/>
    <n v="0"/>
    <n v="0"/>
    <n v="0"/>
    <n v="0"/>
    <n v="0"/>
    <n v="0"/>
    <n v="0"/>
    <n v="0"/>
    <n v="5"/>
    <n v="178"/>
    <n v="7"/>
    <n v="178"/>
    <n v="14"/>
    <n v="178"/>
    <n v="9"/>
    <n v="178"/>
    <n v="0"/>
    <n v="9"/>
    <n v="8"/>
    <s v="Aug"/>
  </r>
  <r>
    <s v="Gambia"/>
    <x v="0"/>
    <x v="1"/>
    <s v="Public"/>
    <x v="4"/>
    <n v="24"/>
    <n v="59"/>
    <n v="85"/>
    <n v="127"/>
    <n v="688"/>
    <n v="1188"/>
    <n v="768"/>
    <n v="1140"/>
    <n v="875"/>
    <n v="1140"/>
    <n v="733"/>
    <n v="1140"/>
    <n v="-45"/>
    <n v="20"/>
    <n v="26"/>
    <n v="240"/>
    <n v="-183"/>
    <n v="280"/>
    <n v="-26"/>
    <n v="112"/>
    <n v="-32"/>
    <n v="150"/>
    <n v="28"/>
    <n v="687"/>
    <n v="5"/>
    <n v="687"/>
    <n v="32"/>
    <n v="687"/>
    <n v="45"/>
    <n v="687"/>
    <n v="0"/>
    <n v="61"/>
    <n v="8"/>
    <s v="Aug"/>
  </r>
  <r>
    <s v="Gambia"/>
    <x v="0"/>
    <x v="2"/>
    <s v="Public"/>
    <x v="4"/>
    <n v="1"/>
    <n v="4"/>
    <n v="27"/>
    <n v="57"/>
    <n v="323"/>
    <n v="600"/>
    <n v="336"/>
    <n v="576"/>
    <n v="357"/>
    <n v="576"/>
    <n v="325"/>
    <n v="576"/>
    <n v="56"/>
    <n v="60"/>
    <n v="241"/>
    <n v="290"/>
    <n v="134"/>
    <n v="220"/>
    <n v="110"/>
    <n v="146"/>
    <n v="77"/>
    <n v="120"/>
    <n v="4"/>
    <n v="157"/>
    <n v="5"/>
    <n v="157"/>
    <n v="17"/>
    <n v="157"/>
    <n v="29"/>
    <n v="157"/>
    <n v="0"/>
    <n v="10"/>
    <n v="8"/>
    <s v="Aug"/>
  </r>
  <r>
    <s v="Gambia"/>
    <x v="0"/>
    <x v="2"/>
    <s v="Public"/>
    <x v="0"/>
    <n v="2"/>
    <n v="36"/>
    <n v="24"/>
    <n v="35"/>
    <n v="98"/>
    <n v="600"/>
    <n v="117"/>
    <n v="576"/>
    <n v="104"/>
    <n v="576"/>
    <n v="76"/>
    <n v="576"/>
    <n v="748"/>
    <n v="780"/>
    <n v="-20"/>
    <n v="170"/>
    <n v="-3"/>
    <n v="320"/>
    <n v="1"/>
    <n v="140"/>
    <n v="50"/>
    <n v="120"/>
    <n v="33"/>
    <n v="521"/>
    <n v="3"/>
    <n v="521"/>
    <n v="48"/>
    <n v="521"/>
    <n v="16"/>
    <n v="521"/>
    <n v="1"/>
    <n v="261"/>
    <n v="2"/>
    <s v="Feb"/>
  </r>
  <r>
    <s v="Gambia"/>
    <x v="0"/>
    <x v="5"/>
    <s v="Public"/>
    <x v="5"/>
    <n v="4"/>
    <n v="32"/>
    <n v="30"/>
    <n v="37"/>
    <n v="124"/>
    <n v="528"/>
    <n v="151"/>
    <n v="516"/>
    <n v="154"/>
    <n v="516"/>
    <n v="113"/>
    <n v="516"/>
    <n v="88"/>
    <n v="120"/>
    <n v="-13"/>
    <n v="140"/>
    <n v="-3"/>
    <n v="260"/>
    <n v="13"/>
    <n v="103"/>
    <n v="14"/>
    <n v="80"/>
    <n v="16"/>
    <n v="444"/>
    <n v="12"/>
    <n v="444"/>
    <n v="14"/>
    <n v="444"/>
    <n v="5"/>
    <n v="444"/>
    <n v="1"/>
    <n v="96"/>
    <n v="3"/>
    <s v="Mar"/>
  </r>
  <r>
    <s v="Gambia"/>
    <x v="0"/>
    <x v="0"/>
    <s v="Public"/>
    <x v="6"/>
    <n v="9"/>
    <n v="41"/>
    <n v="26"/>
    <n v="42"/>
    <n v="178"/>
    <n v="636"/>
    <n v="205"/>
    <n v="612"/>
    <n v="220"/>
    <n v="612"/>
    <n v="120"/>
    <n v="612"/>
    <n v="99"/>
    <n v="140"/>
    <n v="-111"/>
    <n v="58"/>
    <n v="56"/>
    <n v="400"/>
    <n v="-62"/>
    <n v="41"/>
    <n v="-53"/>
    <n v="30"/>
    <n v="51"/>
    <n v="558"/>
    <n v="10"/>
    <n v="558"/>
    <n v="93"/>
    <n v="558"/>
    <n v="13"/>
    <n v="558"/>
    <n v="1"/>
    <n v="168"/>
    <n v="4"/>
    <s v="Apr"/>
  </r>
  <r>
    <s v="Gambia"/>
    <x v="0"/>
    <x v="6"/>
    <s v="Public"/>
    <x v="1"/>
    <n v="2"/>
    <n v="37"/>
    <n v="26"/>
    <n v="39"/>
    <n v="199"/>
    <n v="408"/>
    <n v="213"/>
    <n v="396"/>
    <n v="196"/>
    <n v="396"/>
    <n v="171"/>
    <n v="396"/>
    <n v="103"/>
    <n v="140"/>
    <n v="9"/>
    <n v="140"/>
    <n v="33"/>
    <n v="280"/>
    <n v="-17"/>
    <n v="73"/>
    <n v="22"/>
    <n v="100"/>
    <n v="12"/>
    <n v="392"/>
    <n v="11"/>
    <n v="392"/>
    <n v="4"/>
    <n v="392"/>
    <n v="5"/>
    <n v="392"/>
    <n v="1"/>
    <n v="64"/>
    <n v="5"/>
    <s v="May"/>
  </r>
  <r>
    <s v="Gambia"/>
    <x v="0"/>
    <x v="0"/>
    <s v="Public"/>
    <x v="1"/>
    <n v="4"/>
    <n v="40"/>
    <n v="25"/>
    <n v="40"/>
    <n v="216"/>
    <n v="636"/>
    <n v="242"/>
    <n v="612"/>
    <n v="274"/>
    <n v="612"/>
    <n v="154"/>
    <n v="612"/>
    <n v="80"/>
    <n v="120"/>
    <n v="-7"/>
    <n v="140"/>
    <n v="47"/>
    <n v="320"/>
    <n v="4"/>
    <n v="97"/>
    <n v="12"/>
    <n v="90"/>
    <n v="26"/>
    <n v="445"/>
    <n v="8"/>
    <n v="445"/>
    <n v="32"/>
    <n v="445"/>
    <n v="9"/>
    <n v="445"/>
    <n v="1"/>
    <n v="114"/>
    <n v="5"/>
    <s v="May"/>
  </r>
  <r>
    <s v="Gambia"/>
    <x v="0"/>
    <x v="7"/>
    <s v="Public"/>
    <x v="1"/>
    <n v="2"/>
    <n v="50"/>
    <n v="44"/>
    <n v="74"/>
    <n v="391"/>
    <n v="984"/>
    <n v="434"/>
    <n v="948"/>
    <n v="470"/>
    <n v="948"/>
    <n v="345"/>
    <n v="948"/>
    <n v="-3650"/>
    <n v="-3600"/>
    <n v="9"/>
    <n v="260"/>
    <n v="167"/>
    <n v="600"/>
    <n v="8"/>
    <n v="179"/>
    <n v="42"/>
    <n v="160"/>
    <n v="47"/>
    <n v="722"/>
    <n v="8"/>
    <n v="722"/>
    <n v="32"/>
    <n v="722"/>
    <n v="36"/>
    <n v="722"/>
    <n v="1"/>
    <n v="121"/>
    <n v="5"/>
    <s v="May"/>
  </r>
  <r>
    <s v="Gambia"/>
    <x v="0"/>
    <x v="6"/>
    <s v="Public"/>
    <x v="2"/>
    <n v="0"/>
    <n v="30"/>
    <n v="42"/>
    <n v="60"/>
    <n v="229"/>
    <n v="408"/>
    <n v="251"/>
    <n v="396"/>
    <n v="270"/>
    <n v="396"/>
    <n v="216"/>
    <n v="396"/>
    <n v="90"/>
    <n v="120"/>
    <n v="-55"/>
    <n v="120"/>
    <n v="-99"/>
    <n v="240"/>
    <n v="-39"/>
    <n v="60"/>
    <n v="-34"/>
    <n v="100"/>
    <n v="12"/>
    <n v="507"/>
    <n v="15"/>
    <n v="507"/>
    <n v="3"/>
    <n v="507"/>
    <n v="8"/>
    <n v="507"/>
    <n v="1"/>
    <n v="111"/>
    <n v="6"/>
    <s v="Jun"/>
  </r>
  <r>
    <s v="Gambia"/>
    <x v="0"/>
    <x v="8"/>
    <s v="Public"/>
    <x v="3"/>
    <n v="34"/>
    <n v="99"/>
    <n v="114"/>
    <n v="178"/>
    <n v="788"/>
    <n v="1680"/>
    <n v="880"/>
    <n v="1620"/>
    <n v="978"/>
    <n v="1620"/>
    <n v="733"/>
    <n v="1620"/>
    <n v="223"/>
    <n v="320"/>
    <n v="207"/>
    <n v="540"/>
    <n v="70"/>
    <n v="800"/>
    <n v="36"/>
    <n v="248"/>
    <n v="12"/>
    <n v="290"/>
    <n v="57"/>
    <n v="1183"/>
    <n v="27"/>
    <n v="1183"/>
    <n v="249"/>
    <n v="1183"/>
    <n v="28"/>
    <n v="1183"/>
    <n v="1"/>
    <n v="122"/>
    <n v="7"/>
    <s v="Jul"/>
  </r>
  <r>
    <s v="Gambia"/>
    <x v="0"/>
    <x v="6"/>
    <s v="Public"/>
    <x v="3"/>
    <n v="2"/>
    <n v="23"/>
    <n v="23"/>
    <n v="45"/>
    <n v="252"/>
    <n v="408"/>
    <n v="288"/>
    <n v="396"/>
    <n v="303"/>
    <n v="396"/>
    <n v="253"/>
    <n v="396"/>
    <n v="97"/>
    <n v="120"/>
    <n v="7"/>
    <n v="110"/>
    <n v="21"/>
    <n v="220"/>
    <n v="2"/>
    <n v="71"/>
    <n v="6"/>
    <n v="80"/>
    <n v="8"/>
    <n v="312"/>
    <n v="9"/>
    <n v="312"/>
    <n v="0"/>
    <n v="312"/>
    <n v="12"/>
    <n v="312"/>
    <n v="1"/>
    <n v="32"/>
    <n v="7"/>
    <s v="Jul"/>
  </r>
  <r>
    <s v="Gambia"/>
    <x v="0"/>
    <x v="0"/>
    <s v="Public"/>
    <x v="3"/>
    <n v="3"/>
    <n v="40"/>
    <n v="47"/>
    <n v="78"/>
    <n v="293"/>
    <n v="636"/>
    <n v="341"/>
    <n v="612"/>
    <n v="369"/>
    <n v="612"/>
    <n v="280"/>
    <n v="612"/>
    <n v="42"/>
    <n v="80"/>
    <n v="48"/>
    <n v="210"/>
    <n v="-240"/>
    <n v="100"/>
    <n v="-63"/>
    <n v="46"/>
    <n v="-114"/>
    <n v="10"/>
    <n v="14"/>
    <n v="546"/>
    <n v="6"/>
    <n v="546"/>
    <n v="42"/>
    <n v="546"/>
    <n v="14"/>
    <n v="546"/>
    <n v="1"/>
    <n v="76"/>
    <n v="7"/>
    <s v="Jul"/>
  </r>
  <r>
    <s v="Gambia"/>
    <x v="0"/>
    <x v="7"/>
    <s v="Public"/>
    <x v="4"/>
    <n v="30"/>
    <n v="58"/>
    <n v="67"/>
    <n v="114"/>
    <n v="575"/>
    <n v="984"/>
    <n v="591"/>
    <n v="948"/>
    <n v="664"/>
    <n v="948"/>
    <n v="577"/>
    <n v="948"/>
    <n v="24"/>
    <n v="80"/>
    <n v="-33"/>
    <n v="120"/>
    <n v="-37"/>
    <n v="320"/>
    <n v="50"/>
    <n v="153"/>
    <n v="-68"/>
    <n v="100"/>
    <n v="38"/>
    <n v="525"/>
    <n v="8"/>
    <n v="525"/>
    <n v="17"/>
    <n v="525"/>
    <n v="35"/>
    <n v="525"/>
    <n v="1"/>
    <n v="34"/>
    <n v="8"/>
    <s v="Aug"/>
  </r>
  <r>
    <s v="Gambia"/>
    <x v="0"/>
    <x v="4"/>
    <s v="Public"/>
    <x v="7"/>
    <n v="91"/>
    <n v="253"/>
    <n v="65"/>
    <n v="126"/>
    <n v="249"/>
    <n v="1932"/>
    <n v="196"/>
    <n v="1860"/>
    <n v="180"/>
    <n v="1860"/>
    <n v="113"/>
    <n v="1860"/>
    <n v="171"/>
    <n v="420"/>
    <n v="-11"/>
    <n v="550"/>
    <n v="387"/>
    <n v="1460"/>
    <n v="8"/>
    <n v="387"/>
    <n v="48"/>
    <n v="240"/>
    <n v="55"/>
    <n v="1500"/>
    <n v="37"/>
    <n v="1500"/>
    <n v="218"/>
    <n v="1500"/>
    <n v="4"/>
    <n v="1500"/>
    <n v="9"/>
    <n v="1191"/>
    <n v="1"/>
    <s v="Jan"/>
  </r>
  <r>
    <s v="Gambia"/>
    <x v="0"/>
    <x v="8"/>
    <s v="Public"/>
    <x v="7"/>
    <n v="4"/>
    <n v="148"/>
    <n v="73"/>
    <n v="131"/>
    <n v="155"/>
    <n v="1680"/>
    <n v="166"/>
    <n v="1620"/>
    <n v="154"/>
    <n v="1620"/>
    <n v="122"/>
    <n v="1620"/>
    <n v="165"/>
    <n v="320"/>
    <n v="-10"/>
    <n v="490"/>
    <n v="62"/>
    <n v="1020"/>
    <n v="7"/>
    <n v="347"/>
    <n v="44"/>
    <n v="240"/>
    <n v="36"/>
    <n v="1353"/>
    <n v="4"/>
    <n v="1353"/>
    <n v="426"/>
    <n v="1353"/>
    <n v="2"/>
    <n v="1353"/>
    <n v="4"/>
    <n v="970"/>
    <n v="1"/>
    <s v="Jan"/>
  </r>
  <r>
    <s v="Gambia"/>
    <x v="0"/>
    <x v="6"/>
    <s v="Public"/>
    <x v="7"/>
    <n v="1"/>
    <n v="49"/>
    <n v="21"/>
    <n v="48"/>
    <n v="49"/>
    <n v="408"/>
    <n v="46"/>
    <n v="396"/>
    <n v="42"/>
    <n v="396"/>
    <n v="44"/>
    <n v="396"/>
    <n v="91"/>
    <n v="140"/>
    <n v="-11"/>
    <n v="120"/>
    <n v="-26"/>
    <n v="220"/>
    <n v="-15"/>
    <n v="75"/>
    <n v="17"/>
    <n v="90"/>
    <n v="13"/>
    <n v="397"/>
    <n v="10"/>
    <n v="397"/>
    <n v="19"/>
    <n v="397"/>
    <n v="1"/>
    <n v="397"/>
    <n v="13"/>
    <n v="482"/>
    <n v="1"/>
    <s v="Jan"/>
  </r>
  <r>
    <s v="Gambia"/>
    <x v="0"/>
    <x v="5"/>
    <s v="Public"/>
    <x v="7"/>
    <n v="6"/>
    <n v="62"/>
    <n v="30"/>
    <n v="53"/>
    <n v="60"/>
    <n v="528"/>
    <n v="68"/>
    <n v="516"/>
    <n v="52"/>
    <n v="516"/>
    <n v="49"/>
    <n v="516"/>
    <n v="100"/>
    <n v="160"/>
    <n v="4"/>
    <n v="180"/>
    <n v="121"/>
    <n v="500"/>
    <n v="-19"/>
    <n v="104"/>
    <n v="8"/>
    <n v="100"/>
    <n v="21"/>
    <n v="580"/>
    <n v="10"/>
    <n v="580"/>
    <n v="83"/>
    <n v="580"/>
    <n v="2"/>
    <n v="580"/>
    <n v="8"/>
    <n v="741"/>
    <n v="1"/>
    <s v="Jan"/>
  </r>
  <r>
    <s v="Gambia"/>
    <x v="0"/>
    <x v="0"/>
    <s v="Public"/>
    <x v="7"/>
    <n v="9"/>
    <n v="49"/>
    <n v="20"/>
    <n v="35"/>
    <n v="48"/>
    <n v="636"/>
    <n v="62"/>
    <n v="612"/>
    <n v="44"/>
    <n v="612"/>
    <n v="29"/>
    <n v="612"/>
    <n v="112"/>
    <n v="160"/>
    <n v="-37"/>
    <n v="130"/>
    <n v="-49"/>
    <n v="260"/>
    <n v="16"/>
    <n v="139"/>
    <n v="-11"/>
    <n v="50"/>
    <n v="24"/>
    <n v="455"/>
    <n v="10"/>
    <n v="455"/>
    <n v="57"/>
    <n v="455"/>
    <n v="1"/>
    <n v="455"/>
    <n v="21"/>
    <n v="346"/>
    <n v="1"/>
    <s v="Jan"/>
  </r>
  <r>
    <s v="Gambia"/>
    <x v="0"/>
    <x v="7"/>
    <s v="Public"/>
    <x v="7"/>
    <n v="5"/>
    <n v="109"/>
    <n v="55"/>
    <n v="110"/>
    <n v="103"/>
    <n v="984"/>
    <n v="109"/>
    <n v="948"/>
    <n v="94"/>
    <n v="948"/>
    <n v="93"/>
    <n v="948"/>
    <n v="257"/>
    <n v="360"/>
    <n v="38"/>
    <n v="370"/>
    <n v="192"/>
    <n v="880"/>
    <n v="48"/>
    <n v="282"/>
    <n v="180"/>
    <n v="360"/>
    <n v="48"/>
    <n v="1007"/>
    <n v="11"/>
    <n v="1007"/>
    <n v="174"/>
    <n v="1007"/>
    <n v="6"/>
    <n v="1007"/>
    <n v="9"/>
    <n v="806"/>
    <n v="1"/>
    <s v="Jan"/>
  </r>
  <r>
    <s v="Gambia"/>
    <x v="0"/>
    <x v="1"/>
    <s v="Public"/>
    <x v="7"/>
    <n v="2"/>
    <n v="82"/>
    <n v="52"/>
    <n v="93"/>
    <n v="101"/>
    <n v="1188"/>
    <n v="157"/>
    <n v="1140"/>
    <n v="89"/>
    <n v="1140"/>
    <n v="83"/>
    <n v="1140"/>
    <n v="159"/>
    <n v="260"/>
    <n v="-161"/>
    <n v="210"/>
    <n v="-93"/>
    <n v="600"/>
    <n v="-59"/>
    <n v="223"/>
    <n v="-65"/>
    <n v="90"/>
    <n v="27"/>
    <n v="864"/>
    <n v="8"/>
    <n v="864"/>
    <n v="201"/>
    <n v="864"/>
    <n v="1"/>
    <n v="864"/>
    <n v="15"/>
    <n v="844"/>
    <n v="1"/>
    <s v="Jan"/>
  </r>
  <r>
    <s v="Gambia"/>
    <x v="0"/>
    <x v="2"/>
    <s v="Public"/>
    <x v="7"/>
    <n v="9"/>
    <n v="74"/>
    <n v="33"/>
    <n v="65"/>
    <n v="68"/>
    <n v="600"/>
    <n v="67"/>
    <n v="576"/>
    <n v="55"/>
    <n v="576"/>
    <n v="45"/>
    <n v="576"/>
    <n v="52"/>
    <n v="120"/>
    <n v="-169"/>
    <n v="30"/>
    <n v="-146"/>
    <n v="200"/>
    <n v="-50"/>
    <n v="89"/>
    <n v="-98"/>
    <n v="10"/>
    <n v="57"/>
    <n v="528"/>
    <n v="5"/>
    <n v="528"/>
    <n v="87"/>
    <n v="528"/>
    <n v="0"/>
    <n v="528"/>
    <n v="3"/>
    <n v="311"/>
    <n v="1"/>
    <s v="Jan"/>
  </r>
  <r>
    <s v="Gambia"/>
    <x v="0"/>
    <x v="3"/>
    <s v="Public"/>
    <x v="7"/>
    <n v="23"/>
    <n v="117"/>
    <n v="72"/>
    <n v="117"/>
    <n v="129"/>
    <n v="1428"/>
    <n v="170"/>
    <n v="1380"/>
    <n v="133"/>
    <n v="1380"/>
    <n v="109"/>
    <n v="1380"/>
    <n v="71"/>
    <n v="200"/>
    <n v="-16"/>
    <n v="440"/>
    <n v="2"/>
    <n v="840"/>
    <n v="-41"/>
    <n v="280"/>
    <n v="39"/>
    <n v="260"/>
    <n v="36"/>
    <n v="1368"/>
    <n v="39"/>
    <n v="1368"/>
    <n v="366"/>
    <n v="1368"/>
    <n v="1"/>
    <n v="1368"/>
    <n v="24"/>
    <n v="1113"/>
    <n v="1"/>
    <s v="Jan"/>
  </r>
  <r>
    <s v="Gambia"/>
    <x v="0"/>
    <x v="4"/>
    <s v="Public"/>
    <x v="0"/>
    <n v="83"/>
    <n v="227"/>
    <n v="51"/>
    <n v="98"/>
    <n v="478"/>
    <n v="1932"/>
    <n v="380"/>
    <n v="1860"/>
    <n v="345"/>
    <n v="1860"/>
    <n v="198"/>
    <n v="1860"/>
    <n v="191"/>
    <n v="420"/>
    <n v="-279"/>
    <n v="260"/>
    <n v="7"/>
    <n v="1000"/>
    <n v="-30"/>
    <n v="338"/>
    <n v="50"/>
    <n v="210"/>
    <n v="38"/>
    <n v="1343"/>
    <n v="17"/>
    <n v="1343"/>
    <n v="233"/>
    <n v="1343"/>
    <n v="10"/>
    <n v="1343"/>
    <n v="14"/>
    <n v="707"/>
    <n v="2"/>
    <s v="Feb"/>
  </r>
  <r>
    <s v="Gambia"/>
    <x v="0"/>
    <x v="8"/>
    <s v="Public"/>
    <x v="0"/>
    <n v="5"/>
    <n v="108"/>
    <n v="54"/>
    <n v="107"/>
    <n v="254"/>
    <n v="1680"/>
    <n v="280"/>
    <n v="1620"/>
    <n v="308"/>
    <n v="1620"/>
    <n v="215"/>
    <n v="1620"/>
    <n v="200"/>
    <n v="300"/>
    <n v="-19"/>
    <n v="410"/>
    <n v="93"/>
    <n v="880"/>
    <n v="-1"/>
    <n v="268"/>
    <n v="40"/>
    <n v="210"/>
    <n v="41"/>
    <n v="1143"/>
    <n v="18"/>
    <n v="1143"/>
    <n v="327"/>
    <n v="1143"/>
    <n v="14"/>
    <n v="1143"/>
    <n v="2"/>
    <n v="877"/>
    <n v="2"/>
    <s v="Feb"/>
  </r>
  <r>
    <s v="Gambia"/>
    <x v="0"/>
    <x v="6"/>
    <s v="Public"/>
    <x v="0"/>
    <n v="2"/>
    <n v="35"/>
    <n v="25"/>
    <n v="44"/>
    <n v="85"/>
    <n v="408"/>
    <n v="87"/>
    <n v="396"/>
    <n v="79"/>
    <n v="396"/>
    <n v="82"/>
    <n v="396"/>
    <n v="84"/>
    <n v="120"/>
    <n v="-5"/>
    <n v="120"/>
    <n v="60"/>
    <n v="280"/>
    <n v="64"/>
    <n v="145"/>
    <n v="9"/>
    <n v="70"/>
    <n v="16"/>
    <n v="328"/>
    <n v="3"/>
    <n v="328"/>
    <n v="8"/>
    <n v="328"/>
    <n v="3"/>
    <n v="328"/>
    <n v="5"/>
    <n v="210"/>
    <n v="2"/>
    <s v="Feb"/>
  </r>
  <r>
    <s v="Gambia"/>
    <x v="0"/>
    <x v="5"/>
    <s v="Public"/>
    <x v="0"/>
    <n v="10"/>
    <n v="34"/>
    <n v="19"/>
    <n v="33"/>
    <n v="92"/>
    <n v="528"/>
    <n v="106"/>
    <n v="516"/>
    <n v="94"/>
    <n v="516"/>
    <n v="78"/>
    <n v="516"/>
    <n v="106"/>
    <n v="140"/>
    <n v="-4"/>
    <n v="130"/>
    <n v="30"/>
    <n v="260"/>
    <n v="-1"/>
    <n v="91"/>
    <n v="12"/>
    <n v="60"/>
    <n v="5"/>
    <n v="370"/>
    <n v="6"/>
    <n v="370"/>
    <n v="25"/>
    <n v="370"/>
    <n v="6"/>
    <n v="370"/>
    <n v="3"/>
    <n v="184"/>
    <n v="2"/>
    <s v="Feb"/>
  </r>
  <r>
    <s v="Gambia"/>
    <x v="0"/>
    <x v="7"/>
    <s v="Public"/>
    <x v="0"/>
    <n v="2"/>
    <n v="90"/>
    <n v="47"/>
    <n v="83"/>
    <n v="180"/>
    <n v="984"/>
    <n v="191"/>
    <n v="948"/>
    <n v="191"/>
    <n v="948"/>
    <n v="156"/>
    <n v="948"/>
    <n v="322"/>
    <n v="400"/>
    <n v="89"/>
    <n v="370"/>
    <n v="249"/>
    <n v="780"/>
    <n v="43"/>
    <n v="226"/>
    <n v="138"/>
    <n v="250"/>
    <n v="42"/>
    <n v="782"/>
    <n v="10"/>
    <n v="782"/>
    <n v="100"/>
    <n v="782"/>
    <n v="15"/>
    <n v="782"/>
    <n v="9"/>
    <n v="480"/>
    <n v="2"/>
    <s v="Feb"/>
  </r>
  <r>
    <s v="Gambia"/>
    <x v="0"/>
    <x v="1"/>
    <s v="Public"/>
    <x v="0"/>
    <n v="27"/>
    <n v="104"/>
    <n v="48"/>
    <n v="76"/>
    <n v="203"/>
    <n v="1188"/>
    <n v="261"/>
    <n v="1140"/>
    <n v="201"/>
    <n v="1140"/>
    <n v="151"/>
    <n v="1140"/>
    <n v="177"/>
    <n v="280"/>
    <n v="-15"/>
    <n v="360"/>
    <n v="34"/>
    <n v="780"/>
    <n v="5"/>
    <n v="264"/>
    <n v="31"/>
    <n v="160"/>
    <n v="45"/>
    <n v="1119"/>
    <n v="9"/>
    <n v="1119"/>
    <n v="220"/>
    <n v="1119"/>
    <n v="21"/>
    <n v="1119"/>
    <n v="18"/>
    <n v="697"/>
    <n v="2"/>
    <s v="Feb"/>
  </r>
  <r>
    <s v="Gambia"/>
    <x v="0"/>
    <x v="3"/>
    <s v="Public"/>
    <x v="0"/>
    <n v="24"/>
    <n v="135"/>
    <n v="66"/>
    <n v="97"/>
    <n v="271"/>
    <n v="1428"/>
    <n v="292"/>
    <n v="1380"/>
    <n v="275"/>
    <n v="1380"/>
    <n v="199"/>
    <n v="1380"/>
    <n v="136"/>
    <n v="280"/>
    <n v="-12"/>
    <n v="430"/>
    <n v="72"/>
    <n v="940"/>
    <n v="4"/>
    <n v="302"/>
    <n v="39"/>
    <n v="230"/>
    <n v="31"/>
    <n v="1149"/>
    <n v="23"/>
    <n v="1149"/>
    <n v="158"/>
    <n v="1149"/>
    <n v="17"/>
    <n v="1149"/>
    <n v="21"/>
    <n v="759"/>
    <n v="2"/>
    <s v="Feb"/>
  </r>
  <r>
    <s v="Gambia"/>
    <x v="0"/>
    <x v="4"/>
    <s v="Public"/>
    <x v="5"/>
    <n v="59"/>
    <n v="182"/>
    <n v="80"/>
    <n v="140"/>
    <n v="658"/>
    <n v="1932"/>
    <n v="545"/>
    <n v="1860"/>
    <n v="503"/>
    <n v="1860"/>
    <n v="308"/>
    <n v="1860"/>
    <n v="237"/>
    <n v="420"/>
    <n v="-7"/>
    <n v="510"/>
    <n v="120"/>
    <n v="1080"/>
    <n v="-1"/>
    <n v="232"/>
    <n v="17"/>
    <n v="240"/>
    <n v="64"/>
    <n v="1341"/>
    <n v="17"/>
    <n v="1341"/>
    <n v="251"/>
    <n v="1341"/>
    <n v="33"/>
    <n v="1341"/>
    <n v="7"/>
    <n v="670"/>
    <n v="3"/>
    <s v="Mar"/>
  </r>
  <r>
    <s v="Gambia"/>
    <x v="0"/>
    <x v="8"/>
    <s v="Public"/>
    <x v="5"/>
    <n v="4"/>
    <n v="115"/>
    <n v="48"/>
    <n v="87"/>
    <n v="370"/>
    <n v="1680"/>
    <n v="430"/>
    <n v="1620"/>
    <n v="456"/>
    <n v="1620"/>
    <n v="289"/>
    <n v="1620"/>
    <n v="144"/>
    <n v="260"/>
    <n v="-26"/>
    <n v="390"/>
    <n v="87"/>
    <n v="820"/>
    <n v="2"/>
    <n v="201"/>
    <n v="43"/>
    <n v="200"/>
    <n v="23"/>
    <n v="1117"/>
    <n v="7"/>
    <n v="1117"/>
    <n v="244"/>
    <n v="1117"/>
    <n v="20"/>
    <n v="1117"/>
    <n v="2"/>
    <n v="461"/>
    <n v="3"/>
    <s v="Mar"/>
  </r>
  <r>
    <s v="Gambia"/>
    <x v="0"/>
    <x v="6"/>
    <s v="Public"/>
    <x v="5"/>
    <n v="3"/>
    <n v="38"/>
    <n v="24"/>
    <n v="38"/>
    <n v="123"/>
    <n v="408"/>
    <n v="126"/>
    <n v="396"/>
    <n v="120"/>
    <n v="396"/>
    <n v="116"/>
    <n v="396"/>
    <n v="102"/>
    <n v="140"/>
    <n v="-4"/>
    <n v="120"/>
    <n v="75"/>
    <n v="300"/>
    <n v="9"/>
    <n v="89"/>
    <n v="34"/>
    <n v="100"/>
    <n v="13"/>
    <n v="359"/>
    <n v="5"/>
    <n v="359"/>
    <n v="2"/>
    <n v="359"/>
    <n v="10"/>
    <n v="359"/>
    <n v="4"/>
    <n v="104"/>
    <n v="3"/>
    <s v="Mar"/>
  </r>
  <r>
    <s v="Gambia"/>
    <x v="0"/>
    <x v="0"/>
    <s v="Public"/>
    <x v="5"/>
    <n v="3"/>
    <n v="43"/>
    <n v="11"/>
    <n v="27"/>
    <n v="138"/>
    <n v="636"/>
    <n v="150"/>
    <n v="612"/>
    <n v="160"/>
    <n v="612"/>
    <n v="85"/>
    <n v="612"/>
    <n v="115"/>
    <n v="160"/>
    <n v="86"/>
    <n v="252"/>
    <n v="105"/>
    <n v="420"/>
    <n v="-73"/>
    <n v="1"/>
    <n v="16"/>
    <n v="70"/>
    <n v="47"/>
    <n v="484"/>
    <n v="6"/>
    <n v="484"/>
    <n v="112"/>
    <n v="484"/>
    <n v="14"/>
    <n v="484"/>
    <n v="5"/>
    <n v="226"/>
    <n v="3"/>
    <s v="Mar"/>
  </r>
  <r>
    <s v="Gambia"/>
    <x v="0"/>
    <x v="7"/>
    <s v="Public"/>
    <x v="5"/>
    <n v="14"/>
    <n v="64"/>
    <n v="35"/>
    <n v="65"/>
    <n v="242"/>
    <n v="984"/>
    <n v="271"/>
    <n v="948"/>
    <n v="271"/>
    <n v="948"/>
    <n v="205"/>
    <n v="948"/>
    <n v="318"/>
    <n v="380"/>
    <n v="52"/>
    <n v="300"/>
    <n v="328"/>
    <n v="780"/>
    <n v="109"/>
    <n v="250"/>
    <n v="264"/>
    <n v="380"/>
    <n v="43"/>
    <n v="766"/>
    <n v="15"/>
    <n v="766"/>
    <n v="71"/>
    <n v="766"/>
    <n v="33"/>
    <n v="766"/>
    <n v="24"/>
    <n v="247"/>
    <n v="3"/>
    <s v="Mar"/>
  </r>
  <r>
    <s v="Gambia"/>
    <x v="0"/>
    <x v="1"/>
    <s v="Public"/>
    <x v="5"/>
    <n v="31"/>
    <n v="96"/>
    <n v="48"/>
    <n v="92"/>
    <n v="281"/>
    <n v="1188"/>
    <n v="381"/>
    <n v="1140"/>
    <n v="344"/>
    <n v="1140"/>
    <n v="230"/>
    <n v="1140"/>
    <n v="-58"/>
    <n v="20"/>
    <n v="-260"/>
    <n v="140"/>
    <n v="-512"/>
    <n v="220"/>
    <n v="-103"/>
    <n v="63"/>
    <n v="87"/>
    <n v="240"/>
    <n v="23"/>
    <n v="1095"/>
    <n v="15"/>
    <n v="1095"/>
    <n v="194"/>
    <n v="1095"/>
    <n v="25"/>
    <n v="1095"/>
    <n v="5"/>
    <n v="370"/>
    <n v="3"/>
    <s v="Mar"/>
  </r>
  <r>
    <s v="Gambia"/>
    <x v="0"/>
    <x v="2"/>
    <s v="Public"/>
    <x v="5"/>
    <n v="1"/>
    <n v="41"/>
    <n v="23"/>
    <n v="37"/>
    <n v="136"/>
    <n v="600"/>
    <n v="166"/>
    <n v="576"/>
    <n v="178"/>
    <n v="576"/>
    <n v="106"/>
    <n v="576"/>
    <n v="142"/>
    <n v="180"/>
    <n v="-9"/>
    <n v="190"/>
    <n v="-3"/>
    <n v="320"/>
    <n v="0"/>
    <n v="116"/>
    <n v="42"/>
    <n v="110"/>
    <n v="34"/>
    <n v="559"/>
    <n v="9"/>
    <n v="559"/>
    <n v="31"/>
    <n v="559"/>
    <n v="30"/>
    <n v="559"/>
    <n v="3"/>
    <n v="219"/>
    <n v="3"/>
    <s v="Mar"/>
  </r>
  <r>
    <s v="Gambia"/>
    <x v="0"/>
    <x v="3"/>
    <s v="Public"/>
    <x v="5"/>
    <n v="26"/>
    <n v="111"/>
    <n v="48"/>
    <n v="89"/>
    <n v="380"/>
    <n v="1428"/>
    <n v="420"/>
    <n v="1380"/>
    <n v="422"/>
    <n v="1380"/>
    <n v="275"/>
    <n v="1380"/>
    <n v="147"/>
    <n v="260"/>
    <n v="-10"/>
    <n v="410"/>
    <n v="362"/>
    <n v="1140"/>
    <n v="-7"/>
    <n v="109"/>
    <n v="24"/>
    <n v="200"/>
    <n v="34"/>
    <n v="1218"/>
    <n v="28"/>
    <n v="1218"/>
    <n v="125"/>
    <n v="1218"/>
    <n v="19"/>
    <n v="1218"/>
    <n v="7"/>
    <n v="541"/>
    <n v="3"/>
    <s v="Mar"/>
  </r>
  <r>
    <s v="Gambia"/>
    <x v="0"/>
    <x v="4"/>
    <s v="Public"/>
    <x v="6"/>
    <n v="45"/>
    <n v="195"/>
    <n v="74"/>
    <n v="148"/>
    <n v="849"/>
    <n v="1932"/>
    <n v="718"/>
    <n v="1860"/>
    <n v="680"/>
    <n v="1860"/>
    <n v="431"/>
    <n v="1860"/>
    <n v="68"/>
    <n v="260"/>
    <n v="-52"/>
    <n v="510"/>
    <n v="44"/>
    <n v="1040"/>
    <n v="-34"/>
    <n v="0"/>
    <n v="-64"/>
    <n v="170"/>
    <n v="47"/>
    <n v="1477"/>
    <n v="25"/>
    <n v="1477"/>
    <n v="133"/>
    <n v="1477"/>
    <n v="46"/>
    <n v="1477"/>
    <n v="5"/>
    <n v="449"/>
    <n v="4"/>
    <s v="Apr"/>
  </r>
  <r>
    <s v="Gambia"/>
    <x v="0"/>
    <x v="8"/>
    <s v="Public"/>
    <x v="6"/>
    <n v="5"/>
    <n v="113"/>
    <n v="57"/>
    <n v="109"/>
    <n v="490"/>
    <n v="1680"/>
    <n v="576"/>
    <n v="1620"/>
    <n v="591"/>
    <n v="1620"/>
    <n v="379"/>
    <n v="1620"/>
    <n v="200"/>
    <n v="320"/>
    <n v="20"/>
    <n v="470"/>
    <n v="323"/>
    <n v="1160"/>
    <n v="69"/>
    <n v="376"/>
    <n v="56"/>
    <n v="300"/>
    <n v="43"/>
    <n v="1337"/>
    <n v="16"/>
    <n v="1337"/>
    <n v="294"/>
    <n v="1337"/>
    <n v="39"/>
    <n v="1337"/>
    <n v="8"/>
    <n v="354"/>
    <n v="4"/>
    <s v="Apr"/>
  </r>
  <r>
    <s v="Gambia"/>
    <x v="0"/>
    <x v="6"/>
    <s v="Public"/>
    <x v="6"/>
    <n v="3"/>
    <n v="38"/>
    <n v="12"/>
    <n v="25"/>
    <n v="162"/>
    <n v="408"/>
    <n v="173"/>
    <n v="396"/>
    <n v="156"/>
    <n v="396"/>
    <n v="135"/>
    <n v="396"/>
    <n v="20"/>
    <n v="60"/>
    <n v="16"/>
    <n v="140"/>
    <n v="52"/>
    <n v="280"/>
    <n v="-6"/>
    <n v="80"/>
    <n v="11"/>
    <n v="80"/>
    <n v="15"/>
    <n v="381"/>
    <n v="11"/>
    <n v="381"/>
    <n v="1"/>
    <n v="381"/>
    <n v="8"/>
    <n v="381"/>
    <n v="2"/>
    <n v="73"/>
    <n v="4"/>
    <s v="Apr"/>
  </r>
  <r>
    <s v="Gambia"/>
    <x v="0"/>
    <x v="5"/>
    <s v="Public"/>
    <x v="6"/>
    <n v="5"/>
    <n v="36"/>
    <n v="25"/>
    <n v="43"/>
    <n v="154"/>
    <n v="528"/>
    <n v="202"/>
    <n v="516"/>
    <n v="200"/>
    <n v="516"/>
    <n v="146"/>
    <n v="516"/>
    <n v="109"/>
    <n v="140"/>
    <n v="7"/>
    <n v="160"/>
    <n v="70"/>
    <n v="340"/>
    <n v="6"/>
    <n v="110"/>
    <n v="58"/>
    <n v="140"/>
    <n v="11"/>
    <n v="476"/>
    <n v="18"/>
    <n v="476"/>
    <n v="12"/>
    <n v="476"/>
    <n v="8"/>
    <n v="476"/>
    <n v="3"/>
    <n v="94"/>
    <n v="4"/>
    <s v="Apr"/>
  </r>
  <r>
    <s v="Gambia"/>
    <x v="0"/>
    <x v="7"/>
    <s v="Public"/>
    <x v="6"/>
    <n v="5"/>
    <n v="88"/>
    <n v="56"/>
    <n v="97"/>
    <n v="341"/>
    <n v="984"/>
    <n v="357"/>
    <n v="948"/>
    <n v="389"/>
    <n v="948"/>
    <n v="292"/>
    <n v="948"/>
    <n v="151"/>
    <n v="240"/>
    <n v="5"/>
    <n v="290"/>
    <n v="88"/>
    <n v="660"/>
    <n v="58"/>
    <n v="244"/>
    <n v="12"/>
    <n v="180"/>
    <n v="33"/>
    <n v="878"/>
    <n v="11"/>
    <n v="878"/>
    <n v="45"/>
    <n v="878"/>
    <n v="31"/>
    <n v="878"/>
    <n v="22"/>
    <n v="267"/>
    <n v="4"/>
    <s v="Apr"/>
  </r>
  <r>
    <s v="Gambia"/>
    <x v="0"/>
    <x v="1"/>
    <s v="Public"/>
    <x v="6"/>
    <n v="30"/>
    <n v="88"/>
    <n v="54"/>
    <n v="97"/>
    <n v="378"/>
    <n v="1188"/>
    <n v="507"/>
    <n v="1140"/>
    <n v="480"/>
    <n v="1140"/>
    <n v="314"/>
    <n v="1140"/>
    <n v="123"/>
    <n v="220"/>
    <n v="-12"/>
    <n v="390"/>
    <n v="-199"/>
    <n v="560"/>
    <n v="-11"/>
    <n v="276"/>
    <n v="-85"/>
    <n v="130"/>
    <n v="35"/>
    <n v="1276"/>
    <n v="9"/>
    <n v="1276"/>
    <n v="139"/>
    <n v="1276"/>
    <n v="28"/>
    <n v="1276"/>
    <n v="10"/>
    <n v="275"/>
    <n v="4"/>
    <s v="Apr"/>
  </r>
  <r>
    <s v="Gambia"/>
    <x v="0"/>
    <x v="2"/>
    <s v="Public"/>
    <x v="6"/>
    <n v="4"/>
    <n v="34"/>
    <n v="33"/>
    <n v="56"/>
    <n v="170"/>
    <n v="600"/>
    <n v="205"/>
    <n v="576"/>
    <n v="237"/>
    <n v="576"/>
    <n v="148"/>
    <n v="576"/>
    <n v="26"/>
    <n v="60"/>
    <n v="15"/>
    <n v="180"/>
    <n v="43"/>
    <n v="340"/>
    <n v="21"/>
    <n v="123"/>
    <n v="40"/>
    <n v="120"/>
    <n v="38"/>
    <n v="552"/>
    <n v="6"/>
    <n v="552"/>
    <n v="22"/>
    <n v="552"/>
    <n v="31"/>
    <n v="552"/>
    <n v="2"/>
    <n v="149"/>
    <n v="4"/>
    <s v="Apr"/>
  </r>
  <r>
    <s v="Gambia"/>
    <x v="0"/>
    <x v="3"/>
    <s v="Public"/>
    <x v="6"/>
    <n v="4"/>
    <n v="110"/>
    <n v="51"/>
    <n v="96"/>
    <n v="499"/>
    <n v="1428"/>
    <n v="575"/>
    <n v="1380"/>
    <n v="562"/>
    <n v="1380"/>
    <n v="364"/>
    <n v="1380"/>
    <n v="141"/>
    <n v="260"/>
    <n v="-55"/>
    <n v="400"/>
    <n v="-182"/>
    <n v="660"/>
    <n v="-184"/>
    <n v="178"/>
    <n v="39"/>
    <n v="260"/>
    <n v="30"/>
    <n v="1290"/>
    <n v="34"/>
    <n v="1290"/>
    <n v="96"/>
    <n v="1290"/>
    <n v="27"/>
    <n v="1290"/>
    <n v="8"/>
    <n v="394"/>
    <n v="4"/>
    <s v="Apr"/>
  </r>
  <r>
    <s v="Gambia"/>
    <x v="0"/>
    <x v="4"/>
    <s v="Public"/>
    <x v="1"/>
    <n v="74"/>
    <n v="173"/>
    <n v="81"/>
    <n v="151"/>
    <n v="1009"/>
    <n v="1932"/>
    <n v="864"/>
    <n v="1860"/>
    <n v="840"/>
    <n v="1860"/>
    <n v="546"/>
    <n v="1860"/>
    <n v="259"/>
    <n v="420"/>
    <n v="13"/>
    <n v="520"/>
    <n v="307"/>
    <n v="1220"/>
    <n v="-83"/>
    <n v="309"/>
    <n v="73"/>
    <n v="310"/>
    <n v="65"/>
    <n v="1364"/>
    <n v="22"/>
    <n v="1364"/>
    <n v="203"/>
    <n v="1364"/>
    <n v="55"/>
    <n v="1364"/>
    <n v="3"/>
    <n v="354"/>
    <n v="5"/>
    <s v="May"/>
  </r>
  <r>
    <s v="Gambia"/>
    <x v="0"/>
    <x v="8"/>
    <s v="Public"/>
    <x v="1"/>
    <n v="7"/>
    <n v="101"/>
    <n v="65"/>
    <n v="117"/>
    <n v="593"/>
    <n v="1680"/>
    <n v="693"/>
    <n v="1620"/>
    <n v="728"/>
    <n v="1620"/>
    <n v="469"/>
    <n v="1620"/>
    <n v="217"/>
    <n v="320"/>
    <n v="15"/>
    <n v="430"/>
    <n v="113"/>
    <n v="900"/>
    <n v="-54"/>
    <n v="238"/>
    <n v="36"/>
    <n v="290"/>
    <n v="47"/>
    <n v="1325"/>
    <n v="17"/>
    <n v="1325"/>
    <n v="264"/>
    <n v="1325"/>
    <n v="19"/>
    <n v="1325"/>
    <n v="9"/>
    <n v="361"/>
    <n v="5"/>
    <s v="May"/>
  </r>
  <r>
    <s v="Gambia"/>
    <x v="0"/>
    <x v="5"/>
    <s v="Public"/>
    <x v="1"/>
    <n v="16"/>
    <n v="44"/>
    <n v="30"/>
    <n v="49"/>
    <n v="196"/>
    <n v="528"/>
    <n v="230"/>
    <n v="516"/>
    <n v="249"/>
    <n v="516"/>
    <n v="183"/>
    <n v="516"/>
    <n v="118"/>
    <n v="160"/>
    <n v="8"/>
    <n v="140"/>
    <n v="135"/>
    <n v="400"/>
    <n v="7"/>
    <n v="86"/>
    <n v="33"/>
    <n v="120"/>
    <n v="14"/>
    <n v="465"/>
    <n v="12"/>
    <n v="465"/>
    <n v="26"/>
    <n v="465"/>
    <n v="3"/>
    <n v="465"/>
    <n v="3"/>
    <n v="82"/>
    <n v="5"/>
    <s v="May"/>
  </r>
  <r>
    <s v="Gambia"/>
    <x v="0"/>
    <x v="2"/>
    <s v="Public"/>
    <x v="1"/>
    <n v="5"/>
    <n v="60"/>
    <n v="30"/>
    <n v="65"/>
    <n v="224"/>
    <n v="600"/>
    <n v="239"/>
    <n v="576"/>
    <n v="285"/>
    <n v="576"/>
    <n v="192"/>
    <n v="576"/>
    <n v="124"/>
    <n v="180"/>
    <n v="16"/>
    <n v="160"/>
    <n v="55"/>
    <n v="380"/>
    <n v="2"/>
    <n v="85"/>
    <n v="112"/>
    <n v="220"/>
    <n v="49"/>
    <n v="547"/>
    <n v="16"/>
    <n v="547"/>
    <n v="24"/>
    <n v="547"/>
    <n v="35"/>
    <n v="547"/>
    <n v="4"/>
    <n v="152"/>
    <n v="5"/>
    <s v="May"/>
  </r>
  <r>
    <s v="Gambia"/>
    <x v="0"/>
    <x v="3"/>
    <s v="Public"/>
    <x v="1"/>
    <n v="7"/>
    <n v="115"/>
    <n v="77"/>
    <n v="123"/>
    <n v="606"/>
    <n v="1428"/>
    <n v="668"/>
    <n v="1380"/>
    <n v="702"/>
    <n v="1380"/>
    <n v="468"/>
    <n v="1380"/>
    <n v="151"/>
    <n v="260"/>
    <n v="-33"/>
    <n v="360"/>
    <n v="211"/>
    <n v="940"/>
    <n v="-13"/>
    <n v="266"/>
    <n v="-65"/>
    <n v="150"/>
    <n v="39"/>
    <n v="1156"/>
    <n v="25"/>
    <n v="1156"/>
    <n v="39"/>
    <n v="1156"/>
    <n v="24"/>
    <n v="1156"/>
    <n v="9"/>
    <n v="217"/>
    <n v="5"/>
    <s v="May"/>
  </r>
  <r>
    <s v="Gambia"/>
    <x v="0"/>
    <x v="4"/>
    <s v="Public"/>
    <x v="2"/>
    <n v="62"/>
    <n v="168"/>
    <n v="96"/>
    <n v="158"/>
    <n v="1176"/>
    <n v="1932"/>
    <n v="974"/>
    <n v="1860"/>
    <n v="1008"/>
    <n v="1860"/>
    <n v="651"/>
    <n v="1860"/>
    <n v="130"/>
    <n v="300"/>
    <n v="-8"/>
    <n v="470"/>
    <n v="199"/>
    <n v="1180"/>
    <n v="-22"/>
    <n v="328"/>
    <n v="73"/>
    <n v="350"/>
    <n v="70"/>
    <n v="1597"/>
    <n v="31"/>
    <n v="1597"/>
    <n v="252"/>
    <n v="1597"/>
    <n v="61"/>
    <n v="1597"/>
    <n v="5"/>
    <n v="464"/>
    <n v="6"/>
    <s v="Jun"/>
  </r>
  <r>
    <s v="Gambia"/>
    <x v="0"/>
    <x v="8"/>
    <s v="Public"/>
    <x v="2"/>
    <n v="14"/>
    <n v="109"/>
    <n v="110"/>
    <n v="143"/>
    <n v="691"/>
    <n v="1680"/>
    <n v="798"/>
    <n v="1620"/>
    <n v="865"/>
    <n v="1620"/>
    <n v="586"/>
    <n v="1620"/>
    <n v="222"/>
    <n v="320"/>
    <n v="-38"/>
    <n v="330"/>
    <n v="330"/>
    <n v="1100"/>
    <n v="-22"/>
    <n v="205"/>
    <n v="-18"/>
    <n v="260"/>
    <n v="69"/>
    <n v="1239"/>
    <n v="32"/>
    <n v="1239"/>
    <n v="294"/>
    <n v="1239"/>
    <n v="38"/>
    <n v="1239"/>
    <n v="2"/>
    <n v="229"/>
    <n v="6"/>
    <s v="Jun"/>
  </r>
  <r>
    <s v="Gambia"/>
    <x v="0"/>
    <x v="5"/>
    <s v="Public"/>
    <x v="2"/>
    <n v="2"/>
    <n v="26"/>
    <n v="39"/>
    <n v="59"/>
    <n v="229"/>
    <n v="528"/>
    <n v="262"/>
    <n v="516"/>
    <n v="288"/>
    <n v="516"/>
    <n v="231"/>
    <n v="516"/>
    <n v="107"/>
    <n v="140"/>
    <n v="10"/>
    <n v="110"/>
    <n v="16"/>
    <n v="280"/>
    <n v="1"/>
    <n v="61"/>
    <n v="39"/>
    <n v="170"/>
    <n v="7"/>
    <n v="479"/>
    <n v="13"/>
    <n v="479"/>
    <n v="13"/>
    <n v="479"/>
    <n v="8"/>
    <n v="479"/>
    <n v="3"/>
    <n v="91"/>
    <n v="6"/>
    <s v="Jun"/>
  </r>
  <r>
    <s v="Gambia"/>
    <x v="0"/>
    <x v="7"/>
    <s v="Public"/>
    <x v="2"/>
    <n v="13"/>
    <n v="84"/>
    <n v="77"/>
    <n v="116"/>
    <n v="460"/>
    <n v="984"/>
    <n v="496"/>
    <n v="948"/>
    <n v="554"/>
    <n v="948"/>
    <n v="435"/>
    <n v="948"/>
    <n v="4171"/>
    <n v="4240"/>
    <n v="-4"/>
    <n v="250"/>
    <n v="166"/>
    <n v="720"/>
    <n v="-1"/>
    <n v="163"/>
    <n v="47"/>
    <n v="240"/>
    <n v="54"/>
    <n v="1019"/>
    <n v="13"/>
    <n v="1019"/>
    <n v="61"/>
    <n v="1019"/>
    <n v="37"/>
    <n v="1019"/>
    <n v="9"/>
    <n v="284"/>
    <n v="6"/>
    <s v="Jun"/>
  </r>
  <r>
    <s v="Gambia"/>
    <x v="0"/>
    <x v="1"/>
    <s v="Public"/>
    <x v="2"/>
    <n v="20"/>
    <n v="80"/>
    <n v="109"/>
    <n v="156"/>
    <n v="537"/>
    <n v="1188"/>
    <n v="628"/>
    <n v="1140"/>
    <n v="718"/>
    <n v="1140"/>
    <n v="505"/>
    <n v="1140"/>
    <n v="174"/>
    <n v="260"/>
    <n v="2"/>
    <n v="280"/>
    <n v="91"/>
    <n v="720"/>
    <n v="7"/>
    <n v="166"/>
    <n v="38"/>
    <n v="280"/>
    <n v="63"/>
    <n v="1020"/>
    <n v="18"/>
    <n v="1020"/>
    <n v="94"/>
    <n v="1020"/>
    <n v="41"/>
    <n v="1020"/>
    <n v="3"/>
    <n v="89"/>
    <n v="6"/>
    <s v="Jun"/>
  </r>
  <r>
    <s v="Gambia"/>
    <x v="0"/>
    <x v="7"/>
    <s v="Public"/>
    <x v="3"/>
    <n v="5"/>
    <n v="64"/>
    <n v="64"/>
    <n v="100"/>
    <n v="519"/>
    <n v="984"/>
    <n v="543"/>
    <n v="948"/>
    <n v="625"/>
    <n v="948"/>
    <n v="500"/>
    <n v="948"/>
    <n v="141"/>
    <n v="200"/>
    <n v="8"/>
    <n v="200"/>
    <n v="103"/>
    <n v="520"/>
    <n v="1"/>
    <n v="112"/>
    <n v="39"/>
    <n v="170"/>
    <n v="34"/>
    <n v="704"/>
    <n v="8"/>
    <n v="704"/>
    <n v="62"/>
    <n v="704"/>
    <n v="35"/>
    <n v="704"/>
    <n v="4"/>
    <n v="95"/>
    <n v="7"/>
    <s v="Jul"/>
  </r>
  <r>
    <s v="Gambia"/>
    <x v="0"/>
    <x v="1"/>
    <s v="Public"/>
    <x v="3"/>
    <n v="29"/>
    <n v="97"/>
    <n v="103"/>
    <n v="143"/>
    <n v="626"/>
    <n v="1188"/>
    <n v="699"/>
    <n v="1140"/>
    <n v="808"/>
    <n v="1140"/>
    <n v="626"/>
    <n v="1140"/>
    <n v="-70"/>
    <n v="20"/>
    <n v="-219"/>
    <n v="50"/>
    <n v="-612"/>
    <n v="0"/>
    <n v="-252"/>
    <n v="-78"/>
    <n v="-361"/>
    <n v="-130"/>
    <n v="54"/>
    <n v="898"/>
    <n v="8"/>
    <n v="898"/>
    <n v="55"/>
    <n v="898"/>
    <n v="50"/>
    <n v="898"/>
    <n v="3"/>
    <n v="145"/>
    <n v="7"/>
    <s v="Jul"/>
  </r>
  <r>
    <s v="Gambia"/>
    <x v="0"/>
    <x v="3"/>
    <s v="Public"/>
    <x v="3"/>
    <n v="8"/>
    <n v="162"/>
    <n v="105"/>
    <n v="159"/>
    <n v="834"/>
    <n v="1428"/>
    <n v="876"/>
    <n v="1380"/>
    <n v="929"/>
    <n v="1380"/>
    <n v="721"/>
    <n v="1380"/>
    <n v="121"/>
    <n v="240"/>
    <n v="-118"/>
    <n v="210"/>
    <n v="83"/>
    <n v="800"/>
    <n v="9"/>
    <n v="239"/>
    <n v="34"/>
    <n v="270"/>
    <n v="26"/>
    <n v="1124"/>
    <n v="19"/>
    <n v="1124"/>
    <n v="16"/>
    <n v="1124"/>
    <n v="28"/>
    <n v="1124"/>
    <n v="3"/>
    <n v="239"/>
    <n v="7"/>
    <s v="Jul"/>
  </r>
  <r>
    <s v="Gambia"/>
    <x v="0"/>
    <x v="8"/>
    <s v="Public"/>
    <x v="4"/>
    <n v="23"/>
    <n v="49"/>
    <n v="75"/>
    <n v="120"/>
    <n v="846"/>
    <n v="1680"/>
    <n v="946"/>
    <n v="1620"/>
    <n v="1055"/>
    <n v="1620"/>
    <n v="824"/>
    <n v="1620"/>
    <n v="262"/>
    <n v="320"/>
    <n v="-142"/>
    <n v="80"/>
    <n v="303"/>
    <n v="740"/>
    <n v="61"/>
    <n v="202"/>
    <n v="133"/>
    <n v="300"/>
    <n v="28"/>
    <n v="727"/>
    <n v="12"/>
    <n v="727"/>
    <n v="174"/>
    <n v="727"/>
    <n v="20"/>
    <n v="727"/>
    <n v="2"/>
    <n v="147"/>
    <n v="8"/>
    <s v="Aug"/>
  </r>
  <r>
    <s v="Gambia"/>
    <x v="0"/>
    <x v="3"/>
    <s v="Public"/>
    <x v="4"/>
    <n v="22"/>
    <n v="68"/>
    <n v="108"/>
    <n v="166"/>
    <n v="906"/>
    <n v="1428"/>
    <n v="970"/>
    <n v="1380"/>
    <n v="1024"/>
    <n v="1380"/>
    <n v="856"/>
    <n v="1380"/>
    <n v="247"/>
    <n v="320"/>
    <n v="572"/>
    <n v="860"/>
    <n v="2072"/>
    <n v="2640"/>
    <n v="222"/>
    <n v="414"/>
    <n v="77"/>
    <n v="300"/>
    <n v="23"/>
    <n v="933"/>
    <n v="25"/>
    <n v="933"/>
    <n v="19"/>
    <n v="933"/>
    <n v="33"/>
    <n v="933"/>
    <n v="5"/>
    <n v="82"/>
    <n v="8"/>
    <s v="Au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C6D65E-21D4-4178-8B42-489776B18D28}" name="Same Vaccine Different Sessions"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A2:BC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Cases" fld="33" baseField="0" baseItem="0"/>
    <dataField name="Total IDs" fld="34"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C61D29-AB88-4498-9318-AF5F3DCA174A}" name="Penta1Cover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M2:O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 of infants" fld="11" subtotal="max" baseField="0" baseItem="0"/>
    <dataField name="Annual Target" fld="12" subtotal="max"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DEE166-D639-4B19-A6D4-2837F4587FCF}" name="bcgCover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I2:K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 of infants" fld="9" subtotal="max" baseField="0" baseItem="0"/>
    <dataField name="Annual Target" fld="10" subtotal="max" baseField="0" baseItem="0"/>
  </dataField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C07390-757D-49CC-AFF7-7FBDD54FBAEC}" name="pentawast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C2:AE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Wastage" fld="19" baseField="0" baseItem="0"/>
    <dataField name="Consumption" fld="20" baseField="0" baseItem="0"/>
  </dataField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A12EB2-C393-42B6-B4F4-00FBFB325A4D}" name="mr1Timeliness"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E2:G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Timely" fld="7" baseField="0" baseItem="0"/>
    <dataField name="Total Administered" fld="8" baseField="0" baseItem="0"/>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8DE143-D18D-4C02-946F-76B5B5938EF9}" name="opvwast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G2:AI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Wastage" fld="21" baseField="0" baseItem="0"/>
    <dataField name="Consumption" fld="22"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B02C19-0FA4-406D-BFA5-E1CC6B73AEF4}" name="bcgwast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Y2:AA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Wastage" fld="17" baseField="0" baseItem="0"/>
    <dataField name="Consumption" fld="18"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F58D06-7488-4A53-9FE3-DA51B1FEF218}" name="HepbTimeliness"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2:C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Timely" fld="5" baseField="0" baseItem="0"/>
    <dataField name="Total Administered" fld="6"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B03F57-1E9E-4A20-AA6D-63A034BD8A92}" name="InvalidIDs"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S2:AU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Cases" fld="29" baseField="0" baseItem="0"/>
    <dataField name="Total IDs" fld="30"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7001A0-A243-4F35-8E04-37A44BDA4153}" name="Penta3Cover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Q2:S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 of infants" fld="13" subtotal="max" baseField="0" baseItem="0"/>
    <dataField name="Annual Target" fld="14" subtotal="max"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5B41DA0-8631-4E89-A83D-37039104552C}" name="Incomplete Registration"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E2:BG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Cases" fld="35" baseField="0" baseItem="0"/>
    <dataField name="Total Registrations" fld="36"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235C9FB-8C2B-4BF1-B73B-361881BAABFF}" name="Incomplete Vaccine Groups"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W2:AY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Cases" fld="31" baseField="0" baseItem="0"/>
    <dataField name="Total IDs" fld="32"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6D2FA72-33D1-4FFB-92D2-DDDE80A3BD8A}" name="AgeInappropriateVaccines"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O2:AQ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Cases" fld="27" baseField="0" baseItem="0"/>
    <dataField name="Total IDs" fld="28"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11784BB-F869-4725-9B76-AEFCB765BBF5}" name="rotawast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K2:AM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Wastage" fld="23" baseField="0" baseItem="0"/>
    <dataField name="Consumption" fld="24"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99A9ABB-4218-43E4-B7CC-753F6C74780A}" name="mr1Coverag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U2:W9" firstHeaderRow="0" firstDataRow="1" firstDataCol="1"/>
  <pivotFields count="40">
    <pivotField showAll="0"/>
    <pivotField axis="axisRow" showAll="0">
      <items count="8">
        <item x="0"/>
        <item m="1" x="1"/>
        <item m="1" x="3"/>
        <item m="1" x="4"/>
        <item m="1" x="2"/>
        <item m="1" x="5"/>
        <item m="1" x="6"/>
        <item t="default"/>
      </items>
    </pivotField>
    <pivotField axis="axisRow" showAll="0">
      <items count="10">
        <item h="1" x="4"/>
        <item h="1" x="8"/>
        <item h="1" x="6"/>
        <item h="1" x="5"/>
        <item x="0"/>
        <item h="1" x="3"/>
        <item h="1" x="7"/>
        <item h="1" x="1"/>
        <item h="1" x="2"/>
        <item t="default"/>
      </items>
    </pivotField>
    <pivotField showAll="0"/>
    <pivotField axis="axisRow" numFmtId="164" showAll="0">
      <items count="11">
        <item x="7"/>
        <item x="0"/>
        <item x="5"/>
        <item h="1" x="6"/>
        <item h="1" x="1"/>
        <item h="1" x="2"/>
        <item h="1" x="3"/>
        <item h="1" x="4"/>
        <item h="1" m="1" x="8"/>
        <item h="1" m="1" x="9"/>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4">
    <field x="1"/>
    <field x="2"/>
    <field x="39"/>
    <field x="4"/>
  </rowFields>
  <rowItems count="7">
    <i>
      <x/>
    </i>
    <i r="1">
      <x v="4"/>
    </i>
    <i r="2">
      <x/>
    </i>
    <i r="3">
      <x/>
    </i>
    <i r="3">
      <x v="1"/>
    </i>
    <i r="3">
      <x v="2"/>
    </i>
    <i t="grand">
      <x/>
    </i>
  </rowItems>
  <colFields count="1">
    <field x="-2"/>
  </colFields>
  <colItems count="2">
    <i>
      <x/>
    </i>
    <i i="1">
      <x v="1"/>
    </i>
  </colItems>
  <dataFields count="2">
    <dataField name="# of infants" fld="15" subtotal="max" baseField="0" baseItem="0"/>
    <dataField name="Annual Target" fld="16" subtotal="max"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101D6968-4756-48C3-8558-D64C574C957E}" autoFormatId="16" applyNumberFormats="0" applyBorderFormats="0" applyFontFormats="0" applyPatternFormats="0" applyAlignmentFormats="0" applyWidthHeightFormats="0">
  <queryTableRefresh nextId="40">
    <queryTableFields count="39">
      <queryTableField id="1" name="Country" tableColumnId="1"/>
      <queryTableField id="2" name="Region" tableColumnId="2"/>
      <queryTableField id="3" name="Health Facility Name" tableColumnId="3"/>
      <queryTableField id="4" name="HF Type" tableColumnId="4"/>
      <queryTableField id="5" name="Period" tableColumnId="5"/>
      <queryTableField id="6" name="hepb_on_time" tableColumnId="6"/>
      <queryTableField id="7" name="hepb_on_time.total" tableColumnId="7"/>
      <queryTableField id="8" name="mr_1_on_time" tableColumnId="8"/>
      <queryTableField id="9" name="mr_1_on_time.total" tableColumnId="9"/>
      <queryTableField id="10" name="bcg_coverage" tableColumnId="10"/>
      <queryTableField id="11" name="bcg_coverage.total" tableColumnId="11"/>
      <queryTableField id="12" name="penta_1_coverage" tableColumnId="12"/>
      <queryTableField id="13" name="penta_1_coverage.total" tableColumnId="13"/>
      <queryTableField id="14" name="penta_3_coverage" tableColumnId="14"/>
      <queryTableField id="15" name="penta_3_coverage.total" tableColumnId="15"/>
      <queryTableField id="16" name="mr_1_coverage" tableColumnId="16"/>
      <queryTableField id="17" name="mr_1_coverage.total" tableColumnId="17"/>
      <queryTableField id="18" name="bcg_wastage" tableColumnId="18"/>
      <queryTableField id="19" name="bcg_wastage.total" tableColumnId="19"/>
      <queryTableField id="20" name="penta_wastage" tableColumnId="20"/>
      <queryTableField id="21" name="penta_wastage.total" tableColumnId="21"/>
      <queryTableField id="22" name="opv_wastage" tableColumnId="22"/>
      <queryTableField id="23" name="opv_wastage.total" tableColumnId="23"/>
      <queryTableField id="24" name="rv_wastage" tableColumnId="24"/>
      <queryTableField id="25" name="rv_wastage.total" tableColumnId="25"/>
      <queryTableField id="26" name="mr_wastage" tableColumnId="26"/>
      <queryTableField id="27" name="mr_wastage.total" tableColumnId="27"/>
      <queryTableField id="28" name="Age-Inappropriate Vaccine" tableColumnId="28"/>
      <queryTableField id="29" name="Age-Inappropriate Vaccine.total" tableColumnId="29"/>
      <queryTableField id="30" name="Invalid IDs" tableColumnId="30"/>
      <queryTableField id="31" name="Invalid IDs.total" tableColumnId="31"/>
      <queryTableField id="32" name="Incomplete Vaccine Group" tableColumnId="32"/>
      <queryTableField id="33" name="Incomplete Vaccine Group.total" tableColumnId="33"/>
      <queryTableField id="34" name="Same Vaccines In Different Sessions" tableColumnId="34"/>
      <queryTableField id="35" name="Same Vaccines In Different Sessions.total" tableColumnId="35"/>
      <queryTableField id="36" name="Incomplete Registrations" tableColumnId="36"/>
      <queryTableField id="37" name="Incomplete Registrations.total" tableColumnId="37"/>
      <queryTableField id="38" name="Period (Month Index)" tableColumnId="38"/>
      <queryTableField id="39" name="Period (Month)"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 xr10:uid="{EA6300D0-CBA5-4A31-AB1E-16EBBB3449E9}" sourceName="Period">
  <pivotTables>
    <pivotTable tabId="2" name="opvwastage"/>
    <pivotTable tabId="2" name="AgeInappropriateVaccines"/>
    <pivotTable tabId="2" name="bcgCoverage"/>
    <pivotTable tabId="2" name="bcgwastage"/>
    <pivotTable tabId="2" name="HepbTimeliness"/>
    <pivotTable tabId="2" name="Incomplete Registration"/>
    <pivotTable tabId="2" name="Incomplete Vaccine Groups"/>
    <pivotTable tabId="2" name="InvalidIDs"/>
    <pivotTable tabId="2" name="mr1Coverage"/>
    <pivotTable tabId="2" name="mr1Timeliness"/>
    <pivotTable tabId="2" name="Penta1Coverage"/>
    <pivotTable tabId="2" name="Penta3Coverage"/>
    <pivotTable tabId="2" name="pentawastage"/>
    <pivotTable tabId="2" name="rotawastage"/>
    <pivotTable tabId="2" name="Same Vaccine Different Sessions"/>
  </pivotTables>
  <data>
    <tabular pivotCacheId="731167790">
      <items count="10">
        <i x="7" s="1"/>
        <i x="0" s="1"/>
        <i x="5" s="1"/>
        <i x="6"/>
        <i x="1"/>
        <i x="2"/>
        <i x="3"/>
        <i x="4"/>
        <i x="8" nd="1"/>
        <i x="9"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lth_Facility_Name" xr10:uid="{F8A8DBF1-4F92-47FC-A9EE-B85283B74115}" sourceName="Health Facility Name">
  <pivotTables>
    <pivotTable tabId="2" name="HepbTimeliness"/>
    <pivotTable tabId="2" name="AgeInappropriateVaccines"/>
    <pivotTable tabId="2" name="bcgCoverage"/>
    <pivotTable tabId="2" name="bcgwastage"/>
    <pivotTable tabId="2" name="Incomplete Registration"/>
    <pivotTable tabId="2" name="Incomplete Vaccine Groups"/>
    <pivotTable tabId="2" name="InvalidIDs"/>
    <pivotTable tabId="2" name="mr1Coverage"/>
    <pivotTable tabId="2" name="mr1Timeliness"/>
    <pivotTable tabId="2" name="opvwastage"/>
    <pivotTable tabId="2" name="Penta1Coverage"/>
    <pivotTable tabId="2" name="Penta3Coverage"/>
    <pivotTable tabId="2" name="pentawastage"/>
    <pivotTable tabId="2" name="rotawastage"/>
    <pivotTable tabId="2" name="Same Vaccine Different Sessions"/>
  </pivotTables>
  <data>
    <tabular pivotCacheId="731167790">
      <items count="9">
        <i x="4"/>
        <i x="8"/>
        <i x="6"/>
        <i x="5"/>
        <i x="0" s="1"/>
        <i x="3"/>
        <i x="7"/>
        <i x="1"/>
        <i x="2"/>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82C97CC2-98AE-4961-B009-E9FCD5A2ADDB}" cache="Slicer_Period" caption="Period" columnCount="7" rowHeight="241300"/>
  <slicer name="Health Facility Name" xr10:uid="{AB442100-BF68-4056-989E-D5ED0F039BCA}" cache="Slicer_Health_Facility_Name" caption="Health Facility Name"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1" xr10:uid="{49AD6867-873A-45AD-A795-3B2C7F2DCFE2}" cache="Slicer_Period" caption="Period" columnCount="7" rowHeight="241300"/>
  <slicer name="Health Facility Name 1" xr10:uid="{5DA6769B-8E2E-4DBC-86DF-42354F15C2E9}" cache="Slicer_Health_Facility_Name" caption="Health Facility Name" columnCoun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2" xr10:uid="{A40EF72B-DA46-4508-A6EA-7E79AEE97041}" cache="Slicer_Period" caption="Period" columnCount="7" rowHeight="241300"/>
  <slicer name="Health Facility Name 2" xr10:uid="{A34073C7-0F0F-4134-B92D-CCF97AF58C78}" cache="Slicer_Health_Facility_Name" caption="Health Facility Name" columnCount="3"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3" xr10:uid="{2042FDC6-7775-4C0D-8582-6FB193841594}" cache="Slicer_Period" caption="Period" columnCount="7" rowHeight="241300"/>
  <slicer name="Health Facility Name 3" xr10:uid="{6A8F93F2-9133-49AE-8BE4-94C6D1674DF7}" cache="Slicer_Health_Facility_Name" caption="Health Facility Name" columnCount="3"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4" xr10:uid="{4738E6C9-33A8-47CB-946C-FC51D64FA271}" cache="Slicer_Period" caption="Period" columnCount="7" rowHeight="241300"/>
  <slicer name="Health Facility Name 4" xr10:uid="{49320737-1AAE-4512-8115-9B3D231AB49E}" cache="Slicer_Health_Facility_Name" caption="Health Facility Name" columnCount="3"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5" xr10:uid="{A3149096-6C86-40DA-B82D-311D234B1366}" cache="Slicer_Period" caption="Period" columnCount="7" rowHeight="241300"/>
  <slicer name="Health Facility Name 5" xr10:uid="{3DF12D45-0E40-4E80-8345-BD3B9A1CA3D1}" cache="Slicer_Health_Facility_Name" caption="Health Facility Name" columnCount="3"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6" xr10:uid="{FF5D9C77-4D46-4D47-81A3-408764AEF5C8}" cache="Slicer_Period" caption="Period" columnCount="7" rowHeight="241300"/>
  <slicer name="Health Facility Name 6" xr10:uid="{00AD762D-D7DA-4938-B6F3-EBB52B8D6A71}" cache="Slicer_Health_Facility_Name" caption="Health Facility Name" columnCount="3"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7" xr10:uid="{6DAB375D-847C-49E6-9F23-99AAFD8448F0}" cache="Slicer_Period" caption="Period" columnCount="7" rowHeight="241300"/>
  <slicer name="Health Facility Name 7" xr10:uid="{8710F05F-5FA3-4ECB-B341-464761470177}" cache="Slicer_Health_Facility_Name" caption="Health Facility Name" columnCount="3"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8" xr10:uid="{47AD2025-582E-48FE-837A-7441C30E070D}" cache="Slicer_Period" caption="Period" columnCount="7" rowHeight="241300"/>
  <slicer name="Health Facility Name 8" xr10:uid="{08F01FE8-D448-4BF5-BD92-692B66F5BA88}" cache="Slicer_Health_Facility_Name" caption="Health Facility Name" columnCount="3"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9" xr10:uid="{C7FBC4CB-1E2B-449F-9E1E-86C2169F6605}" cache="Slicer_Period" caption="Period" columnCount="7" rowHeight="241300"/>
  <slicer name="Health Facility Name 9" xr10:uid="{6CAC6760-8E7E-48FD-A298-BC0E3A495773}" cache="Slicer_Health_Facility_Name" caption="Health Facility Name" columnCount="3" rowHeight="24130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10" xr10:uid="{FB4E1FD8-2F7A-4369-8985-1A6C2E6B2665}" cache="Slicer_Period" caption="Period" columnCount="7" rowHeight="241300"/>
  <slicer name="Health Facility Name 10" xr10:uid="{4CD90159-9679-4AB6-A5D0-A592FEA07C98}" cache="Slicer_Health_Facility_Name" caption="Health Facility Name" columnCount="3" rowHeight="24130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11" xr10:uid="{49CD3D9D-7992-4082-AB95-BF442777EE02}" cache="Slicer_Period" caption="Period" columnCount="7" rowHeight="241300"/>
  <slicer name="Health Facility Name 11" xr10:uid="{3EE42D13-C6DF-4051-95C0-025BAC5C4058}" cache="Slicer_Health_Facility_Name" caption="Health Facility Name" columnCount="3" rowHeight="241300"/>
</slicers>
</file>

<file path=xl/slicers/slicer1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12" xr10:uid="{716E33EC-93C3-4651-A1E1-AF9ACFCDB0E2}" cache="Slicer_Period" caption="Period" columnCount="7" rowHeight="241300"/>
  <slicer name="Health Facility Name 12" xr10:uid="{2A5BE361-402D-4F15-8C0C-E0FBD73CF541}" cache="Slicer_Health_Facility_Name" caption="Health Facility Name" columnCount="3" rowHeight="241300"/>
</slicers>
</file>

<file path=xl/slicers/slicer1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13" xr10:uid="{909EF0EE-D2BA-4C5F-8112-C85F9A38C991}" cache="Slicer_Period" caption="Period" columnCount="7" rowHeight="241300"/>
  <slicer name="Health Facility Name 13" xr10:uid="{C431BD62-F9F0-4C08-843B-49885993F150}" cache="Slicer_Health_Facility_Name" caption="Health Facility Name" columnCount="3" rowHeight="241300"/>
</slicers>
</file>

<file path=xl/slicers/slicer1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14" xr10:uid="{67EBBB20-D70B-471A-A543-B2726281EE3D}" cache="Slicer_Period" caption="Period" columnCount="7" rowHeight="241300"/>
  <slicer name="Health Facility Name 14" xr10:uid="{5F5A275D-EBFF-4449-B7E9-DDDD92B720F7}" cache="Slicer_Health_Facility_Name" caption="Health Facility Name"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7F5842-9949-4F4F-B83D-05783FC5C322}" name="DataSource" displayName="DataSource" ref="A1:AM73" tableType="queryTable">
  <autoFilter ref="A1:AM73" xr:uid="{5E7F5842-9949-4F4F-B83D-05783FC5C32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autoFilter>
  <tableColumns count="39">
    <tableColumn id="1" xr3:uid="{91DD8513-A7D4-4D46-9E2A-BECF53E8E5E0}" uniqueName="1" name="Country" totalsRowLabel="Total" queryTableFieldId="1" dataDxfId="5"/>
    <tableColumn id="2" xr3:uid="{58BA0DB8-6F2F-4FE6-9AB3-CFCB0646E405}" uniqueName="2" name="Region" queryTableFieldId="2" dataDxfId="4"/>
    <tableColumn id="3" xr3:uid="{F3340F1E-FD82-4841-9856-1B611FD9BA6F}" uniqueName="3" name="Health Facility Name" totalsRowFunction="count" queryTableFieldId="3" dataDxfId="3"/>
    <tableColumn id="4" xr3:uid="{05420B3E-2674-4607-A0BA-355373BFD9FE}" uniqueName="4" name="HF Type" queryTableFieldId="4" dataDxfId="2"/>
    <tableColumn id="5" xr3:uid="{F6863B15-5CEE-40D2-8FF2-D5E8F53DB917}" uniqueName="5" name="Period" queryTableFieldId="5" dataDxfId="1"/>
    <tableColumn id="6" xr3:uid="{41790493-E48F-4127-B338-F8CF6D6318E9}" uniqueName="6" name="hepb_on_time" totalsRowFunction="sum" queryTableFieldId="6"/>
    <tableColumn id="7" xr3:uid="{1B2765B2-55D1-4D3E-A9AB-7C1D738FDB1C}" uniqueName="7" name="hepb_on_time.total" totalsRowFunction="sum" queryTableFieldId="7"/>
    <tableColumn id="8" xr3:uid="{90DFEF44-22AF-4CD1-85A6-2849EB81EB08}" uniqueName="8" name="mr_1_on_time" queryTableFieldId="8"/>
    <tableColumn id="9" xr3:uid="{1A99B826-F9BC-41B4-8327-1777C7AB987F}" uniqueName="9" name="mr_1_on_time.total" queryTableFieldId="9"/>
    <tableColumn id="10" xr3:uid="{2ADF339E-0477-481B-9FE8-7E55AEDF520A}" uniqueName="10" name="bcg_coverage" queryTableFieldId="10"/>
    <tableColumn id="11" xr3:uid="{B038EAE6-2903-4A00-9DC5-1B62060880F3}" uniqueName="11" name="bcg_coverage.total" queryTableFieldId="11"/>
    <tableColumn id="12" xr3:uid="{37C45526-8125-485B-BEAD-AD3730886C4C}" uniqueName="12" name="penta_1_coverage" queryTableFieldId="12"/>
    <tableColumn id="13" xr3:uid="{253A7D94-AEAE-46B4-8A1E-4F63BBD1A204}" uniqueName="13" name="penta_1_coverage.total" queryTableFieldId="13"/>
    <tableColumn id="14" xr3:uid="{7B48711B-9152-4BA6-9B6B-42AE6FE30EF3}" uniqueName="14" name="penta_3_coverage" queryTableFieldId="14"/>
    <tableColumn id="15" xr3:uid="{DB0B82C4-BD69-4D13-A5C5-53EF5EDB5CB0}" uniqueName="15" name="penta_3_coverage.total" queryTableFieldId="15"/>
    <tableColumn id="16" xr3:uid="{6D7E3CFD-2FDB-411C-B826-3651418EA55D}" uniqueName="16" name="mr_1_coverage" queryTableFieldId="16"/>
    <tableColumn id="17" xr3:uid="{BA4DD1D2-D366-4767-8C02-5228F4741133}" uniqueName="17" name="mr_1_coverage.total" queryTableFieldId="17"/>
    <tableColumn id="18" xr3:uid="{2296B282-3CEC-4114-960E-551F155C2B03}" uniqueName="18" name="bcg_wastage" queryTableFieldId="18"/>
    <tableColumn id="19" xr3:uid="{E57C2D23-F409-472D-9E2D-C68960442C28}" uniqueName="19" name="bcg_wastage.total" queryTableFieldId="19"/>
    <tableColumn id="20" xr3:uid="{985077CE-7710-417A-B90D-9639FA4F3A5D}" uniqueName="20" name="penta_wastage" queryTableFieldId="20"/>
    <tableColumn id="21" xr3:uid="{89BB141B-CF13-4715-AA21-71CE5D646527}" uniqueName="21" name="penta_wastage.total" queryTableFieldId="21"/>
    <tableColumn id="22" xr3:uid="{742069B6-F5C0-424F-A93D-B14F37B12CB6}" uniqueName="22" name="opv_wastage" queryTableFieldId="22"/>
    <tableColumn id="23" xr3:uid="{1B807204-7E37-4241-ADDD-51EC72B83A46}" uniqueName="23" name="opv_wastage.total" queryTableFieldId="23"/>
    <tableColumn id="24" xr3:uid="{79872EE0-9B60-4796-9E51-C5D2A6F0A9D1}" uniqueName="24" name="rv_wastage" queryTableFieldId="24"/>
    <tableColumn id="25" xr3:uid="{9E8675D9-85C0-4F80-B83F-B03F061ECD61}" uniqueName="25" name="rv_wastage.total" queryTableFieldId="25"/>
    <tableColumn id="26" xr3:uid="{F53C6E98-2A62-4B20-AF58-13DBF957DAFA}" uniqueName="26" name="mr_wastage" queryTableFieldId="26"/>
    <tableColumn id="27" xr3:uid="{73FBD59D-492B-436E-BA7F-665FE87D76AD}" uniqueName="27" name="mr_wastage.total" queryTableFieldId="27"/>
    <tableColumn id="28" xr3:uid="{9182125F-16CF-4A81-8F1A-672BB8514866}" uniqueName="28" name="Age-Inappropriate Vaccine" queryTableFieldId="28"/>
    <tableColumn id="29" xr3:uid="{68260EE3-46D4-467C-B29C-18A1DBEE1050}" uniqueName="29" name="Age-Inappropriate Vaccine.total" queryTableFieldId="29"/>
    <tableColumn id="30" xr3:uid="{555F444C-1D7B-48DC-A6E1-9F04F51CD177}" uniqueName="30" name="Invalid IDs" queryTableFieldId="30"/>
    <tableColumn id="31" xr3:uid="{99743638-949E-457C-9B89-9D1FC5F59D4B}" uniqueName="31" name="Invalid IDs.total" queryTableFieldId="31"/>
    <tableColumn id="32" xr3:uid="{02F6D3CC-D929-4E9C-9EA1-D47A6D9BB056}" uniqueName="32" name="Incomplete Vaccine Group" queryTableFieldId="32"/>
    <tableColumn id="33" xr3:uid="{CB8F9037-87F0-42FB-ABC6-E2DE908E2CA6}" uniqueName="33" name="Incomplete Vaccine Group.total" queryTableFieldId="33"/>
    <tableColumn id="34" xr3:uid="{C5A334F6-8520-42FB-9C3A-960F08C5C350}" uniqueName="34" name="Same Vaccines In Different Sessions" queryTableFieldId="34"/>
    <tableColumn id="35" xr3:uid="{461F1391-CDC5-47CA-8179-3FCBB357F5F7}" uniqueName="35" name="Same Vaccines In Different Sessions.total" queryTableFieldId="35"/>
    <tableColumn id="36" xr3:uid="{5F16DF2B-8FB2-4C7E-8300-926B94339401}" uniqueName="36" name="Incomplete Registrations" queryTableFieldId="36"/>
    <tableColumn id="37" xr3:uid="{8BE12818-C357-432D-9A2D-BECEC860ACEC}" uniqueName="37" name="Incomplete Registrations.total" queryTableFieldId="37"/>
    <tableColumn id="38" xr3:uid="{A625F53A-206B-40CF-B3D7-EA72584019FD}" uniqueName="38" name="Period (Month Index)" queryTableFieldId="38"/>
    <tableColumn id="39" xr3:uid="{630ED349-6A1A-4343-A610-56F38E30ACAF}" uniqueName="39" name="Period (Month)" totalsRowFunction="count" queryTableFieldId="39"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microsoft.com/office/2007/relationships/slicer" Target="../slicers/slicer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microsoft.com/office/2007/relationships/slicer" Target="../slicers/slicer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microsoft.com/office/2007/relationships/slicer" Target="../slicers/slicer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microsoft.com/office/2007/relationships/slicer" Target="../slicers/slicer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microsoft.com/office/2007/relationships/slicer" Target="../slicers/slicer13.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microsoft.com/office/2007/relationships/slicer" Target="../slicers/slicer14.x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microsoft.com/office/2007/relationships/slicer" Target="../slicers/slicer15.x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0FD7-DA67-4A61-A5E5-10A4AF5C32DC}">
  <sheetPr codeName="Sheet1"/>
  <dimension ref="A1:Y23"/>
  <sheetViews>
    <sheetView showGridLines="0" zoomScaleNormal="100" workbookViewId="0">
      <selection activeCell="D6" sqref="D6"/>
    </sheetView>
  </sheetViews>
  <sheetFormatPr defaultRowHeight="15" x14ac:dyDescent="0.25"/>
  <cols>
    <col min="1" max="1" width="0.85546875" customWidth="1"/>
    <col min="2" max="2" width="14.7109375" bestFit="1" customWidth="1"/>
    <col min="3" max="3" width="10.85546875" customWidth="1"/>
    <col min="4" max="4" width="23.5703125" bestFit="1" customWidth="1"/>
    <col min="5" max="5" width="20.140625" bestFit="1" customWidth="1"/>
    <col min="6" max="6" width="10.42578125" customWidth="1"/>
  </cols>
  <sheetData>
    <row r="1" spans="1:25" ht="15.75" x14ac:dyDescent="0.25">
      <c r="A1" s="21"/>
      <c r="B1" s="50" t="s">
        <v>35</v>
      </c>
      <c r="C1" s="50"/>
      <c r="D1" s="50"/>
      <c r="E1" s="50"/>
      <c r="F1" s="50"/>
      <c r="G1" s="18"/>
      <c r="H1" s="17"/>
      <c r="I1" s="12"/>
      <c r="J1" s="12"/>
      <c r="K1" s="12"/>
      <c r="L1" s="12"/>
      <c r="M1" s="12"/>
      <c r="N1" s="12"/>
      <c r="O1" s="12"/>
      <c r="P1" s="12"/>
      <c r="Q1" s="12"/>
      <c r="R1" s="12"/>
      <c r="S1" s="12"/>
      <c r="T1" s="12"/>
      <c r="U1" s="12"/>
      <c r="V1" s="12"/>
      <c r="W1" s="12"/>
      <c r="X1" s="12"/>
      <c r="Y1" s="12"/>
    </row>
    <row r="2" spans="1:25" ht="19.5" thickBot="1" x14ac:dyDescent="0.3">
      <c r="A2" s="33"/>
      <c r="B2" s="27" t="s">
        <v>86</v>
      </c>
      <c r="C2" s="28">
        <f>GETPIVOTDATA("Timely",'Working Sheet'!$A$2,"Region","CRR")</f>
        <v>12</v>
      </c>
      <c r="D2" s="29">
        <f>GETPIVOTDATA("Total Administered",'Working Sheet'!$A$2,"Region","CRR")</f>
        <v>132</v>
      </c>
      <c r="E2" s="30">
        <f>C2/D2</f>
        <v>9.0909090909090912E-2</v>
      </c>
      <c r="F2" s="23"/>
      <c r="G2" s="19"/>
      <c r="H2" s="17"/>
      <c r="I2" s="12"/>
      <c r="J2" s="12"/>
      <c r="K2" s="12"/>
      <c r="L2" s="12"/>
      <c r="M2" s="12"/>
      <c r="N2" s="12"/>
      <c r="O2" s="12"/>
      <c r="P2" s="12"/>
      <c r="Q2" s="12"/>
      <c r="R2" s="12"/>
      <c r="S2" s="12"/>
      <c r="T2" s="12"/>
      <c r="U2" s="12"/>
      <c r="V2" s="12"/>
      <c r="W2" s="12"/>
      <c r="X2" s="12"/>
      <c r="Y2" s="12"/>
    </row>
    <row r="3" spans="1:25" s="7" customFormat="1" ht="20.100000000000001" customHeight="1" thickTop="1" thickBot="1" x14ac:dyDescent="0.35">
      <c r="A3" s="33"/>
      <c r="B3" s="26"/>
      <c r="C3" s="25" t="s">
        <v>88</v>
      </c>
      <c r="D3" s="25" t="s">
        <v>90</v>
      </c>
      <c r="E3" s="24" t="s">
        <v>82</v>
      </c>
      <c r="F3" s="10" t="s">
        <v>96</v>
      </c>
      <c r="G3" s="20"/>
      <c r="H3" s="20"/>
      <c r="I3" s="20"/>
      <c r="J3" s="20"/>
      <c r="K3" s="20"/>
      <c r="L3" s="20"/>
      <c r="M3" s="20"/>
      <c r="N3" s="20"/>
      <c r="O3" s="20"/>
      <c r="P3" s="20"/>
      <c r="Q3" s="20"/>
      <c r="R3" s="20"/>
      <c r="S3" s="20"/>
      <c r="T3" s="20"/>
      <c r="U3" s="20"/>
      <c r="V3" s="20"/>
      <c r="W3" s="20"/>
      <c r="X3" s="20"/>
      <c r="Y3" s="20"/>
    </row>
    <row r="4" spans="1:25" s="7" customFormat="1" ht="20.100000000000001" customHeight="1" thickTop="1" thickBot="1" x14ac:dyDescent="0.35">
      <c r="A4" s="33"/>
      <c r="B4" s="11" t="s">
        <v>91</v>
      </c>
      <c r="C4" s="8">
        <f>IFERROR(GETPIVOTDATA("Timely",'Working Sheet'!$A$2,"Region","CRR","Health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12</v>
      </c>
      <c r="D4" s="8">
        <f>IFERROR(GETPIVOTDATA("Total Administered",'Working Sheet'!$A$2,"Region","CRR","Health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132</v>
      </c>
      <c r="E4" s="9">
        <f>IFERROR(C4/D4, "NA")</f>
        <v>9.0909090909090912E-2</v>
      </c>
      <c r="F4" s="35"/>
      <c r="G4" s="20"/>
      <c r="H4" s="20"/>
      <c r="I4" s="20"/>
      <c r="J4" s="20"/>
      <c r="K4" s="20"/>
      <c r="L4" s="20"/>
      <c r="M4" s="20"/>
      <c r="N4" s="20"/>
      <c r="O4" s="20"/>
      <c r="P4" s="20"/>
      <c r="Q4" s="20"/>
      <c r="R4" s="20"/>
      <c r="S4" s="20"/>
      <c r="T4" s="20"/>
      <c r="U4" s="20"/>
      <c r="V4" s="20"/>
      <c r="W4" s="20"/>
      <c r="X4" s="20"/>
      <c r="Y4" s="20"/>
    </row>
    <row r="5" spans="1:25" s="7" customFormat="1" ht="20.100000000000001" customHeight="1" thickTop="1" thickBot="1" x14ac:dyDescent="0.35">
      <c r="A5" s="33"/>
      <c r="B5" s="11" t="s">
        <v>92</v>
      </c>
      <c r="C5" s="8" t="str">
        <f>IFERROR(GETPIVOTDATA("Timely",'Working Sheet'!$A$2,"Region","CRR","Health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8" t="str">
        <f>IFERROR(GETPIVOTDATA("Total Administered",'Working Sheet'!$A$2,"Region","CRR","Health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E5" s="9" t="str">
        <f>IFERROR(C5/D5, "NA")</f>
        <v>NA</v>
      </c>
      <c r="F5" s="22" t="str">
        <f>IFERROR((D4-C4)-(D5-C5), "NA")</f>
        <v>NA</v>
      </c>
      <c r="G5" s="20"/>
      <c r="H5" s="20"/>
      <c r="I5" s="20"/>
      <c r="J5" s="20"/>
      <c r="K5" s="20"/>
      <c r="L5" s="20"/>
      <c r="M5" s="20"/>
      <c r="N5" s="20"/>
      <c r="O5" s="20"/>
      <c r="P5" s="20"/>
      <c r="Q5" s="20"/>
      <c r="R5" s="20"/>
      <c r="S5" s="20"/>
      <c r="T5" s="20"/>
      <c r="U5" s="20"/>
      <c r="V5" s="20"/>
      <c r="W5" s="20"/>
      <c r="X5" s="20"/>
      <c r="Y5" s="20"/>
    </row>
    <row r="6" spans="1:25" ht="20.25" thickTop="1" thickBot="1" x14ac:dyDescent="0.35">
      <c r="A6" s="34"/>
      <c r="B6" s="11" t="s">
        <v>93</v>
      </c>
      <c r="C6" s="8" t="str">
        <f>IFERROR(GETPIVOTDATA("Timely",'Working Sheet'!$A$2,"Region","CRR","Health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8" t="str">
        <f>IFERROR(GETPIVOTDATA("Total Administered",'Working Sheet'!$A$2,"Region","CRR","Health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E6" s="9" t="str">
        <f>IFERROR(C6/D6, "NA")</f>
        <v>NA</v>
      </c>
      <c r="F6" s="22" t="str">
        <f>IFERROR((D5-C5)-(D6-C6), "NA")</f>
        <v>NA</v>
      </c>
      <c r="G6" s="12"/>
      <c r="H6" s="12"/>
      <c r="I6" s="12"/>
      <c r="J6" s="12"/>
      <c r="K6" s="12"/>
      <c r="L6" s="12"/>
      <c r="M6" s="12"/>
      <c r="N6" s="12"/>
      <c r="O6" s="12"/>
      <c r="P6" s="12"/>
      <c r="Q6" s="12"/>
      <c r="R6" s="12"/>
      <c r="S6" s="12"/>
      <c r="T6" s="12"/>
      <c r="U6" s="12"/>
      <c r="V6" s="12"/>
      <c r="W6" s="12"/>
      <c r="X6" s="12"/>
      <c r="Y6" s="12"/>
    </row>
    <row r="7" spans="1:25" ht="16.5" thickTop="1" x14ac:dyDescent="0.25">
      <c r="A7" s="21"/>
      <c r="B7" s="12"/>
      <c r="C7" s="12"/>
      <c r="D7" s="12" t="s">
        <v>84</v>
      </c>
      <c r="E7" s="12"/>
      <c r="F7" s="12"/>
      <c r="G7" s="12"/>
      <c r="H7" s="12"/>
      <c r="I7" s="12"/>
      <c r="J7" s="12"/>
      <c r="K7" s="12"/>
      <c r="L7" s="12"/>
      <c r="M7" s="12"/>
      <c r="N7" s="12"/>
      <c r="O7" s="12"/>
      <c r="P7" s="12"/>
      <c r="Q7" s="12"/>
      <c r="R7" s="12"/>
      <c r="S7" s="12"/>
      <c r="T7" s="12"/>
      <c r="U7" s="12"/>
      <c r="V7" s="12"/>
      <c r="W7" s="12"/>
      <c r="X7" s="12"/>
      <c r="Y7" s="12"/>
    </row>
    <row r="8" spans="1:25" ht="15.75" x14ac:dyDescent="0.25">
      <c r="A8" s="21"/>
      <c r="B8" s="12"/>
      <c r="C8" s="12"/>
      <c r="D8" s="12"/>
      <c r="E8" s="12"/>
      <c r="F8" s="12"/>
      <c r="G8" s="12"/>
      <c r="H8" s="12"/>
      <c r="I8" s="12"/>
      <c r="J8" s="12"/>
      <c r="K8" s="12"/>
      <c r="L8" s="12"/>
      <c r="M8" s="12"/>
      <c r="N8" s="12"/>
      <c r="O8" s="12"/>
      <c r="P8" s="12"/>
      <c r="Q8" s="12"/>
      <c r="R8" s="12"/>
      <c r="S8" s="12"/>
      <c r="T8" s="12"/>
      <c r="U8" s="12"/>
      <c r="V8" s="12"/>
      <c r="W8" s="12"/>
      <c r="X8" s="12"/>
      <c r="Y8" s="12"/>
    </row>
    <row r="9" spans="1:25" ht="15.75" x14ac:dyDescent="0.25">
      <c r="A9" s="21"/>
      <c r="B9" s="12"/>
      <c r="C9" s="12"/>
      <c r="D9" s="12"/>
      <c r="E9" s="12"/>
      <c r="F9" s="12"/>
      <c r="G9" s="12"/>
      <c r="H9" s="12"/>
      <c r="I9" s="12"/>
      <c r="J9" s="12"/>
      <c r="K9" s="12"/>
      <c r="L9" s="12"/>
      <c r="M9" s="12"/>
      <c r="N9" s="12"/>
      <c r="O9" s="12"/>
      <c r="P9" s="12"/>
      <c r="Q9" s="12"/>
      <c r="R9" s="12"/>
      <c r="S9" s="12"/>
      <c r="T9" s="12"/>
      <c r="U9" s="12"/>
      <c r="V9" s="12"/>
      <c r="W9" s="12"/>
      <c r="X9" s="12"/>
      <c r="Y9" s="12"/>
    </row>
    <row r="10" spans="1:25" ht="15.75" x14ac:dyDescent="0.25">
      <c r="A10" s="21"/>
      <c r="B10" s="12"/>
      <c r="C10" s="12"/>
      <c r="D10" s="12"/>
      <c r="E10" s="12"/>
      <c r="F10" s="12"/>
      <c r="G10" s="12"/>
      <c r="H10" s="12"/>
      <c r="I10" s="12"/>
      <c r="J10" s="12"/>
      <c r="K10" s="12"/>
      <c r="L10" s="12"/>
      <c r="M10" s="12"/>
      <c r="N10" s="12"/>
      <c r="O10" s="12"/>
      <c r="P10" s="12"/>
      <c r="Q10" s="12"/>
      <c r="R10" s="12"/>
      <c r="S10" s="12"/>
      <c r="T10" s="12"/>
      <c r="U10" s="12"/>
      <c r="V10" s="12"/>
      <c r="W10" s="12"/>
      <c r="X10" s="12"/>
      <c r="Y10" s="12"/>
    </row>
    <row r="11" spans="1:25" ht="15.75" x14ac:dyDescent="0.25">
      <c r="A11" s="21"/>
      <c r="B11" s="12"/>
      <c r="C11" s="12"/>
      <c r="D11" s="12"/>
      <c r="E11" s="12"/>
      <c r="F11" s="17"/>
      <c r="G11" s="12"/>
      <c r="H11" s="12"/>
      <c r="I11" s="12"/>
      <c r="J11" s="12"/>
      <c r="K11" s="12"/>
      <c r="L11" s="12"/>
      <c r="M11" s="12"/>
      <c r="N11" s="12"/>
      <c r="O11" s="12"/>
      <c r="P11" s="12"/>
      <c r="Q11" s="12"/>
      <c r="R11" s="12"/>
      <c r="S11" s="12"/>
      <c r="T11" s="12"/>
      <c r="U11" s="12"/>
      <c r="V11" s="12"/>
      <c r="W11" s="12"/>
      <c r="X11" s="12"/>
      <c r="Y11" s="12"/>
    </row>
    <row r="12" spans="1:25" ht="15.75" x14ac:dyDescent="0.25">
      <c r="A12" s="21"/>
      <c r="B12" s="12"/>
      <c r="C12" s="12"/>
      <c r="D12" s="12"/>
      <c r="E12" s="12"/>
      <c r="F12" s="12"/>
      <c r="G12" s="12"/>
      <c r="H12" s="12"/>
      <c r="I12" s="12"/>
      <c r="J12" s="12"/>
      <c r="K12" s="12"/>
      <c r="L12" s="12"/>
      <c r="M12" s="12"/>
      <c r="N12" s="12"/>
      <c r="O12" s="12"/>
      <c r="P12" s="12"/>
      <c r="Q12" s="12"/>
      <c r="R12" s="12"/>
      <c r="S12" s="12"/>
      <c r="T12" s="12"/>
      <c r="U12" s="12"/>
      <c r="V12" s="12"/>
      <c r="W12" s="12"/>
      <c r="X12" s="12"/>
      <c r="Y12" s="12"/>
    </row>
    <row r="13" spans="1:25" ht="15.75" x14ac:dyDescent="0.25">
      <c r="A13" s="21"/>
      <c r="B13" s="12"/>
      <c r="C13" s="12"/>
      <c r="D13" s="12"/>
      <c r="E13" s="12"/>
      <c r="F13" s="12"/>
      <c r="G13" s="12"/>
      <c r="H13" s="12"/>
      <c r="I13" s="12"/>
      <c r="J13" s="12"/>
      <c r="K13" s="12"/>
      <c r="L13" s="12"/>
      <c r="M13" s="12"/>
      <c r="N13" s="12"/>
      <c r="O13" s="12"/>
      <c r="P13" s="12"/>
      <c r="Q13" s="12"/>
      <c r="R13" s="12"/>
      <c r="S13" s="12"/>
      <c r="T13" s="12"/>
      <c r="U13" s="12"/>
      <c r="V13" s="12"/>
      <c r="W13" s="12"/>
      <c r="X13" s="12"/>
      <c r="Y13" s="12"/>
    </row>
    <row r="14" spans="1:25" ht="15.75" x14ac:dyDescent="0.25">
      <c r="A14" s="21"/>
      <c r="B14" s="12"/>
      <c r="C14" s="12"/>
      <c r="D14" s="12"/>
      <c r="E14" s="12"/>
      <c r="F14" s="12"/>
      <c r="G14" s="12"/>
      <c r="H14" s="12"/>
      <c r="I14" s="12"/>
      <c r="J14" s="12"/>
      <c r="K14" s="12"/>
      <c r="L14" s="12"/>
      <c r="M14" s="12"/>
      <c r="N14" s="12"/>
      <c r="O14" s="12"/>
      <c r="P14" s="12"/>
      <c r="Q14" s="12"/>
      <c r="R14" s="12"/>
      <c r="S14" s="12"/>
      <c r="T14" s="12"/>
      <c r="U14" s="12"/>
      <c r="V14" s="12"/>
      <c r="W14" s="12"/>
      <c r="X14" s="12"/>
      <c r="Y14" s="12"/>
    </row>
    <row r="15" spans="1:25" ht="15.75" x14ac:dyDescent="0.25">
      <c r="A15" s="21"/>
      <c r="B15" s="12"/>
      <c r="C15" s="12"/>
      <c r="D15" s="12"/>
      <c r="E15" s="12"/>
      <c r="F15" s="12"/>
      <c r="G15" s="12"/>
      <c r="H15" s="12"/>
      <c r="I15" s="12"/>
      <c r="J15" s="12"/>
      <c r="K15" s="12"/>
      <c r="L15" s="12"/>
      <c r="M15" s="12"/>
      <c r="N15" s="12"/>
      <c r="O15" s="12"/>
      <c r="P15" s="12"/>
      <c r="Q15" s="12"/>
      <c r="R15" s="12"/>
      <c r="S15" s="12"/>
      <c r="T15" s="12"/>
      <c r="U15" s="12"/>
      <c r="V15" s="12"/>
      <c r="W15" s="12"/>
      <c r="X15" s="12"/>
      <c r="Y15" s="12"/>
    </row>
    <row r="16" spans="1:25" ht="15.75" x14ac:dyDescent="0.25">
      <c r="A16" s="21"/>
      <c r="B16" s="12"/>
      <c r="C16" s="12"/>
      <c r="D16" s="12"/>
      <c r="E16" s="12"/>
      <c r="F16" s="12"/>
      <c r="G16" s="12"/>
      <c r="H16" s="12"/>
      <c r="I16" s="12"/>
      <c r="J16" s="12"/>
      <c r="K16" s="12"/>
      <c r="L16" s="12"/>
      <c r="M16" s="12"/>
      <c r="N16" s="12"/>
      <c r="O16" s="12"/>
      <c r="P16" s="12"/>
      <c r="Q16" s="12"/>
      <c r="R16" s="12"/>
      <c r="S16" s="12"/>
      <c r="T16" s="12"/>
      <c r="U16" s="12"/>
      <c r="V16" s="12"/>
      <c r="W16" s="12"/>
      <c r="X16" s="12"/>
      <c r="Y16" s="12"/>
    </row>
    <row r="17" spans="1:25" ht="15.75" x14ac:dyDescent="0.25">
      <c r="A17" s="21"/>
      <c r="B17" s="12"/>
      <c r="C17" s="12"/>
      <c r="D17" s="12"/>
      <c r="E17" s="12"/>
      <c r="F17" s="12"/>
      <c r="G17" s="12"/>
      <c r="H17" s="12"/>
      <c r="I17" s="12"/>
      <c r="J17" s="12"/>
      <c r="K17" s="12"/>
      <c r="L17" s="12"/>
      <c r="M17" s="12"/>
      <c r="N17" s="12"/>
      <c r="O17" s="12"/>
      <c r="P17" s="12"/>
      <c r="Q17" s="12"/>
      <c r="R17" s="12"/>
      <c r="S17" s="12"/>
      <c r="T17" s="12"/>
      <c r="U17" s="12"/>
      <c r="V17" s="12"/>
      <c r="W17" s="12"/>
      <c r="X17" s="12"/>
      <c r="Y17" s="12"/>
    </row>
    <row r="18" spans="1:25" ht="15.75" x14ac:dyDescent="0.25">
      <c r="A18" s="21"/>
      <c r="B18" s="12"/>
      <c r="C18" s="12"/>
      <c r="D18" s="12"/>
      <c r="E18" s="12"/>
      <c r="F18" s="12"/>
      <c r="G18" s="12"/>
      <c r="H18" s="12"/>
      <c r="I18" s="12"/>
      <c r="J18" s="12"/>
      <c r="K18" s="12"/>
      <c r="L18" s="12"/>
      <c r="M18" s="12"/>
      <c r="N18" s="12"/>
      <c r="O18" s="12"/>
      <c r="P18" s="12"/>
      <c r="Q18" s="12"/>
      <c r="R18" s="12"/>
      <c r="S18" s="12"/>
      <c r="T18" s="12"/>
      <c r="U18" s="12"/>
      <c r="V18" s="12"/>
      <c r="W18" s="12"/>
      <c r="X18" s="12"/>
      <c r="Y18" s="12"/>
    </row>
    <row r="19" spans="1:25" ht="15.75" x14ac:dyDescent="0.25">
      <c r="A19" s="21"/>
      <c r="B19" s="12"/>
      <c r="C19" s="12"/>
      <c r="D19" s="12"/>
      <c r="E19" s="12"/>
      <c r="F19" s="12"/>
      <c r="G19" s="12"/>
      <c r="H19" s="12"/>
      <c r="I19" s="12"/>
      <c r="J19" s="12"/>
      <c r="K19" s="12"/>
      <c r="L19" s="12"/>
      <c r="M19" s="12"/>
      <c r="N19" s="12"/>
      <c r="O19" s="12"/>
      <c r="P19" s="12"/>
      <c r="Q19" s="12"/>
      <c r="R19" s="12"/>
      <c r="S19" s="12"/>
      <c r="T19" s="12"/>
      <c r="U19" s="12"/>
      <c r="V19" s="12"/>
      <c r="W19" s="12"/>
      <c r="X19" s="12"/>
      <c r="Y19" s="12"/>
    </row>
    <row r="20" spans="1:25" ht="15.75" x14ac:dyDescent="0.25">
      <c r="A20" s="21"/>
      <c r="B20" s="12"/>
      <c r="C20" s="12"/>
      <c r="D20" s="12"/>
      <c r="E20" s="12"/>
      <c r="F20" s="12"/>
      <c r="G20" s="12"/>
      <c r="H20" s="12"/>
      <c r="I20" s="12"/>
      <c r="J20" s="12"/>
      <c r="K20" s="12"/>
      <c r="L20" s="12"/>
      <c r="M20" s="12"/>
      <c r="N20" s="12"/>
      <c r="O20" s="12"/>
      <c r="P20" s="12"/>
      <c r="Q20" s="12"/>
      <c r="R20" s="12"/>
      <c r="S20" s="12"/>
      <c r="T20" s="12"/>
      <c r="U20" s="12"/>
      <c r="V20" s="12"/>
      <c r="W20" s="12"/>
      <c r="X20" s="12"/>
      <c r="Y20" s="12"/>
    </row>
    <row r="21" spans="1:25" ht="15.75" x14ac:dyDescent="0.25">
      <c r="A21" s="21"/>
      <c r="B21" s="12"/>
      <c r="C21" s="12"/>
      <c r="D21" s="12" t="s">
        <v>84</v>
      </c>
      <c r="E21" s="12"/>
      <c r="F21" s="12"/>
      <c r="G21" s="12"/>
      <c r="H21" s="12"/>
      <c r="I21" s="12"/>
      <c r="J21" s="12"/>
      <c r="K21" s="12"/>
      <c r="L21" s="12"/>
      <c r="M21" s="12"/>
      <c r="N21" s="12"/>
      <c r="O21" s="12"/>
      <c r="P21" s="12"/>
      <c r="Q21" s="12"/>
      <c r="R21" s="12"/>
      <c r="S21" s="12"/>
      <c r="T21" s="12"/>
      <c r="U21" s="12"/>
      <c r="V21" s="12"/>
      <c r="W21" s="12"/>
      <c r="X21" s="12"/>
      <c r="Y21" s="12"/>
    </row>
    <row r="22" spans="1:25" ht="15.75" x14ac:dyDescent="0.25">
      <c r="A22" s="21"/>
      <c r="B22" s="12"/>
      <c r="C22" s="12"/>
      <c r="D22" s="12"/>
      <c r="E22" s="12"/>
      <c r="F22" s="12"/>
      <c r="G22" s="12"/>
      <c r="H22" s="12"/>
      <c r="I22" s="12"/>
      <c r="J22" s="12"/>
      <c r="K22" s="12"/>
      <c r="L22" s="12"/>
      <c r="M22" s="12"/>
      <c r="N22" s="12"/>
      <c r="O22" s="12"/>
      <c r="P22" s="12"/>
      <c r="Q22" s="12"/>
      <c r="R22" s="12"/>
      <c r="S22" s="12"/>
      <c r="T22" s="12"/>
      <c r="U22" s="12"/>
      <c r="V22" s="12"/>
      <c r="W22" s="12"/>
      <c r="X22" s="12"/>
      <c r="Y22" s="12"/>
    </row>
    <row r="23" spans="1:25" ht="15.75" x14ac:dyDescent="0.25">
      <c r="A23" s="21"/>
      <c r="B23" s="12"/>
      <c r="C23" s="12"/>
      <c r="D23" s="12"/>
      <c r="E23" s="12"/>
      <c r="F23" s="12"/>
      <c r="G23" s="12"/>
      <c r="H23" s="12"/>
      <c r="I23" s="12"/>
      <c r="J23" s="12"/>
      <c r="K23" s="12"/>
      <c r="L23" s="12"/>
      <c r="M23" s="12"/>
      <c r="N23" s="12"/>
      <c r="O23" s="12"/>
      <c r="P23" s="12"/>
      <c r="Q23" s="12"/>
      <c r="R23" s="12"/>
      <c r="S23" s="12"/>
      <c r="T23" s="12"/>
      <c r="U23" s="12"/>
      <c r="V23" s="12"/>
      <c r="W23" s="12"/>
      <c r="X23" s="12"/>
      <c r="Y23" s="12"/>
    </row>
  </sheetData>
  <mergeCells count="1">
    <mergeCell ref="B1:F1"/>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6AE4-1262-4495-B521-EB2794456F50}">
  <sheetPr codeName="Sheet2"/>
  <dimension ref="A1:X23"/>
  <sheetViews>
    <sheetView showGridLines="0" zoomScaleNormal="100" workbookViewId="0">
      <selection activeCell="D6" sqref="D6"/>
    </sheetView>
  </sheetViews>
  <sheetFormatPr defaultRowHeight="15" x14ac:dyDescent="0.25"/>
  <cols>
    <col min="1" max="1" width="0.85546875" customWidth="1"/>
    <col min="2" max="2" width="14.28515625" customWidth="1"/>
    <col min="3" max="3" width="15.5703125" bestFit="1" customWidth="1"/>
    <col min="4" max="4" width="20.140625" bestFit="1" customWidth="1"/>
    <col min="5" max="5" width="15.140625" customWidth="1"/>
    <col min="6" max="6" width="10.85546875" bestFit="1" customWidth="1"/>
  </cols>
  <sheetData>
    <row r="1" spans="1:24" ht="16.5" customHeight="1" x14ac:dyDescent="0.25">
      <c r="B1" s="50" t="s">
        <v>35</v>
      </c>
      <c r="C1" s="50"/>
      <c r="D1" s="50"/>
      <c r="E1" s="50"/>
      <c r="F1" s="50"/>
      <c r="G1" s="13"/>
      <c r="H1" s="12"/>
      <c r="I1" s="12"/>
      <c r="J1" s="12"/>
      <c r="K1" s="12"/>
      <c r="L1" s="12"/>
      <c r="M1" s="12"/>
      <c r="N1" s="12"/>
      <c r="O1" s="12"/>
      <c r="P1" s="12"/>
      <c r="Q1" s="12"/>
      <c r="R1" s="12"/>
      <c r="S1" s="12"/>
      <c r="T1" s="12"/>
      <c r="U1" s="12"/>
      <c r="V1" s="12"/>
      <c r="W1" s="12"/>
      <c r="X1" s="12"/>
    </row>
    <row r="2" spans="1:24" ht="20.100000000000001" customHeight="1" thickBot="1" x14ac:dyDescent="0.3">
      <c r="B2" s="27" t="s">
        <v>86</v>
      </c>
      <c r="C2" s="28">
        <f>GETPIVOTDATA("Timely",'Working Sheet'!$E$2,"Region","CRR")</f>
        <v>55</v>
      </c>
      <c r="D2" s="29">
        <f>GETPIVOTDATA("Total Administered",'Working Sheet'!$E$2,"Region","CRR")</f>
        <v>95</v>
      </c>
      <c r="E2" s="30">
        <f>C2/D2</f>
        <v>0.57894736842105265</v>
      </c>
      <c r="F2" s="23" t="s">
        <v>84</v>
      </c>
      <c r="G2" s="12"/>
      <c r="H2" s="12"/>
      <c r="I2" s="12"/>
      <c r="J2" s="12"/>
      <c r="K2" s="12"/>
      <c r="L2" s="12"/>
      <c r="M2" s="12"/>
      <c r="N2" s="12"/>
      <c r="O2" s="12"/>
      <c r="P2" s="12"/>
      <c r="Q2" s="12"/>
      <c r="R2" s="12"/>
      <c r="S2" s="12"/>
      <c r="T2" s="12"/>
      <c r="U2" s="12"/>
      <c r="V2" s="12"/>
      <c r="W2" s="12"/>
      <c r="X2" s="12"/>
    </row>
    <row r="3" spans="1:24" ht="20.100000000000001" customHeight="1" thickTop="1" thickBot="1" x14ac:dyDescent="0.35">
      <c r="B3" s="26"/>
      <c r="C3" s="25" t="s">
        <v>88</v>
      </c>
      <c r="D3" s="25" t="s">
        <v>90</v>
      </c>
      <c r="E3" s="24" t="s">
        <v>82</v>
      </c>
      <c r="F3" s="10" t="s">
        <v>96</v>
      </c>
      <c r="G3" s="12"/>
      <c r="H3" s="12"/>
      <c r="I3" s="12"/>
      <c r="J3" s="12"/>
      <c r="K3" s="12"/>
      <c r="L3" s="12"/>
      <c r="M3" s="12"/>
      <c r="N3" s="12"/>
      <c r="O3" s="12"/>
      <c r="P3" s="12"/>
      <c r="Q3" s="12"/>
      <c r="R3" s="12"/>
      <c r="S3" s="12"/>
      <c r="T3" s="12"/>
      <c r="U3" s="12"/>
      <c r="V3" s="12"/>
      <c r="W3" s="12"/>
      <c r="X3" s="12"/>
    </row>
    <row r="4" spans="1:24" ht="20.100000000000001" customHeight="1" thickTop="1" thickBot="1" x14ac:dyDescent="0.35">
      <c r="B4" s="11" t="s">
        <v>91</v>
      </c>
      <c r="C4" s="8">
        <f>IFERROR(GETPIVOTDATA("Timely",'Working Sheet'!$E$2,"Region","CRR","Health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55</v>
      </c>
      <c r="D4" s="8">
        <f>IFERROR(GETPIVOTDATA("Total Administered",'Working Sheet'!$E$2,"Region","CRR","Health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95</v>
      </c>
      <c r="E4" s="9">
        <f>IFERROR(C4/D4, "NA")</f>
        <v>0.57894736842105265</v>
      </c>
      <c r="F4" s="35"/>
      <c r="G4" s="12"/>
      <c r="H4" s="12"/>
      <c r="I4" s="12"/>
      <c r="J4" s="12"/>
      <c r="K4" s="12"/>
      <c r="L4" s="12"/>
      <c r="M4" s="12"/>
      <c r="N4" s="12"/>
      <c r="O4" s="12"/>
      <c r="P4" s="12"/>
      <c r="Q4" s="12"/>
      <c r="R4" s="12"/>
      <c r="S4" s="12"/>
      <c r="T4" s="12"/>
      <c r="U4" s="12"/>
      <c r="V4" s="12"/>
      <c r="W4" s="12"/>
      <c r="X4" s="12"/>
    </row>
    <row r="5" spans="1:24" ht="20.100000000000001" customHeight="1" thickTop="1" thickBot="1" x14ac:dyDescent="0.35">
      <c r="B5" s="11" t="s">
        <v>92</v>
      </c>
      <c r="C5" s="8" t="str">
        <f>IFERROR(GETPIVOTDATA("Timely",'Working Sheet'!$E$2,"Region","CRR","Health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8" t="str">
        <f>IFERROR(GETPIVOTDATA("Total Administered",'Working Sheet'!$E$2,"Region","CRR","Health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E5" s="9" t="str">
        <f>IFERROR(C5/D5, "NA")</f>
        <v>NA</v>
      </c>
      <c r="F5" s="22" t="str">
        <f>IFERROR((D4-C4)-(D5-C5), "NA")</f>
        <v>NA</v>
      </c>
      <c r="G5" s="12"/>
      <c r="H5" s="12"/>
      <c r="I5" s="12"/>
      <c r="J5" s="12"/>
      <c r="K5" s="12"/>
      <c r="L5" s="12"/>
      <c r="M5" s="12"/>
      <c r="N5" s="12"/>
      <c r="O5" s="12"/>
      <c r="P5" s="12"/>
      <c r="Q5" s="12"/>
      <c r="R5" s="12"/>
      <c r="S5" s="12"/>
      <c r="T5" s="12"/>
      <c r="U5" s="12"/>
      <c r="V5" s="12"/>
      <c r="W5" s="12"/>
      <c r="X5" s="12"/>
    </row>
    <row r="6" spans="1:24" ht="20.25" thickTop="1" thickBot="1" x14ac:dyDescent="0.35">
      <c r="B6" s="11" t="s">
        <v>93</v>
      </c>
      <c r="C6" s="8" t="str">
        <f>IFERROR(GETPIVOTDATA("Timely",'Working Sheet'!$E$2,"Region","CRR","Health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8" t="str">
        <f>IFERROR(GETPIVOTDATA("Total Administered",'Working Sheet'!$E$2,"Region","CRR","Health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E6" s="9" t="str">
        <f>IFERROR(C6/D6, "NA")</f>
        <v>NA</v>
      </c>
      <c r="F6" s="22" t="str">
        <f>IFERROR((D5-C5)-(D6-C6), "NA")</f>
        <v>NA</v>
      </c>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7"/>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B1:F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25BEA-B07D-4EC8-A523-80D73314426C}">
  <sheetPr codeName="Sheet3"/>
  <dimension ref="A1:X23"/>
  <sheetViews>
    <sheetView showGridLines="0" zoomScaleNormal="100" workbookViewId="0">
      <selection activeCell="C6" sqref="C6"/>
    </sheetView>
  </sheetViews>
  <sheetFormatPr defaultRowHeight="15" x14ac:dyDescent="0.25"/>
  <cols>
    <col min="1" max="1" width="14.7109375" customWidth="1"/>
    <col min="2" max="3" width="14.28515625" customWidth="1"/>
    <col min="4" max="4" width="20.140625" bestFit="1" customWidth="1"/>
    <col min="5" max="5" width="16.7109375" customWidth="1"/>
  </cols>
  <sheetData>
    <row r="1" spans="1:24" ht="16.5" thickBot="1" x14ac:dyDescent="0.3">
      <c r="A1" s="51" t="s">
        <v>35</v>
      </c>
      <c r="B1" s="51"/>
      <c r="C1" s="51"/>
      <c r="D1" s="51"/>
      <c r="E1" s="50"/>
      <c r="F1" s="18"/>
      <c r="G1" s="15"/>
      <c r="H1" s="12"/>
      <c r="I1" s="12"/>
      <c r="J1" s="12"/>
      <c r="K1" s="12"/>
      <c r="L1" s="12"/>
      <c r="M1" s="12"/>
      <c r="N1" s="12"/>
      <c r="O1" s="12"/>
      <c r="P1" s="12"/>
      <c r="Q1" s="12"/>
      <c r="R1" s="12"/>
      <c r="S1" s="12"/>
      <c r="T1" s="12"/>
      <c r="U1" s="12"/>
      <c r="V1" s="12"/>
      <c r="W1" s="12"/>
      <c r="X1" s="12"/>
    </row>
    <row r="2" spans="1:24" ht="19.5" thickBot="1" x14ac:dyDescent="0.3">
      <c r="A2" s="27" t="s">
        <v>86</v>
      </c>
      <c r="B2" s="28">
        <f>GETPIVOTDATA("# of infants",'Working Sheet'!$I$2,"Region","CRR")</f>
        <v>138</v>
      </c>
      <c r="C2" s="38">
        <f>GETPIVOTDATA("Annual Target",'Working Sheet'!$I$2,"Region","CRR")</f>
        <v>636</v>
      </c>
      <c r="D2" s="40">
        <f>B2/C2</f>
        <v>0.21698113207547171</v>
      </c>
      <c r="E2" s="32"/>
      <c r="F2" s="12"/>
      <c r="G2" s="12"/>
      <c r="H2" s="12"/>
      <c r="I2" s="12"/>
      <c r="J2" s="12"/>
      <c r="K2" s="12"/>
      <c r="L2" s="12"/>
      <c r="M2" s="12"/>
      <c r="N2" s="12"/>
      <c r="O2" s="12"/>
      <c r="P2" s="12"/>
      <c r="Q2" s="12"/>
      <c r="R2" s="12"/>
      <c r="S2" s="12"/>
      <c r="T2" s="12"/>
      <c r="U2" s="12"/>
      <c r="V2" s="12"/>
      <c r="W2" s="12"/>
      <c r="X2" s="12"/>
    </row>
    <row r="3" spans="1:24" ht="19.5" thickBot="1" x14ac:dyDescent="0.35">
      <c r="A3" s="37"/>
      <c r="B3" s="36" t="s">
        <v>40</v>
      </c>
      <c r="C3" s="36" t="s">
        <v>89</v>
      </c>
      <c r="D3" s="36" t="s">
        <v>82</v>
      </c>
      <c r="E3" s="39"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 of infants",'Working Sheet'!$I$2,"Region","CRR","Health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138</v>
      </c>
      <c r="C4" s="8">
        <f>IFERROR(GETPIVOTDATA("Annual Target",'Working Sheet'!$I$2,"Region","CRR","Health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636</v>
      </c>
      <c r="D4" s="9">
        <f>IFERROR(B4/C4, "NA")</f>
        <v>0.21698113207547171</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 of infants",'Working Sheet'!$I$2,"Region","CRR","Health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IFERROR(GETPIVOTDATA("Annual Target",'Working Sheet'!$I$2,"Region","CRR","Health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 of infants",'Working Sheet'!$I$2,"Region","CRR","Health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IFERROR(GETPIVOTDATA("Annual Target",'Working Sheet'!$I$2,"Region","CRR","Health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D877-B8E5-49C4-B7EC-96733EEF1BED}">
  <sheetPr codeName="Sheet4"/>
  <dimension ref="A1:X23"/>
  <sheetViews>
    <sheetView showGridLines="0" zoomScaleNormal="100" workbookViewId="0">
      <selection activeCell="C6" sqref="C6"/>
    </sheetView>
  </sheetViews>
  <sheetFormatPr defaultRowHeight="15" x14ac:dyDescent="0.25"/>
  <cols>
    <col min="1" max="1" width="14.7109375" bestFit="1" customWidth="1"/>
    <col min="2" max="3" width="14.28515625" customWidth="1"/>
    <col min="4" max="4" width="20.140625" bestFit="1" customWidth="1"/>
    <col min="5" max="5" width="16.7109375" customWidth="1"/>
  </cols>
  <sheetData>
    <row r="1" spans="1:24" ht="16.5" customHeight="1" thickBot="1" x14ac:dyDescent="0.3">
      <c r="A1" s="52" t="s">
        <v>35</v>
      </c>
      <c r="B1" s="52"/>
      <c r="C1" s="52"/>
      <c r="D1" s="52"/>
      <c r="E1" s="52"/>
      <c r="F1" s="15"/>
      <c r="G1" s="15"/>
      <c r="H1" s="12"/>
      <c r="I1" s="12"/>
      <c r="J1" s="12"/>
      <c r="K1" s="12"/>
      <c r="L1" s="12"/>
      <c r="M1" s="12"/>
      <c r="N1" s="12"/>
      <c r="O1" s="12"/>
      <c r="P1" s="12"/>
      <c r="Q1" s="12"/>
      <c r="R1" s="12"/>
      <c r="S1" s="12"/>
      <c r="T1" s="12"/>
      <c r="U1" s="12"/>
      <c r="V1" s="12"/>
      <c r="W1" s="12"/>
      <c r="X1" s="12"/>
    </row>
    <row r="2" spans="1:24" ht="19.5" thickBot="1" x14ac:dyDescent="0.3">
      <c r="A2" s="27" t="s">
        <v>86</v>
      </c>
      <c r="B2" s="28">
        <f>GETPIVOTDATA("# of infants",'Working Sheet'!$M$2,"Region","CRR")</f>
        <v>150</v>
      </c>
      <c r="C2" s="38">
        <f>GETPIVOTDATA("Annual Target",'Working Sheet'!$M$2,"Region","CRR")</f>
        <v>612</v>
      </c>
      <c r="D2" s="41">
        <f>B2/C2</f>
        <v>0.24509803921568626</v>
      </c>
      <c r="E2" s="23"/>
      <c r="F2" s="12"/>
      <c r="G2" s="12"/>
      <c r="H2" s="12"/>
      <c r="I2" s="12"/>
      <c r="J2" s="12"/>
      <c r="K2" s="12"/>
      <c r="L2" s="12"/>
      <c r="M2" s="12"/>
      <c r="N2" s="12"/>
      <c r="O2" s="12"/>
      <c r="P2" s="12"/>
      <c r="Q2" s="12"/>
      <c r="R2" s="12"/>
      <c r="S2" s="12"/>
      <c r="T2" s="12"/>
      <c r="U2" s="12"/>
      <c r="V2" s="12"/>
      <c r="W2" s="12"/>
      <c r="X2" s="12"/>
    </row>
    <row r="3" spans="1:24" ht="20.25" thickTop="1" thickBot="1" x14ac:dyDescent="0.35">
      <c r="A3" s="37"/>
      <c r="B3" s="36" t="s">
        <v>40</v>
      </c>
      <c r="C3" s="36" t="s">
        <v>89</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 of infants",'Working Sheet'!$M$2,"Region","CRR","Health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150</v>
      </c>
      <c r="C4" s="8">
        <f>IFERROR(GETPIVOTDATA("Annual Target",'Working Sheet'!$M$2,"Region","CRR","Health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612</v>
      </c>
      <c r="D4" s="9">
        <f>IFERROR(B4/C4, "NA")</f>
        <v>0.24509803921568626</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 of infants",'Working Sheet'!$M$2,"Region","CRR","Health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IFERROR(GETPIVOTDATA("Annual Target",'Working Sheet'!$M$2,"Region","CRR","Health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 of infants",'Working Sheet'!$M$2,"Region","CRR","Health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IFERROR(GETPIVOTDATA("Annual Target",'Working Sheet'!$M$2,"Region","CRR","Health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B700-04A3-4334-8AEB-945858052945}">
  <sheetPr codeName="Sheet5"/>
  <dimension ref="A1:X23"/>
  <sheetViews>
    <sheetView showGridLines="0" zoomScaleNormal="100" workbookViewId="0">
      <selection activeCell="B4" sqref="B4"/>
    </sheetView>
  </sheetViews>
  <sheetFormatPr defaultRowHeight="15" x14ac:dyDescent="0.25"/>
  <cols>
    <col min="1" max="1" width="14.7109375" bestFit="1" customWidth="1"/>
    <col min="2" max="2" width="14" bestFit="1" customWidth="1"/>
    <col min="3" max="3" width="14.140625" bestFit="1" customWidth="1"/>
    <col min="4" max="4" width="20.42578125" bestFit="1" customWidth="1"/>
    <col min="5" max="5" width="16.7109375" customWidth="1"/>
  </cols>
  <sheetData>
    <row r="1" spans="1:24" ht="16.5" customHeight="1" thickBot="1" x14ac:dyDescent="0.3">
      <c r="A1" s="52" t="s">
        <v>35</v>
      </c>
      <c r="B1" s="52"/>
      <c r="C1" s="52"/>
      <c r="D1" s="52"/>
      <c r="E1" s="52"/>
      <c r="F1" s="15"/>
      <c r="G1" s="15"/>
      <c r="H1" s="12" t="s">
        <v>84</v>
      </c>
      <c r="I1" s="12"/>
      <c r="J1" s="12"/>
      <c r="K1" s="12"/>
      <c r="L1" s="12"/>
      <c r="M1" s="12"/>
      <c r="N1" s="12"/>
      <c r="O1" s="12"/>
      <c r="P1" s="12"/>
      <c r="Q1" s="12"/>
      <c r="R1" s="12"/>
      <c r="S1" s="12"/>
      <c r="T1" s="12"/>
      <c r="U1" s="12"/>
      <c r="V1" s="12"/>
      <c r="W1" s="12"/>
      <c r="X1" s="12"/>
    </row>
    <row r="2" spans="1:24" ht="19.5" thickBot="1" x14ac:dyDescent="0.3">
      <c r="A2" s="27" t="s">
        <v>86</v>
      </c>
      <c r="B2" s="28">
        <f>GETPIVOTDATA("# of infants",'Working Sheet'!$Q$2,"Region","CRR")</f>
        <v>160</v>
      </c>
      <c r="C2" s="38">
        <f>GETPIVOTDATA("Annual Target",'Working Sheet'!$Q$2,"Region","CRR")</f>
        <v>612</v>
      </c>
      <c r="D2" s="41">
        <f>B2/C2</f>
        <v>0.26143790849673204</v>
      </c>
      <c r="E2" s="23"/>
      <c r="F2" s="12"/>
      <c r="G2" s="12"/>
      <c r="H2" s="12"/>
      <c r="I2" s="12"/>
      <c r="J2" s="12"/>
      <c r="K2" s="12"/>
      <c r="L2" s="12"/>
      <c r="M2" s="12"/>
      <c r="N2" s="12"/>
      <c r="O2" s="12"/>
      <c r="P2" s="12"/>
      <c r="Q2" s="12"/>
      <c r="R2" s="12"/>
      <c r="S2" s="12"/>
      <c r="T2" s="12"/>
      <c r="U2" s="12"/>
      <c r="V2" s="12"/>
      <c r="W2" s="12"/>
      <c r="X2" s="12"/>
    </row>
    <row r="3" spans="1:24" ht="20.25" thickTop="1" thickBot="1" x14ac:dyDescent="0.35">
      <c r="A3" s="42"/>
      <c r="B3" s="36" t="s">
        <v>40</v>
      </c>
      <c r="C3" s="36" t="s">
        <v>89</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 of infants",'Working Sheet'!$Q$2,"Region","CRR","Health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160</v>
      </c>
      <c r="C4" s="8">
        <f>IFERROR(GETPIVOTDATA("Annual Target",'Working Sheet'!$Q$2,"Region","CRR","Health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612</v>
      </c>
      <c r="D4" s="9">
        <f>IFERROR(B4/C4, "NA")</f>
        <v>0.26143790849673204</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 of infants",'Working Sheet'!$Q$2,"Region","CRR","Health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IFERROR(GETPIVOTDATA("Annual Target",'Working Sheet'!$Q$2,"Region","CRR","Health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 of infants",'Working Sheet'!$Q$2,"Region","CRR","Health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IFERROR(GETPIVOTDATA("Annual Target",'Working Sheet'!$Q$2,"Region","CRR","Health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FAEB5-2A9C-4B68-BD3F-BCADD6782478}">
  <sheetPr codeName="Sheet6"/>
  <dimension ref="A1:X23"/>
  <sheetViews>
    <sheetView showGridLines="0" zoomScaleNormal="100" workbookViewId="0">
      <selection activeCell="E7" sqref="E7"/>
    </sheetView>
  </sheetViews>
  <sheetFormatPr defaultRowHeight="15" x14ac:dyDescent="0.25"/>
  <cols>
    <col min="1" max="1" width="14.7109375" bestFit="1" customWidth="1"/>
    <col min="2" max="3" width="14.28515625" customWidth="1"/>
    <col min="4" max="4" width="20.140625" bestFit="1" customWidth="1"/>
    <col min="5" max="5" width="16.7109375" customWidth="1"/>
    <col min="13" max="13" width="9.140625" customWidth="1"/>
  </cols>
  <sheetData>
    <row r="1" spans="1:24" ht="16.5" customHeight="1" thickBot="1" x14ac:dyDescent="0.3">
      <c r="A1" s="52" t="s">
        <v>35</v>
      </c>
      <c r="B1" s="52"/>
      <c r="C1" s="52"/>
      <c r="D1" s="52"/>
      <c r="E1" s="52"/>
      <c r="F1" s="13"/>
      <c r="G1" s="13"/>
      <c r="H1" s="12"/>
      <c r="I1" s="12"/>
      <c r="J1" s="12"/>
      <c r="K1" s="12"/>
      <c r="L1" s="12"/>
      <c r="M1" s="12"/>
      <c r="N1" s="12"/>
      <c r="O1" s="12"/>
      <c r="P1" s="12"/>
      <c r="Q1" s="12"/>
      <c r="R1" s="12"/>
      <c r="S1" s="12"/>
      <c r="T1" s="12"/>
      <c r="U1" s="12"/>
      <c r="V1" s="12"/>
      <c r="W1" s="12"/>
      <c r="X1" s="12"/>
    </row>
    <row r="2" spans="1:24" ht="19.5" thickBot="1" x14ac:dyDescent="0.3">
      <c r="A2" s="27" t="s">
        <v>86</v>
      </c>
      <c r="B2" s="28">
        <f>GETPIVOTDATA("# of infants",'Working Sheet'!$U$2,"Region","CRR")</f>
        <v>85</v>
      </c>
      <c r="C2" s="38">
        <f>GETPIVOTDATA("Annual Target",'Working Sheet'!$U$2,"Region","CRR")</f>
        <v>612</v>
      </c>
      <c r="D2" s="41">
        <f>B2/C2</f>
        <v>0.1388888888888889</v>
      </c>
      <c r="E2" s="23"/>
      <c r="F2" s="12"/>
      <c r="G2" s="12"/>
      <c r="H2" s="12"/>
      <c r="I2" s="12"/>
      <c r="J2" s="12"/>
      <c r="K2" s="12"/>
      <c r="L2" s="12"/>
      <c r="M2" s="12"/>
      <c r="N2" s="12"/>
      <c r="O2" s="12"/>
      <c r="P2" s="12"/>
      <c r="Q2" s="12"/>
      <c r="R2" s="12"/>
      <c r="S2" s="12"/>
      <c r="T2" s="12"/>
      <c r="U2" s="12"/>
      <c r="V2" s="12"/>
      <c r="W2" s="12"/>
      <c r="X2" s="12"/>
    </row>
    <row r="3" spans="1:24" ht="20.25" thickTop="1" thickBot="1" x14ac:dyDescent="0.35">
      <c r="A3" s="42"/>
      <c r="B3" s="36" t="s">
        <v>40</v>
      </c>
      <c r="C3" s="36" t="s">
        <v>89</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 of infants",'Working Sheet'!$U$2,"Region","CRR","Health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85</v>
      </c>
      <c r="C4" s="8">
        <f>IFERROR(GETPIVOTDATA("Annual Target",'Working Sheet'!$U$2,"Region","CRR","Health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612</v>
      </c>
      <c r="D4" s="9">
        <f>IFERROR(B4/C4, "NA")</f>
        <v>0.1388888888888889</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 of infants",'Working Sheet'!$U$2,"Region","CRR","Health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IFERROR(GETPIVOTDATA("Annual Target",'Working Sheet'!$U$2,"Region","CRR","Health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 of infants",'Working Sheet'!$U$2,"Region","CRR","Health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IFERROR(GETPIVOTDATA("Annual Target",'Working Sheet'!$U$2,"Region","CRR","Health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ht="15.75" thickBot="1" x14ac:dyDescent="0.3">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43"/>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ht="15.75" x14ac:dyDescent="0.25">
      <c r="A13" s="12"/>
      <c r="B13" s="12"/>
      <c r="C13" s="12"/>
      <c r="D13" s="12"/>
      <c r="E13" s="12"/>
      <c r="F13" s="12"/>
      <c r="G13" s="12"/>
      <c r="H13" s="12"/>
      <c r="I13" s="12"/>
      <c r="J13" s="12"/>
      <c r="K13" s="12"/>
      <c r="L13" s="12"/>
      <c r="M13" s="16"/>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3FA7-9621-4D28-BB13-1869FCAB39BF}">
  <sheetPr codeName="Sheet7"/>
  <dimension ref="A1:X23"/>
  <sheetViews>
    <sheetView showGridLines="0" zoomScaleNormal="100" workbookViewId="0">
      <selection activeCell="C7" sqref="C7"/>
    </sheetView>
  </sheetViews>
  <sheetFormatPr defaultRowHeight="15" x14ac:dyDescent="0.25"/>
  <cols>
    <col min="1" max="1" width="14.7109375" bestFit="1" customWidth="1"/>
    <col min="2" max="2" width="11.140625" customWidth="1"/>
    <col min="3" max="3" width="16.42578125" bestFit="1" customWidth="1"/>
    <col min="4" max="4" width="20.140625" bestFit="1" customWidth="1"/>
    <col min="5" max="5" width="14.140625" customWidth="1"/>
    <col min="12" max="12" width="6.140625" customWidth="1"/>
    <col min="13" max="13" width="6.85546875" customWidth="1"/>
  </cols>
  <sheetData>
    <row r="1" spans="1:24" ht="16.5" customHeight="1" thickBot="1" x14ac:dyDescent="0.3">
      <c r="A1" s="52" t="s">
        <v>35</v>
      </c>
      <c r="B1" s="52"/>
      <c r="C1" s="52"/>
      <c r="D1" s="52"/>
      <c r="E1" s="52"/>
      <c r="F1" s="13"/>
      <c r="G1" s="13"/>
      <c r="H1" s="12"/>
      <c r="I1" s="12"/>
      <c r="J1" s="12"/>
      <c r="K1" s="12"/>
      <c r="L1" s="12"/>
      <c r="M1" s="12"/>
      <c r="N1" s="12"/>
      <c r="O1" s="12"/>
      <c r="P1" s="12"/>
      <c r="Q1" s="12"/>
      <c r="R1" s="12"/>
      <c r="S1" s="12"/>
      <c r="T1" s="12"/>
      <c r="U1" s="12"/>
      <c r="V1" s="12"/>
      <c r="W1" s="12"/>
      <c r="X1" s="12"/>
    </row>
    <row r="2" spans="1:24" ht="19.5" thickBot="1" x14ac:dyDescent="0.3">
      <c r="A2" s="27" t="s">
        <v>86</v>
      </c>
      <c r="B2" s="49">
        <f>GETPIVOTDATA("Wastage",'Working Sheet'!$Y$2,"Region","CRR")</f>
        <v>320</v>
      </c>
      <c r="C2" s="46">
        <f>GETPIVOTDATA("Consumption",'Working Sheet'!$Y$2,"Region","CRR")</f>
        <v>460</v>
      </c>
      <c r="D2" s="41">
        <f>B2/C2</f>
        <v>0.69565217391304346</v>
      </c>
      <c r="E2" s="23"/>
      <c r="F2" s="12"/>
      <c r="G2" s="12"/>
      <c r="H2" s="12"/>
      <c r="I2" s="12"/>
      <c r="J2" s="12"/>
      <c r="K2" s="12"/>
      <c r="L2" s="12"/>
      <c r="M2" s="12"/>
      <c r="N2" s="12"/>
      <c r="O2" s="12"/>
      <c r="P2" s="12"/>
      <c r="Q2" s="12"/>
      <c r="R2" s="12"/>
      <c r="S2" s="12"/>
      <c r="T2" s="12"/>
      <c r="U2" s="12"/>
      <c r="V2" s="12"/>
      <c r="W2" s="12"/>
      <c r="X2" s="12"/>
    </row>
    <row r="3" spans="1:24" ht="20.25" thickTop="1" thickBot="1" x14ac:dyDescent="0.35">
      <c r="A3" s="42"/>
      <c r="B3" s="24" t="s">
        <v>42</v>
      </c>
      <c r="C3" s="24" t="s">
        <v>43</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IFERROR(GETPIVOTDATA("Wastage",'Working Sheet'!$Y$2,"Region","CRR","Health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320</v>
      </c>
      <c r="C4" s="8">
        <f>IFERROR(GETPIVOTDATA("Consumption",'Working Sheet'!$Y$2,"Region","CRR","Health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460</v>
      </c>
      <c r="D4" s="9">
        <f>IFERROR(B4/C4, "NA")</f>
        <v>0.69565217391304346</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IFERROR(GETPIVOTDATA("Wastage",'Working Sheet'!$Y$2,"Region","CRR","Health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IFERROR(GETPIVOTDATA("Consumption",'Working Sheet'!$Y$2,"Region","CRR","Health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IFERROR(GETPIVOTDATA("Wastage",'Working Sheet'!$Y$2,"Region","CRR","Health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IFERROR(GETPIVOTDATA("Consumption",'Working Sheet'!$Y$2,"Region","CRR","Health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9330D-E7A5-4E09-ABDC-E860EBBC86E2}">
  <sheetPr codeName="Sheet8"/>
  <dimension ref="A1:X23"/>
  <sheetViews>
    <sheetView showGridLines="0" zoomScaleNormal="100" workbookViewId="0">
      <selection activeCell="C7" sqref="C7"/>
    </sheetView>
  </sheetViews>
  <sheetFormatPr defaultRowHeight="15" x14ac:dyDescent="0.25"/>
  <cols>
    <col min="1" max="1" width="14.7109375" bestFit="1" customWidth="1"/>
    <col min="2" max="2" width="11.140625" bestFit="1" customWidth="1"/>
    <col min="3" max="3" width="16.42578125" bestFit="1" customWidth="1"/>
    <col min="4" max="4" width="20.42578125" bestFit="1" customWidth="1"/>
    <col min="5" max="5" width="16.7109375" customWidth="1"/>
    <col min="7" max="7" width="7.85546875" customWidth="1"/>
  </cols>
  <sheetData>
    <row r="1" spans="1:24" ht="16.5" customHeight="1" thickBot="1" x14ac:dyDescent="0.3">
      <c r="A1" s="52" t="s">
        <v>35</v>
      </c>
      <c r="B1" s="52"/>
      <c r="C1" s="52"/>
      <c r="D1" s="52"/>
      <c r="E1" s="52"/>
      <c r="F1" s="15"/>
      <c r="G1" s="15"/>
      <c r="H1" s="12"/>
      <c r="I1" s="12"/>
      <c r="J1" s="12"/>
      <c r="K1" s="12"/>
      <c r="L1" s="12"/>
      <c r="M1" s="12"/>
      <c r="N1" s="12"/>
      <c r="O1" s="12"/>
      <c r="P1" s="12"/>
      <c r="Q1" s="12"/>
      <c r="R1" s="12"/>
      <c r="S1" s="12"/>
      <c r="T1" s="12"/>
      <c r="U1" s="12"/>
      <c r="V1" s="12"/>
      <c r="W1" s="12"/>
      <c r="X1" s="12"/>
    </row>
    <row r="2" spans="1:24" ht="19.5" thickBot="1" x14ac:dyDescent="0.3">
      <c r="A2" s="27" t="s">
        <v>86</v>
      </c>
      <c r="B2" s="28">
        <f>GETPIVOTDATA("Wastage",'Working Sheet'!$AC$2,"Region","CRR")</f>
        <v>51</v>
      </c>
      <c r="C2" s="48">
        <f>GETPIVOTDATA("Consumption",'Working Sheet'!$AC$2,"Region","CRR")</f>
        <v>542</v>
      </c>
      <c r="D2" s="40">
        <f>B2/C2</f>
        <v>9.4095940959409596E-2</v>
      </c>
      <c r="E2" s="44"/>
      <c r="F2" s="12"/>
      <c r="G2" s="12"/>
      <c r="H2" s="12"/>
      <c r="I2" s="12"/>
      <c r="J2" s="12"/>
      <c r="K2" s="12"/>
      <c r="L2" s="12"/>
      <c r="M2" s="12"/>
      <c r="N2" s="12"/>
      <c r="O2" s="12"/>
      <c r="P2" s="12"/>
      <c r="Q2" s="12"/>
      <c r="R2" s="12"/>
      <c r="S2" s="12"/>
      <c r="T2" s="12"/>
      <c r="U2" s="12"/>
      <c r="V2" s="12"/>
      <c r="W2" s="12"/>
      <c r="X2" s="12"/>
    </row>
    <row r="3" spans="1:24" ht="20.25" thickTop="1" thickBot="1" x14ac:dyDescent="0.35">
      <c r="A3" s="42"/>
      <c r="B3" s="24" t="s">
        <v>42</v>
      </c>
      <c r="C3" s="25" t="s">
        <v>43</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IFERROR(GETPIVOTDATA("Wastage",'Working Sheet'!$AC$2,"Region","CRR","Health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51</v>
      </c>
      <c r="C4" s="8">
        <f>IFERROR(GETPIVOTDATA("Consumption",'Working Sheet'!$AC$2,"Region","CRR","Health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542</v>
      </c>
      <c r="D4" s="9">
        <f>IFERROR(B4/C4, "NA")</f>
        <v>9.4095940959409596E-2</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IFERROR(GETPIVOTDATA("Wastage",'Working Sheet'!$AC$2,"Region","CRR","Health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IFERROR(GETPIVOTDATA("Consumption",'Working Sheet'!$AC$2,"Region","CRR","Health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IFERROR(GETPIVOTDATA("Wastage",'Working Sheet'!$AC$2,"Region","CRR","Health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IFERROR(GETPIVOTDATA("Consumption",'Working Sheet'!$AC$2,"Region","CRR","Health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9A27A-3BEA-43AF-BC61-179C9AC7217F}">
  <sheetPr codeName="Sheet9"/>
  <dimension ref="A1:X23"/>
  <sheetViews>
    <sheetView showGridLines="0" zoomScaleNormal="100" workbookViewId="0">
      <selection sqref="A1:E1"/>
    </sheetView>
  </sheetViews>
  <sheetFormatPr defaultRowHeight="15" x14ac:dyDescent="0.25"/>
  <cols>
    <col min="1" max="1" width="14.7109375" bestFit="1" customWidth="1"/>
    <col min="2" max="2" width="13" bestFit="1" customWidth="1"/>
    <col min="3" max="3" width="16.42578125" bestFit="1" customWidth="1"/>
    <col min="4" max="4" width="20.42578125" bestFit="1" customWidth="1"/>
    <col min="5" max="5" width="15" customWidth="1"/>
    <col min="12" max="12" width="7.28515625" customWidth="1"/>
    <col min="13" max="13" width="6.140625" customWidth="1"/>
  </cols>
  <sheetData>
    <row r="1" spans="1:24" ht="16.5" customHeight="1" thickBot="1" x14ac:dyDescent="0.3">
      <c r="A1" s="52" t="s">
        <v>35</v>
      </c>
      <c r="B1" s="52"/>
      <c r="C1" s="52"/>
      <c r="D1" s="52"/>
      <c r="E1" s="52"/>
      <c r="F1" s="13"/>
      <c r="G1" s="13"/>
      <c r="H1" s="12"/>
      <c r="I1" s="12"/>
      <c r="J1" s="12"/>
      <c r="K1" s="12"/>
      <c r="L1" s="12"/>
      <c r="M1" s="12"/>
      <c r="N1" s="12"/>
      <c r="O1" s="12"/>
      <c r="P1" s="12"/>
      <c r="Q1" s="12"/>
      <c r="R1" s="12"/>
      <c r="S1" s="12"/>
      <c r="T1" s="12"/>
      <c r="U1" s="12"/>
      <c r="V1" s="12"/>
      <c r="W1" s="12"/>
      <c r="X1" s="12"/>
    </row>
    <row r="2" spans="1:24" ht="19.5" thickBot="1" x14ac:dyDescent="0.3">
      <c r="A2" s="27" t="s">
        <v>86</v>
      </c>
      <c r="B2" s="28">
        <f>GETPIVOTDATA("Wastage",'Working Sheet'!$AG$2,"Region","CRR")</f>
        <v>81</v>
      </c>
      <c r="C2" s="46">
        <f>GETPIVOTDATA("Consumption",'Working Sheet'!$AG$2,"Region","CRR")</f>
        <v>1040</v>
      </c>
      <c r="D2" s="41">
        <f>B2/C2</f>
        <v>7.7884615384615385E-2</v>
      </c>
      <c r="E2" s="45"/>
      <c r="F2" s="12"/>
      <c r="G2" s="12"/>
      <c r="H2" s="12"/>
      <c r="I2" s="12"/>
      <c r="J2" s="12"/>
      <c r="K2" s="12"/>
      <c r="L2" s="12"/>
      <c r="M2" s="12"/>
      <c r="N2" s="12"/>
      <c r="O2" s="12"/>
      <c r="P2" s="12"/>
      <c r="Q2" s="12"/>
      <c r="R2" s="12"/>
      <c r="S2" s="12"/>
      <c r="T2" s="12"/>
      <c r="U2" s="12"/>
      <c r="V2" s="12"/>
      <c r="W2" s="12"/>
    </row>
    <row r="3" spans="1:24" ht="19.5" thickBot="1" x14ac:dyDescent="0.35">
      <c r="A3" s="42"/>
      <c r="B3" s="24" t="s">
        <v>42</v>
      </c>
      <c r="C3" s="24" t="s">
        <v>43</v>
      </c>
      <c r="D3" s="24" t="s">
        <v>82</v>
      </c>
      <c r="E3" s="24" t="s">
        <v>83</v>
      </c>
      <c r="F3" s="12"/>
      <c r="G3" s="12"/>
      <c r="H3" s="12"/>
      <c r="I3" s="12"/>
      <c r="J3" s="12"/>
      <c r="K3" s="12"/>
      <c r="L3" s="12"/>
      <c r="M3" s="12"/>
      <c r="N3" s="12"/>
      <c r="O3" s="12"/>
      <c r="P3" s="12"/>
      <c r="Q3" s="12"/>
      <c r="R3" s="12"/>
      <c r="S3" s="12"/>
      <c r="T3" s="12"/>
      <c r="U3" s="12"/>
      <c r="V3" s="12"/>
      <c r="W3" s="12"/>
    </row>
    <row r="4" spans="1:24" ht="20.25" thickTop="1" thickBot="1" x14ac:dyDescent="0.35">
      <c r="A4" s="11" t="s">
        <v>91</v>
      </c>
      <c r="B4" s="47">
        <f>IFERROR(GETPIVOTDATA("Wastage",'Working Sheet'!$AG$2,"Region","CRR","Health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81</v>
      </c>
      <c r="C4" s="47">
        <f>IFERROR(GETPIVOTDATA("Consumption",'Working Sheet'!$AG$2,"Region","CRR","Health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1040</v>
      </c>
      <c r="D4" s="9">
        <f>IFERROR(B4/C4, "NA")</f>
        <v>7.7884615384615385E-2</v>
      </c>
      <c r="E4" s="35"/>
      <c r="F4" s="12"/>
      <c r="G4" s="12"/>
      <c r="H4" s="12"/>
      <c r="I4" s="12"/>
      <c r="J4" s="12"/>
      <c r="K4" s="12"/>
      <c r="L4" s="12"/>
      <c r="M4" s="12"/>
      <c r="N4" s="12"/>
      <c r="O4" s="12"/>
      <c r="P4" s="12"/>
      <c r="Q4" s="12"/>
      <c r="R4" s="12"/>
      <c r="S4" s="12"/>
      <c r="T4" s="12"/>
      <c r="U4" s="12"/>
      <c r="V4" s="12"/>
      <c r="W4" s="12"/>
    </row>
    <row r="5" spans="1:24" ht="20.25" thickTop="1" thickBot="1" x14ac:dyDescent="0.35">
      <c r="A5" s="11" t="s">
        <v>92</v>
      </c>
      <c r="B5" s="47" t="str">
        <f>IFERROR(GETPIVOTDATA("Wastage",'Working Sheet'!$AG$2,"Region","CRR","Health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47" t="str">
        <f>IFERROR(GETPIVOTDATA("Consumption",'Working Sheet'!$AG$2,"Region","CRR","Health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row>
    <row r="6" spans="1:24" ht="20.25" thickTop="1" thickBot="1" x14ac:dyDescent="0.35">
      <c r="A6" s="11" t="s">
        <v>93</v>
      </c>
      <c r="B6" s="47" t="str">
        <f>IFERROR(GETPIVOTDATA("Wastage",'Working Sheet'!$AG$2,"Region","CRR","Health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47" t="str">
        <f>IFERROR(GETPIVOTDATA("Consumption",'Working Sheet'!$AG$2,"Region","CRR","Health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row>
    <row r="8" spans="1:24" x14ac:dyDescent="0.25">
      <c r="A8" s="12"/>
      <c r="B8" s="12"/>
      <c r="C8" s="12"/>
      <c r="D8" s="12"/>
      <c r="E8" s="12"/>
      <c r="F8" s="12"/>
      <c r="G8" s="12"/>
      <c r="H8" s="12"/>
      <c r="I8" s="12"/>
      <c r="J8" s="12"/>
      <c r="K8" s="12"/>
      <c r="L8" s="12"/>
      <c r="M8" s="12"/>
      <c r="N8" s="12"/>
      <c r="O8" s="12"/>
      <c r="P8" s="12"/>
      <c r="Q8" s="12"/>
      <c r="R8" s="12"/>
      <c r="S8" s="12"/>
      <c r="T8" s="12"/>
      <c r="U8" s="12"/>
      <c r="V8" s="12"/>
      <c r="W8" s="12"/>
    </row>
    <row r="9" spans="1:24" x14ac:dyDescent="0.25">
      <c r="A9" s="12"/>
      <c r="B9" s="12"/>
      <c r="C9" s="12"/>
      <c r="D9" s="12"/>
      <c r="E9" s="12"/>
      <c r="F9" s="12"/>
      <c r="G9" s="12"/>
      <c r="H9" s="12"/>
      <c r="I9" s="12"/>
      <c r="J9" s="12"/>
      <c r="K9" s="12"/>
      <c r="L9" s="12"/>
      <c r="M9" s="12"/>
      <c r="N9" s="12"/>
      <c r="O9" s="12"/>
      <c r="P9" s="12"/>
      <c r="Q9" s="12"/>
      <c r="R9" s="12"/>
      <c r="S9" s="12"/>
      <c r="T9" s="12"/>
      <c r="U9" s="12"/>
      <c r="V9" s="12"/>
      <c r="W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row>
    <row r="17" spans="1:23" x14ac:dyDescent="0.25">
      <c r="A17" s="12"/>
      <c r="B17" s="12"/>
      <c r="C17" s="12"/>
      <c r="D17" s="12"/>
      <c r="E17" s="12"/>
      <c r="F17" s="12"/>
      <c r="G17" s="12"/>
      <c r="H17" s="12"/>
      <c r="I17" s="12"/>
      <c r="J17" s="12"/>
      <c r="K17" s="12"/>
      <c r="L17" s="12"/>
      <c r="M17" s="12"/>
      <c r="N17" s="12"/>
      <c r="O17" s="12"/>
      <c r="P17" s="12"/>
      <c r="Q17" s="12"/>
      <c r="R17" s="12"/>
      <c r="S17" s="12"/>
      <c r="T17" s="12"/>
      <c r="U17" s="12"/>
      <c r="V17" s="12"/>
      <c r="W17" s="12"/>
    </row>
    <row r="18" spans="1:23" x14ac:dyDescent="0.25">
      <c r="A18" s="12"/>
      <c r="B18" s="12"/>
      <c r="C18" s="12"/>
      <c r="D18" s="12"/>
      <c r="E18" s="12"/>
      <c r="F18" s="12"/>
      <c r="G18" s="12"/>
      <c r="H18" s="12"/>
      <c r="I18" s="12"/>
      <c r="J18" s="12"/>
      <c r="K18" s="12"/>
      <c r="L18" s="12"/>
      <c r="M18" s="12"/>
      <c r="N18" s="12"/>
      <c r="O18" s="12"/>
      <c r="P18" s="12"/>
      <c r="Q18" s="12"/>
      <c r="R18" s="12"/>
      <c r="S18" s="12"/>
      <c r="T18" s="12"/>
      <c r="U18" s="12"/>
      <c r="V18" s="12"/>
      <c r="W18" s="12"/>
    </row>
    <row r="19" spans="1:23" x14ac:dyDescent="0.25">
      <c r="A19" s="12"/>
      <c r="B19" s="12"/>
      <c r="C19" s="12"/>
      <c r="D19" s="12"/>
      <c r="E19" s="12"/>
      <c r="F19" s="12"/>
      <c r="G19" s="12"/>
      <c r="H19" s="12"/>
      <c r="I19" s="12"/>
      <c r="J19" s="12"/>
      <c r="K19" s="12"/>
      <c r="L19" s="12"/>
      <c r="M19" s="12"/>
      <c r="N19" s="12"/>
      <c r="O19" s="12"/>
      <c r="P19" s="12"/>
      <c r="Q19" s="12"/>
      <c r="R19" s="12"/>
      <c r="S19" s="12"/>
      <c r="T19" s="12"/>
      <c r="U19" s="12"/>
      <c r="V19" s="12"/>
      <c r="W19" s="12"/>
    </row>
    <row r="20" spans="1:23" x14ac:dyDescent="0.25">
      <c r="A20" s="12"/>
      <c r="B20" s="12"/>
      <c r="C20" s="12"/>
      <c r="D20" s="12"/>
      <c r="E20" s="12"/>
      <c r="F20" s="12"/>
      <c r="G20" s="12"/>
      <c r="H20" s="12"/>
      <c r="I20" s="12"/>
      <c r="J20" s="12"/>
      <c r="K20" s="12"/>
      <c r="L20" s="12"/>
      <c r="M20" s="12"/>
      <c r="N20" s="12"/>
      <c r="O20" s="12"/>
      <c r="P20" s="12"/>
      <c r="Q20" s="12"/>
      <c r="R20" s="12"/>
      <c r="S20" s="12"/>
      <c r="T20" s="12"/>
      <c r="U20" s="12"/>
      <c r="V20" s="12"/>
      <c r="W20" s="12"/>
    </row>
    <row r="21" spans="1:23" x14ac:dyDescent="0.25">
      <c r="A21" s="12"/>
      <c r="B21" s="12"/>
      <c r="C21" s="12"/>
      <c r="D21" s="12"/>
      <c r="E21" s="12"/>
      <c r="F21" s="12"/>
      <c r="G21" s="12"/>
      <c r="H21" s="12"/>
      <c r="I21" s="12"/>
      <c r="J21" s="12"/>
      <c r="K21" s="12"/>
      <c r="L21" s="12"/>
      <c r="M21" s="12"/>
      <c r="N21" s="12"/>
      <c r="O21" s="12"/>
      <c r="P21" s="12"/>
      <c r="Q21" s="12"/>
      <c r="R21" s="12"/>
      <c r="S21" s="12"/>
      <c r="T21" s="12"/>
      <c r="U21" s="12"/>
      <c r="V21" s="12"/>
      <c r="W21" s="12"/>
    </row>
    <row r="22" spans="1:23" x14ac:dyDescent="0.25">
      <c r="A22" s="12"/>
      <c r="B22" s="12"/>
      <c r="C22" s="12"/>
      <c r="D22" s="12"/>
      <c r="E22" s="12"/>
      <c r="F22" s="12"/>
      <c r="G22" s="12"/>
      <c r="H22" s="12"/>
      <c r="I22" s="12"/>
      <c r="J22" s="12"/>
      <c r="K22" s="12"/>
      <c r="L22" s="12"/>
      <c r="M22" s="12"/>
      <c r="N22" s="12"/>
      <c r="O22" s="12"/>
      <c r="P22" s="12"/>
      <c r="Q22" s="12"/>
      <c r="R22" s="12"/>
      <c r="S22" s="12"/>
      <c r="T22" s="12"/>
      <c r="U22" s="12"/>
      <c r="V22" s="12"/>
      <c r="W22" s="12"/>
    </row>
    <row r="23" spans="1:23" x14ac:dyDescent="0.25">
      <c r="A23" s="12"/>
      <c r="B23" s="12"/>
      <c r="C23" s="12"/>
      <c r="D23" s="12"/>
      <c r="E23" s="12"/>
      <c r="F23" s="12"/>
      <c r="G23" s="12"/>
      <c r="H23" s="12"/>
      <c r="I23" s="12"/>
      <c r="J23" s="12"/>
      <c r="K23" s="12"/>
      <c r="L23" s="12"/>
      <c r="M23" s="12"/>
      <c r="N23" s="12"/>
      <c r="O23" s="12"/>
      <c r="P23" s="12"/>
      <c r="Q23" s="12"/>
      <c r="R23" s="12"/>
      <c r="S23" s="12"/>
      <c r="T23" s="12"/>
      <c r="U23" s="12"/>
      <c r="V23" s="12"/>
      <c r="W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02CD-3511-4583-9BAD-B00CD063690E}">
  <sheetPr codeName="Sheet10"/>
  <dimension ref="A1:X23"/>
  <sheetViews>
    <sheetView showGridLines="0" zoomScaleNormal="100" workbookViewId="0">
      <selection activeCell="C6" sqref="C6"/>
    </sheetView>
  </sheetViews>
  <sheetFormatPr defaultRowHeight="15" x14ac:dyDescent="0.25"/>
  <cols>
    <col min="1" max="1" width="14.7109375" bestFit="1" customWidth="1"/>
    <col min="2" max="2" width="11.140625" bestFit="1" customWidth="1"/>
    <col min="3" max="3" width="16.42578125" bestFit="1" customWidth="1"/>
    <col min="4" max="4" width="20.140625" bestFit="1" customWidth="1"/>
    <col min="5" max="5" width="15.85546875" customWidth="1"/>
  </cols>
  <sheetData>
    <row r="1" spans="1:24" ht="16.5" customHeight="1" thickBot="1" x14ac:dyDescent="0.3">
      <c r="A1" s="52" t="s">
        <v>35</v>
      </c>
      <c r="B1" s="52"/>
      <c r="C1" s="52"/>
      <c r="D1" s="52"/>
      <c r="E1" s="52"/>
      <c r="F1" s="13"/>
      <c r="G1" s="13"/>
      <c r="H1" s="12"/>
      <c r="I1" s="12"/>
      <c r="J1" s="12"/>
      <c r="K1" s="12"/>
      <c r="L1" s="12"/>
      <c r="M1" s="12"/>
      <c r="N1" s="12"/>
      <c r="O1" s="12"/>
      <c r="P1" s="12"/>
      <c r="Q1" s="12"/>
      <c r="R1" s="12"/>
      <c r="S1" s="12"/>
      <c r="T1" s="12"/>
      <c r="U1" s="12"/>
      <c r="V1" s="12"/>
      <c r="W1" s="12"/>
      <c r="X1" s="12"/>
    </row>
    <row r="2" spans="1:24" ht="19.5" thickBot="1" x14ac:dyDescent="0.3">
      <c r="A2" s="27" t="s">
        <v>86</v>
      </c>
      <c r="B2" s="28">
        <f>GETPIVOTDATA("Wastage",'Working Sheet'!$AK$2,"Region","CRR")</f>
        <v>-52</v>
      </c>
      <c r="C2" s="46">
        <f>GETPIVOTDATA("Consumption",'Working Sheet'!$AK$2,"Region","CRR")</f>
        <v>246</v>
      </c>
      <c r="D2" s="41">
        <f>B2/C2</f>
        <v>-0.21138211382113822</v>
      </c>
      <c r="E2" s="23"/>
      <c r="F2" s="12"/>
      <c r="G2" s="12"/>
      <c r="H2" s="12"/>
      <c r="I2" s="12"/>
      <c r="J2" s="12"/>
      <c r="K2" s="12"/>
      <c r="L2" s="12"/>
      <c r="M2" s="12"/>
      <c r="N2" s="12"/>
      <c r="O2" s="12"/>
      <c r="P2" s="12"/>
      <c r="Q2" s="12"/>
      <c r="R2" s="12"/>
      <c r="S2" s="12"/>
      <c r="T2" s="12"/>
      <c r="U2" s="12"/>
      <c r="V2" s="12"/>
      <c r="W2" s="12"/>
      <c r="X2" s="12"/>
    </row>
    <row r="3" spans="1:24" ht="20.25" thickTop="1" thickBot="1" x14ac:dyDescent="0.35">
      <c r="A3" s="42"/>
      <c r="B3" s="24" t="s">
        <v>42</v>
      </c>
      <c r="C3" s="24" t="s">
        <v>43</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IFERROR(GETPIVOTDATA("Wastage",'Working Sheet'!$AK$2,"Region","CRR","Health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-52</v>
      </c>
      <c r="C4" s="8">
        <f>IFERROR(GETPIVOTDATA("Consumption",'Working Sheet'!$AK$2,"Region","CRR","Health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246</v>
      </c>
      <c r="D4" s="9">
        <f>IFERROR(B4/C4, "NA")</f>
        <v>-0.21138211382113822</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IFERROR(GETPIVOTDATA("Wastage",'Working Sheet'!$AK$2,"Region","CRR","Health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IFERROR(GETPIVOTDATA("Consumption",'Working Sheet'!$AK$2,"Region","CRR","Health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IFERROR(GETPIVOTDATA("Wastage",'Working Sheet'!$AK$2,"Region","CRR","Health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IFERROR(GETPIVOTDATA("Consumption",'Working Sheet'!$AK$2,"Region","CRR","Health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791BF-D98D-4B75-B0E8-DB0380D4609B}">
  <sheetPr codeName="Sheet11"/>
  <dimension ref="A1:X23"/>
  <sheetViews>
    <sheetView showGridLines="0" zoomScaleNormal="100" workbookViewId="0">
      <selection activeCell="C7" sqref="C7"/>
    </sheetView>
  </sheetViews>
  <sheetFormatPr defaultRowHeight="15" x14ac:dyDescent="0.25"/>
  <cols>
    <col min="1" max="1" width="14.42578125" bestFit="1" customWidth="1"/>
    <col min="2" max="3" width="14.28515625" customWidth="1"/>
    <col min="4" max="4" width="20.140625" bestFit="1" customWidth="1"/>
    <col min="5" max="5" width="16.7109375" customWidth="1"/>
  </cols>
  <sheetData>
    <row r="1" spans="1:24" ht="16.5" customHeight="1" thickBot="1" x14ac:dyDescent="0.3">
      <c r="A1" s="53" t="s">
        <v>35</v>
      </c>
      <c r="B1" s="53"/>
      <c r="C1" s="53"/>
      <c r="D1" s="53"/>
      <c r="E1" s="53"/>
      <c r="F1" s="13"/>
      <c r="G1" s="13"/>
      <c r="H1" s="12"/>
      <c r="I1" s="12"/>
      <c r="J1" s="12"/>
      <c r="K1" s="12"/>
      <c r="L1" s="12"/>
      <c r="M1" s="12"/>
      <c r="N1" s="12"/>
      <c r="O1" s="12"/>
      <c r="P1" s="12"/>
      <c r="Q1" s="12"/>
      <c r="R1" s="12"/>
      <c r="S1" s="12"/>
      <c r="T1" s="12"/>
      <c r="U1" s="12"/>
      <c r="V1" s="12"/>
      <c r="W1" s="12"/>
      <c r="X1" s="12"/>
    </row>
    <row r="2" spans="1:24" ht="19.5" thickBot="1" x14ac:dyDescent="0.3">
      <c r="A2" s="27" t="s">
        <v>86</v>
      </c>
      <c r="B2" s="28">
        <f>GETPIVOTDATA("Cases",'Working Sheet'!$AO$2,"Region","CRR")</f>
        <v>121</v>
      </c>
      <c r="C2" s="46">
        <f>GETPIVOTDATA("Total IDs",'Working Sheet'!$AO$2,"Region","CRR")</f>
        <v>1374</v>
      </c>
      <c r="D2" s="41">
        <f>B2/C2</f>
        <v>8.8064046579330424E-2</v>
      </c>
      <c r="E2" s="23"/>
      <c r="F2" s="12"/>
      <c r="G2" s="12"/>
      <c r="H2" s="12"/>
      <c r="I2" s="12"/>
      <c r="J2" s="12"/>
      <c r="K2" s="12"/>
      <c r="L2" s="12"/>
      <c r="M2" s="12"/>
      <c r="N2" s="12"/>
      <c r="O2" s="12"/>
      <c r="P2" s="12"/>
      <c r="Q2" s="12"/>
      <c r="R2" s="12"/>
      <c r="S2" s="12"/>
      <c r="T2" s="12"/>
      <c r="U2" s="12"/>
      <c r="V2" s="12"/>
      <c r="W2" s="12"/>
      <c r="X2" s="12"/>
    </row>
    <row r="3" spans="1:24" ht="20.25" thickTop="1" thickBot="1" x14ac:dyDescent="0.35">
      <c r="A3" s="42"/>
      <c r="B3" s="24" t="s">
        <v>36</v>
      </c>
      <c r="C3" s="24" t="s">
        <v>39</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IFERROR(GETPIVOTDATA("Cases",'Working Sheet'!$AO$2,"Region","CRR","Health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121</v>
      </c>
      <c r="C4" s="8">
        <f>IFERROR(GETPIVOTDATA("Total IDs",'Working Sheet'!$AO$2,"Region","CRR","Health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1374</v>
      </c>
      <c r="D4" s="9">
        <f>IFERROR(B4/C4, "NA")</f>
        <v>8.8064046579330424E-2</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IFERROR(GETPIVOTDATA("Cases",'Working Sheet'!$AO$2,"Region","CRR","Health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IFERROR(GETPIVOTDATA("Total IDs",'Working Sheet'!$AO$2,"Region","CRR","Health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IFERROR(GETPIVOTDATA("Cases",'Working Sheet'!$AO$2,"Region","CRR","Health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IFERROR(GETPIVOTDATA("Total IDs",'Working Sheet'!$AO$2,"Region","CRR","Health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ht="15.75" thickBot="1" x14ac:dyDescent="0.3">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43"/>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8ADAA-E302-484B-B749-6D10A8AAE77E}">
  <sheetPr codeName="Sheet12"/>
  <dimension ref="A1:X23"/>
  <sheetViews>
    <sheetView showGridLines="0" zoomScaleNormal="100" workbookViewId="0">
      <selection activeCell="E2" sqref="E2"/>
    </sheetView>
  </sheetViews>
  <sheetFormatPr defaultRowHeight="15" x14ac:dyDescent="0.25"/>
  <cols>
    <col min="1" max="1" width="14.85546875" bestFit="1" customWidth="1"/>
    <col min="2" max="3" width="14.28515625" customWidth="1"/>
    <col min="4" max="4" width="20.140625" bestFit="1" customWidth="1"/>
    <col min="5" max="5" width="16.7109375" customWidth="1"/>
  </cols>
  <sheetData>
    <row r="1" spans="1:24" ht="16.5" customHeight="1" thickBot="1" x14ac:dyDescent="0.3">
      <c r="A1" s="52" t="s">
        <v>35</v>
      </c>
      <c r="B1" s="52"/>
      <c r="C1" s="52"/>
      <c r="D1" s="52"/>
      <c r="E1" s="52"/>
      <c r="F1" s="13"/>
      <c r="G1" s="13"/>
      <c r="H1" s="12"/>
      <c r="I1" s="12"/>
      <c r="J1" s="12"/>
      <c r="K1" s="12"/>
      <c r="L1" s="12"/>
      <c r="M1" s="12"/>
      <c r="N1" s="12"/>
      <c r="O1" s="12"/>
      <c r="P1" s="12"/>
      <c r="Q1" s="12"/>
      <c r="R1" s="12"/>
      <c r="S1" s="12"/>
      <c r="T1" s="12"/>
      <c r="U1" s="12"/>
      <c r="V1" s="12"/>
      <c r="W1" s="12"/>
      <c r="X1" s="12"/>
    </row>
    <row r="2" spans="1:24" ht="19.5" thickBot="1" x14ac:dyDescent="0.3">
      <c r="A2" s="27" t="s">
        <v>86</v>
      </c>
      <c r="B2" s="28">
        <f>GETPIVOTDATA("Cases",'Working Sheet'!$AS$2,"Region","CRR")</f>
        <v>20</v>
      </c>
      <c r="C2" s="46">
        <f>GETPIVOTDATA("Total IDs",'Working Sheet'!$AS$2,"Region","CRR")</f>
        <v>1374</v>
      </c>
      <c r="D2" s="40">
        <f>B2/C2</f>
        <v>1.4556040756914119E-2</v>
      </c>
      <c r="E2" s="44"/>
      <c r="F2" s="12"/>
      <c r="G2" s="12"/>
      <c r="H2" s="12"/>
      <c r="I2" s="12"/>
      <c r="J2" s="12"/>
      <c r="K2" s="12"/>
      <c r="L2" s="12"/>
      <c r="M2" s="12"/>
      <c r="N2" s="12"/>
      <c r="O2" s="12"/>
      <c r="P2" s="12"/>
      <c r="Q2" s="12"/>
      <c r="R2" s="12"/>
      <c r="S2" s="12"/>
      <c r="T2" s="12"/>
      <c r="U2" s="12"/>
      <c r="V2" s="12"/>
      <c r="W2" s="12"/>
      <c r="X2" s="12"/>
    </row>
    <row r="3" spans="1:24" ht="20.25" thickTop="1" thickBot="1" x14ac:dyDescent="0.35">
      <c r="A3" s="42"/>
      <c r="B3" s="24" t="s">
        <v>36</v>
      </c>
      <c r="C3" s="24" t="s">
        <v>39</v>
      </c>
      <c r="D3" s="24" t="s">
        <v>82</v>
      </c>
      <c r="E3" s="10" t="s">
        <v>83</v>
      </c>
      <c r="F3" s="12"/>
      <c r="G3" s="12"/>
      <c r="H3" s="12"/>
      <c r="I3" s="12"/>
      <c r="J3" s="12"/>
      <c r="K3" s="12"/>
      <c r="L3" s="12"/>
      <c r="M3" s="12"/>
      <c r="N3" s="12"/>
      <c r="O3" s="12"/>
      <c r="P3" s="12"/>
      <c r="Q3" s="12"/>
      <c r="R3" s="12"/>
      <c r="S3" s="12"/>
      <c r="T3" s="12"/>
      <c r="U3" s="12"/>
      <c r="V3" s="12"/>
      <c r="W3" s="12"/>
      <c r="X3" s="12"/>
    </row>
    <row r="4" spans="1:24" ht="20.25" thickTop="1" thickBot="1" x14ac:dyDescent="0.35">
      <c r="A4" s="11" t="s">
        <v>91</v>
      </c>
      <c r="B4" s="8">
        <f>IFERROR(GETPIVOTDATA("Cases",'Working Sheet'!$AS$2,"Region","CRR","Health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20</v>
      </c>
      <c r="C4" s="47">
        <f>IFERROR(GETPIVOTDATA("Total IDs",'Working Sheet'!$AS$2,"Region","CRR","Health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1374</v>
      </c>
      <c r="D4" s="9">
        <f>IFERROR(B4/C4, "NA")</f>
        <v>1.4556040756914119E-2</v>
      </c>
      <c r="E4" s="35"/>
      <c r="F4" s="12"/>
      <c r="G4" s="12"/>
      <c r="H4" s="12"/>
      <c r="I4" s="12"/>
      <c r="J4" s="12"/>
      <c r="K4" s="12"/>
      <c r="L4" s="12"/>
      <c r="M4" s="12"/>
      <c r="N4" s="12"/>
      <c r="O4" s="12"/>
      <c r="P4" s="12"/>
      <c r="Q4" s="12"/>
      <c r="R4" s="12"/>
      <c r="S4" s="12"/>
      <c r="T4" s="12"/>
      <c r="U4" s="12"/>
      <c r="V4" s="12"/>
      <c r="W4" s="12"/>
      <c r="X4" s="12"/>
    </row>
    <row r="5" spans="1:24" ht="20.25" thickTop="1" thickBot="1" x14ac:dyDescent="0.35">
      <c r="A5" s="11" t="s">
        <v>92</v>
      </c>
      <c r="B5" s="8" t="str">
        <f>IFERROR(GETPIVOTDATA("Cases",'Working Sheet'!$AS$2,"Region","CRR","Health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47" t="str">
        <f>IFERROR(GETPIVOTDATA("Total IDs",'Working Sheet'!$AS$2,"Region","CRR","Health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c r="S5" s="12"/>
      <c r="T5" s="12"/>
      <c r="U5" s="12"/>
      <c r="V5" s="12"/>
      <c r="W5" s="12"/>
      <c r="X5" s="12"/>
    </row>
    <row r="6" spans="1:24" ht="20.25" thickTop="1" thickBot="1" x14ac:dyDescent="0.35">
      <c r="A6" s="11" t="s">
        <v>93</v>
      </c>
      <c r="B6" s="8" t="str">
        <f>IFERROR(GETPIVOTDATA("Cases",'Working Sheet'!$AS$2,"Region","CRR","Health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47" t="str">
        <f>IFERROR(GETPIVOTDATA("Total IDs",'Working Sheet'!$AS$2,"Region","CRR","Health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0EFB0-386C-470C-8951-21358F8E9C78}">
  <sheetPr codeName="Sheet13"/>
  <dimension ref="A1:X23"/>
  <sheetViews>
    <sheetView showGridLines="0" zoomScaleNormal="100" workbookViewId="0">
      <selection activeCell="C7" sqref="C7"/>
    </sheetView>
  </sheetViews>
  <sheetFormatPr defaultRowHeight="15" x14ac:dyDescent="0.25"/>
  <cols>
    <col min="1" max="1" width="14.7109375" bestFit="1" customWidth="1"/>
    <col min="2" max="3" width="14.28515625" customWidth="1"/>
    <col min="4" max="4" width="20.140625" bestFit="1" customWidth="1"/>
    <col min="5" max="5" width="16.7109375" customWidth="1"/>
  </cols>
  <sheetData>
    <row r="1" spans="1:24" ht="16.5" customHeight="1" thickBot="1" x14ac:dyDescent="0.3">
      <c r="A1" s="53" t="s">
        <v>35</v>
      </c>
      <c r="B1" s="53"/>
      <c r="C1" s="53"/>
      <c r="D1" s="53"/>
      <c r="E1" s="53"/>
      <c r="F1" s="13"/>
      <c r="G1" s="13"/>
      <c r="H1" s="12"/>
      <c r="I1" s="12"/>
      <c r="J1" s="12"/>
      <c r="K1" s="12"/>
      <c r="L1" s="12"/>
      <c r="M1" s="12"/>
      <c r="N1" s="12"/>
      <c r="O1" s="12"/>
      <c r="P1" s="12"/>
      <c r="Q1" s="12"/>
      <c r="R1" s="12"/>
      <c r="S1" s="12"/>
      <c r="T1" s="12"/>
      <c r="U1" s="12"/>
      <c r="V1" s="12"/>
      <c r="W1" s="12"/>
      <c r="X1" s="12"/>
    </row>
    <row r="2" spans="1:24" ht="19.5" thickBot="1" x14ac:dyDescent="0.3">
      <c r="A2" s="27" t="s">
        <v>86</v>
      </c>
      <c r="B2" s="28">
        <f>GETPIVOTDATA("Cases",'Working Sheet'!$AW$2,"Region","CRR")</f>
        <v>276</v>
      </c>
      <c r="C2" s="38">
        <f>GETPIVOTDATA("Total IDs",'Working Sheet'!$AW$2,"Region","CRR")</f>
        <v>1374</v>
      </c>
      <c r="D2" s="41">
        <f>B2/C2</f>
        <v>0.20087336244541484</v>
      </c>
      <c r="E2" s="23"/>
      <c r="F2" s="12"/>
      <c r="Q2" s="12"/>
      <c r="R2" s="12"/>
      <c r="S2" s="12"/>
      <c r="T2" s="12"/>
      <c r="U2" s="12"/>
      <c r="V2" s="12"/>
      <c r="W2" s="12"/>
      <c r="X2" s="12"/>
    </row>
    <row r="3" spans="1:24" ht="20.25" thickTop="1" thickBot="1" x14ac:dyDescent="0.35">
      <c r="A3" s="12"/>
      <c r="B3" s="24" t="s">
        <v>36</v>
      </c>
      <c r="C3" s="24" t="s">
        <v>39</v>
      </c>
      <c r="D3" s="24" t="s">
        <v>82</v>
      </c>
      <c r="E3" s="14" t="s">
        <v>83</v>
      </c>
      <c r="F3" s="12"/>
      <c r="Q3" s="12"/>
      <c r="R3" s="12"/>
      <c r="S3" s="12"/>
      <c r="T3" s="12"/>
      <c r="U3" s="12"/>
      <c r="V3" s="12"/>
      <c r="W3" s="12"/>
      <c r="X3" s="12"/>
    </row>
    <row r="4" spans="1:24" ht="20.25" thickTop="1" thickBot="1" x14ac:dyDescent="0.35">
      <c r="A4" s="11" t="s">
        <v>91</v>
      </c>
      <c r="B4" s="8">
        <f>IFERROR(GETPIVOTDATA("Cases",'Working Sheet'!$AW$2,"Region","CRR","Health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276</v>
      </c>
      <c r="C4" s="8">
        <f>IFERROR(GETPIVOTDATA("Total IDs",'Working Sheet'!$AW$2,"Region","CRR","Health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1374</v>
      </c>
      <c r="D4" s="9">
        <f>IFERROR(B4/C4, "NA")</f>
        <v>0.20087336244541484</v>
      </c>
      <c r="E4" s="35"/>
      <c r="F4" s="12"/>
      <c r="Q4" s="12"/>
      <c r="R4" s="12"/>
      <c r="S4" s="12"/>
      <c r="T4" s="12"/>
      <c r="U4" s="12"/>
      <c r="V4" s="12"/>
      <c r="W4" s="12"/>
      <c r="X4" s="12"/>
    </row>
    <row r="5" spans="1:24" ht="20.25" thickTop="1" thickBot="1" x14ac:dyDescent="0.35">
      <c r="A5" s="11" t="s">
        <v>92</v>
      </c>
      <c r="B5" s="8" t="str">
        <f>IFERROR(GETPIVOTDATA("Cases",'Working Sheet'!$AW$2,"Region","CRR","Health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IFERROR(GETPIVOTDATA("Total IDs",'Working Sheet'!$AW$2,"Region","CRR","Health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Q5" s="12"/>
      <c r="R5" s="12"/>
      <c r="S5" s="12"/>
      <c r="T5" s="12"/>
      <c r="U5" s="12"/>
      <c r="V5" s="12"/>
      <c r="W5" s="12"/>
      <c r="X5" s="12"/>
    </row>
    <row r="6" spans="1:24" ht="20.25" thickTop="1" thickBot="1" x14ac:dyDescent="0.35">
      <c r="A6" s="11" t="s">
        <v>93</v>
      </c>
      <c r="B6" s="8" t="str">
        <f>IFERROR(GETPIVOTDATA("Cases",'Working Sheet'!$AW$2,"Region","CRR","Health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IFERROR(GETPIVOTDATA("Total IDs",'Working Sheet'!$AW$2,"Region","CRR","Health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c r="S6" s="12"/>
      <c r="T6" s="12"/>
      <c r="U6" s="12"/>
      <c r="V6" s="12"/>
      <c r="W6" s="12"/>
      <c r="X6" s="12"/>
    </row>
    <row r="7" spans="1:24" ht="15.75" thickTop="1" x14ac:dyDescent="0.25">
      <c r="A7" s="12"/>
      <c r="B7" s="12"/>
      <c r="C7" s="12"/>
      <c r="D7" s="12"/>
      <c r="E7" s="12"/>
      <c r="F7" s="12"/>
      <c r="G7" s="12"/>
      <c r="H7" s="12"/>
      <c r="I7" s="12"/>
      <c r="J7" s="12"/>
      <c r="K7" s="12"/>
      <c r="L7" s="12"/>
      <c r="M7" s="12"/>
      <c r="N7" s="12"/>
      <c r="O7" s="12"/>
      <c r="P7" s="12"/>
      <c r="Q7" s="12"/>
      <c r="R7" s="12"/>
      <c r="S7" s="12"/>
      <c r="T7" s="12"/>
      <c r="U7" s="12"/>
      <c r="V7" s="12"/>
      <c r="W7" s="12"/>
      <c r="X7" s="12"/>
    </row>
    <row r="8" spans="1:24" x14ac:dyDescent="0.25">
      <c r="A8" s="12"/>
      <c r="B8" s="12"/>
      <c r="C8" s="12"/>
      <c r="D8" s="12"/>
      <c r="E8" s="12"/>
      <c r="F8" s="12"/>
      <c r="G8" s="12"/>
      <c r="H8" s="12"/>
      <c r="I8" s="12"/>
      <c r="J8" s="12"/>
      <c r="K8" s="12"/>
      <c r="L8" s="12"/>
      <c r="M8" s="12"/>
      <c r="N8" s="12"/>
      <c r="O8" s="12"/>
      <c r="P8" s="12"/>
      <c r="Q8" s="12"/>
      <c r="R8" s="12"/>
      <c r="S8" s="12"/>
      <c r="T8" s="12"/>
      <c r="U8" s="12"/>
      <c r="V8" s="12"/>
      <c r="W8" s="12"/>
      <c r="X8" s="12"/>
    </row>
    <row r="9" spans="1:24" x14ac:dyDescent="0.25">
      <c r="A9" s="12"/>
      <c r="B9" s="12"/>
      <c r="C9" s="12"/>
      <c r="D9" s="12"/>
      <c r="E9" s="12"/>
      <c r="F9" s="12"/>
      <c r="G9" s="12"/>
      <c r="H9" s="12"/>
      <c r="I9" s="12"/>
      <c r="J9" s="12"/>
      <c r="K9" s="12"/>
      <c r="L9" s="12"/>
      <c r="M9" s="12"/>
      <c r="N9" s="12"/>
      <c r="O9" s="12"/>
      <c r="P9" s="12"/>
      <c r="Q9" s="12"/>
      <c r="R9" s="12"/>
      <c r="S9" s="12"/>
      <c r="T9" s="12"/>
      <c r="U9" s="12"/>
      <c r="V9" s="12"/>
      <c r="W9" s="12"/>
      <c r="X9" s="12"/>
    </row>
    <row r="10" spans="1:24"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row>
    <row r="13" spans="1:2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row>
    <row r="14" spans="1:24"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row>
    <row r="16" spans="1:24"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row>
    <row r="21" spans="1:24"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row>
    <row r="22" spans="1:24"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row>
    <row r="23" spans="1:24"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15C0-2C26-4826-B1A2-8005E69E0219}">
  <sheetPr codeName="Sheet14"/>
  <dimension ref="A1:U23"/>
  <sheetViews>
    <sheetView showGridLines="0" zoomScaleNormal="100" workbookViewId="0">
      <selection activeCell="C7" sqref="C7"/>
    </sheetView>
  </sheetViews>
  <sheetFormatPr defaultRowHeight="15" x14ac:dyDescent="0.25"/>
  <cols>
    <col min="1" max="1" width="14.42578125" bestFit="1" customWidth="1"/>
    <col min="2" max="3" width="14.28515625" customWidth="1"/>
    <col min="4" max="4" width="20.140625" bestFit="1" customWidth="1"/>
    <col min="5" max="5" width="16.7109375" customWidth="1"/>
  </cols>
  <sheetData>
    <row r="1" spans="1:21" s="12" customFormat="1" ht="16.5" customHeight="1" thickBot="1" x14ac:dyDescent="0.3">
      <c r="A1" s="53" t="s">
        <v>35</v>
      </c>
      <c r="B1" s="53"/>
      <c r="C1" s="53"/>
      <c r="D1" s="53"/>
      <c r="E1" s="53"/>
      <c r="F1" s="13"/>
      <c r="G1" s="13"/>
    </row>
    <row r="2" spans="1:21" ht="19.5" thickBot="1" x14ac:dyDescent="0.3">
      <c r="A2" s="27" t="s">
        <v>86</v>
      </c>
      <c r="B2" s="28">
        <f>GETPIVOTDATA("Cases",'Working Sheet'!$BA$2,"Region","CRR")</f>
        <v>23</v>
      </c>
      <c r="C2" s="38">
        <f>GETPIVOTDATA("Total IDs",'Working Sheet'!$BA$2,"Region","CRR")</f>
        <v>1374</v>
      </c>
      <c r="D2" s="41">
        <f>B2/C2</f>
        <v>1.6739446870451237E-2</v>
      </c>
      <c r="E2" s="23"/>
      <c r="F2" s="12"/>
      <c r="G2" s="12"/>
      <c r="H2" s="12"/>
      <c r="I2" s="12"/>
      <c r="J2" s="12"/>
      <c r="K2" s="12"/>
      <c r="L2" s="12"/>
      <c r="M2" s="12"/>
      <c r="N2" s="12"/>
      <c r="O2" s="12"/>
      <c r="P2" s="12"/>
      <c r="Q2" s="12"/>
      <c r="R2" s="12"/>
      <c r="S2" s="12"/>
      <c r="T2" s="12"/>
      <c r="U2" s="12"/>
    </row>
    <row r="3" spans="1:21" ht="20.25" thickTop="1" thickBot="1" x14ac:dyDescent="0.35">
      <c r="A3" s="42"/>
      <c r="B3" s="24" t="s">
        <v>36</v>
      </c>
      <c r="C3" s="24" t="s">
        <v>39</v>
      </c>
      <c r="D3" s="24" t="s">
        <v>82</v>
      </c>
      <c r="E3" s="10" t="s">
        <v>83</v>
      </c>
      <c r="F3" s="12"/>
      <c r="Q3" s="12"/>
      <c r="R3" s="12"/>
      <c r="S3" s="12"/>
      <c r="T3" s="12"/>
      <c r="U3" s="12"/>
    </row>
    <row r="4" spans="1:21" ht="20.25" thickTop="1" thickBot="1" x14ac:dyDescent="0.35">
      <c r="A4" s="11" t="s">
        <v>91</v>
      </c>
      <c r="B4" s="8">
        <f>IFERROR(GETPIVOTDATA("Cases",'Working Sheet'!$BA$2,"Region","CRR","Health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23</v>
      </c>
      <c r="C4" s="8">
        <f>IFERROR(GETPIVOTDATA("Total IDs",'Working Sheet'!$BA$2,"Region","CRR","Health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1374</v>
      </c>
      <c r="D4" s="9">
        <f>IFERROR(B4/C4, "NA")</f>
        <v>1.6739446870451237E-2</v>
      </c>
      <c r="E4" s="35"/>
      <c r="F4" s="12"/>
      <c r="Q4" s="12"/>
      <c r="R4" s="12"/>
      <c r="S4" s="12"/>
      <c r="T4" s="12"/>
      <c r="U4" s="12"/>
    </row>
    <row r="5" spans="1:21" ht="20.25" thickTop="1" thickBot="1" x14ac:dyDescent="0.35">
      <c r="A5" s="11" t="s">
        <v>92</v>
      </c>
      <c r="B5" s="8" t="str">
        <f>IFERROR(GETPIVOTDATA("Cases",'Working Sheet'!$BA$2,"Region","CRR","Health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8" t="str">
        <f>IFERROR(GETPIVOTDATA("Total IDs",'Working Sheet'!$BA$2,"Region","CRR","Health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Q5" s="12"/>
      <c r="R5" s="12"/>
      <c r="S5" s="12"/>
      <c r="T5" s="12"/>
      <c r="U5" s="12"/>
    </row>
    <row r="6" spans="1:21" ht="20.25" thickTop="1" thickBot="1" x14ac:dyDescent="0.35">
      <c r="A6" s="11" t="s">
        <v>93</v>
      </c>
      <c r="B6" s="8" t="str">
        <f>IFERROR(GETPIVOTDATA("Cases",'Working Sheet'!$BA$2,"Region","CRR","Health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8" t="str">
        <f>IFERROR(GETPIVOTDATA("Total IDs",'Working Sheet'!$BA$2,"Region","CRR","Health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Q6" s="12"/>
      <c r="R6" s="12"/>
      <c r="S6" s="12"/>
      <c r="T6" s="12"/>
      <c r="U6" s="12"/>
    </row>
    <row r="7" spans="1:21" ht="15.75" thickTop="1" x14ac:dyDescent="0.25">
      <c r="A7" s="12"/>
      <c r="B7" s="12"/>
      <c r="C7" s="12"/>
      <c r="D7" s="12"/>
      <c r="E7" s="12"/>
      <c r="F7" s="12"/>
      <c r="Q7" s="12"/>
      <c r="R7" s="12"/>
      <c r="S7" s="12"/>
      <c r="T7" s="12"/>
      <c r="U7" s="12"/>
    </row>
    <row r="8" spans="1:21" x14ac:dyDescent="0.25">
      <c r="A8" s="12"/>
      <c r="B8" s="12"/>
      <c r="C8" s="12"/>
      <c r="D8" s="12"/>
      <c r="E8" s="12"/>
      <c r="F8" s="12"/>
      <c r="Q8" s="12"/>
      <c r="R8" s="12"/>
      <c r="S8" s="12"/>
      <c r="T8" s="12"/>
      <c r="U8" s="12"/>
    </row>
    <row r="9" spans="1:21" x14ac:dyDescent="0.25">
      <c r="A9" s="12"/>
      <c r="B9" s="12"/>
      <c r="C9" s="12"/>
      <c r="D9" s="12"/>
      <c r="E9" s="12"/>
      <c r="F9" s="12"/>
      <c r="Q9" s="12"/>
      <c r="R9" s="12"/>
      <c r="S9" s="12"/>
      <c r="T9" s="12"/>
      <c r="U9" s="12"/>
    </row>
    <row r="10" spans="1:21" x14ac:dyDescent="0.25">
      <c r="A10" s="12"/>
      <c r="E10" s="12"/>
      <c r="F10" s="12"/>
      <c r="Q10" s="12"/>
      <c r="R10" s="12"/>
      <c r="S10" s="12"/>
      <c r="T10" s="12"/>
      <c r="U10" s="12"/>
    </row>
    <row r="11" spans="1:21" x14ac:dyDescent="0.25">
      <c r="A11" s="12"/>
      <c r="E11" s="12"/>
      <c r="F11" s="12"/>
      <c r="Q11" s="12"/>
      <c r="R11" s="12"/>
      <c r="S11" s="12"/>
      <c r="T11" s="12"/>
      <c r="U11" s="12"/>
    </row>
    <row r="12" spans="1:21" x14ac:dyDescent="0.25">
      <c r="A12" s="12"/>
      <c r="E12" s="12"/>
      <c r="F12" s="12"/>
      <c r="Q12" s="12"/>
      <c r="R12" s="12"/>
      <c r="S12" s="12"/>
      <c r="T12" s="12"/>
      <c r="U12" s="12"/>
    </row>
    <row r="13" spans="1:21" x14ac:dyDescent="0.25">
      <c r="A13" s="12"/>
      <c r="B13" s="12"/>
      <c r="C13" s="12"/>
      <c r="D13" s="12"/>
      <c r="E13" s="12"/>
      <c r="F13" s="12"/>
      <c r="Q13" s="12"/>
      <c r="R13" s="12"/>
      <c r="S13" s="12"/>
      <c r="T13" s="12"/>
      <c r="U13" s="12"/>
    </row>
    <row r="14" spans="1:21" x14ac:dyDescent="0.25">
      <c r="A14" s="12"/>
      <c r="B14" s="12"/>
      <c r="C14" s="12"/>
      <c r="D14" s="12"/>
      <c r="E14" s="12"/>
      <c r="F14" s="12"/>
      <c r="Q14" s="12"/>
      <c r="R14" s="12"/>
      <c r="S14" s="12"/>
      <c r="T14" s="12"/>
      <c r="U14" s="12"/>
    </row>
    <row r="15" spans="1:21" x14ac:dyDescent="0.25">
      <c r="A15" s="12"/>
      <c r="B15" s="12"/>
      <c r="C15" s="12"/>
      <c r="D15" s="12"/>
      <c r="E15" s="12"/>
      <c r="F15" s="12"/>
      <c r="Q15" s="12"/>
      <c r="R15" s="12"/>
      <c r="S15" s="12"/>
      <c r="T15" s="12"/>
      <c r="U15" s="12"/>
    </row>
    <row r="16" spans="1:21" x14ac:dyDescent="0.25">
      <c r="A16" s="12"/>
      <c r="B16" s="12"/>
      <c r="C16" s="12"/>
      <c r="D16" s="12"/>
      <c r="E16" s="12"/>
      <c r="F16" s="12"/>
      <c r="G16" s="12"/>
      <c r="H16" s="12"/>
      <c r="I16" s="12"/>
      <c r="J16" s="12"/>
      <c r="K16" s="12"/>
      <c r="L16" s="12"/>
      <c r="M16" s="12"/>
      <c r="N16" s="12"/>
      <c r="O16" s="12"/>
      <c r="P16" s="12"/>
      <c r="Q16" s="12"/>
      <c r="R16" s="12"/>
      <c r="S16" s="12"/>
      <c r="T16" s="12"/>
      <c r="U16" s="12"/>
    </row>
    <row r="17" spans="1:21" x14ac:dyDescent="0.25">
      <c r="A17" s="12"/>
      <c r="B17" s="12"/>
      <c r="C17" s="12"/>
      <c r="D17" s="12"/>
      <c r="E17" s="12"/>
      <c r="F17" s="12"/>
      <c r="G17" s="12"/>
      <c r="H17" s="12"/>
      <c r="I17" s="12"/>
      <c r="J17" s="12"/>
      <c r="K17" s="12"/>
      <c r="L17" s="12"/>
      <c r="M17" s="12"/>
      <c r="N17" s="12"/>
      <c r="O17" s="12"/>
      <c r="P17" s="12"/>
      <c r="Q17" s="12"/>
      <c r="R17" s="12"/>
      <c r="S17" s="12"/>
      <c r="T17" s="12"/>
      <c r="U17" s="12"/>
    </row>
    <row r="18" spans="1:21" x14ac:dyDescent="0.25">
      <c r="A18" s="12"/>
      <c r="B18" s="12"/>
      <c r="C18" s="12"/>
      <c r="D18" s="12"/>
      <c r="E18" s="12"/>
      <c r="F18" s="12"/>
      <c r="G18" s="12"/>
      <c r="H18" s="12"/>
      <c r="I18" s="12"/>
      <c r="J18" s="12"/>
      <c r="K18" s="12"/>
      <c r="L18" s="12"/>
      <c r="M18" s="12"/>
      <c r="N18" s="12"/>
      <c r="O18" s="12"/>
      <c r="P18" s="12"/>
      <c r="Q18" s="12"/>
      <c r="R18" s="12"/>
      <c r="S18" s="12"/>
      <c r="T18" s="12"/>
      <c r="U18" s="12"/>
    </row>
    <row r="19" spans="1:21" x14ac:dyDescent="0.25">
      <c r="A19" s="12"/>
      <c r="B19" s="12"/>
      <c r="C19" s="12"/>
      <c r="D19" s="12"/>
      <c r="E19" s="12"/>
      <c r="F19" s="12"/>
      <c r="G19" s="12"/>
      <c r="H19" s="12"/>
      <c r="I19" s="12"/>
      <c r="J19" s="12"/>
      <c r="K19" s="12"/>
      <c r="L19" s="12"/>
      <c r="M19" s="12"/>
      <c r="N19" s="12"/>
      <c r="O19" s="12"/>
      <c r="P19" s="12"/>
      <c r="Q19" s="12"/>
      <c r="R19" s="12"/>
      <c r="S19" s="12"/>
      <c r="T19" s="12"/>
      <c r="U19" s="12"/>
    </row>
    <row r="20" spans="1:21" x14ac:dyDescent="0.25">
      <c r="A20" s="12"/>
      <c r="B20" s="12"/>
      <c r="C20" s="12"/>
      <c r="D20" s="12"/>
      <c r="E20" s="12"/>
      <c r="F20" s="12"/>
      <c r="G20" s="12"/>
      <c r="H20" s="12"/>
      <c r="I20" s="12"/>
      <c r="J20" s="12"/>
      <c r="K20" s="12"/>
      <c r="L20" s="12"/>
      <c r="M20" s="12"/>
      <c r="N20" s="12"/>
      <c r="O20" s="12"/>
      <c r="P20" s="12"/>
      <c r="Q20" s="12"/>
      <c r="R20" s="12"/>
      <c r="S20" s="12"/>
      <c r="T20" s="12"/>
      <c r="U20" s="12"/>
    </row>
    <row r="21" spans="1:21" x14ac:dyDescent="0.25">
      <c r="A21" s="12"/>
      <c r="B21" s="12"/>
      <c r="C21" s="12"/>
      <c r="D21" s="12"/>
      <c r="E21" s="12"/>
      <c r="F21" s="12"/>
      <c r="G21" s="12"/>
      <c r="H21" s="12"/>
      <c r="I21" s="12"/>
      <c r="J21" s="12"/>
      <c r="K21" s="12"/>
      <c r="L21" s="12"/>
      <c r="M21" s="12"/>
      <c r="N21" s="12"/>
      <c r="O21" s="12"/>
      <c r="P21" s="12"/>
      <c r="Q21" s="12"/>
      <c r="R21" s="12"/>
      <c r="S21" s="12"/>
      <c r="T21" s="12"/>
      <c r="U21" s="12"/>
    </row>
    <row r="22" spans="1:21" x14ac:dyDescent="0.25">
      <c r="A22" s="12"/>
      <c r="B22" s="12"/>
      <c r="C22" s="12"/>
      <c r="D22" s="12"/>
      <c r="E22" s="12"/>
      <c r="F22" s="12"/>
      <c r="G22" s="12"/>
      <c r="H22" s="12"/>
      <c r="I22" s="12"/>
      <c r="J22" s="12"/>
      <c r="K22" s="12"/>
      <c r="L22" s="12"/>
      <c r="M22" s="12"/>
      <c r="N22" s="12"/>
      <c r="O22" s="12"/>
      <c r="P22" s="12"/>
      <c r="Q22" s="12"/>
      <c r="R22" s="12"/>
      <c r="S22" s="12"/>
      <c r="T22" s="12"/>
      <c r="U22" s="12"/>
    </row>
    <row r="23" spans="1:21" x14ac:dyDescent="0.25">
      <c r="A23" s="12"/>
      <c r="B23" s="12"/>
      <c r="C23" s="12"/>
      <c r="D23" s="12"/>
      <c r="E23" s="12"/>
      <c r="F23" s="12"/>
      <c r="G23" s="12"/>
      <c r="H23" s="12"/>
      <c r="I23" s="12"/>
      <c r="J23" s="12"/>
      <c r="K23" s="12"/>
      <c r="L23" s="12"/>
      <c r="M23" s="12"/>
      <c r="N23" s="12"/>
      <c r="O23" s="12"/>
      <c r="P23" s="12"/>
      <c r="Q23" s="12"/>
      <c r="R23" s="12"/>
      <c r="S23" s="12"/>
      <c r="T23" s="12"/>
      <c r="U23"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79D7-CF9F-4F04-B3F5-B0A9ED6A2DFE}">
  <sheetPr codeName="Sheet15"/>
  <dimension ref="A1:R21"/>
  <sheetViews>
    <sheetView showGridLines="0" tabSelected="1" zoomScaleNormal="100" workbookViewId="0">
      <selection activeCell="E2" sqref="E2"/>
    </sheetView>
  </sheetViews>
  <sheetFormatPr defaultRowHeight="15" x14ac:dyDescent="0.25"/>
  <cols>
    <col min="1" max="1" width="14.140625" bestFit="1" customWidth="1"/>
    <col min="2" max="3" width="14.28515625" customWidth="1"/>
    <col min="4" max="4" width="20.140625" bestFit="1" customWidth="1"/>
    <col min="5" max="5" width="14.85546875" customWidth="1"/>
  </cols>
  <sheetData>
    <row r="1" spans="1:18" ht="16.5" customHeight="1" thickBot="1" x14ac:dyDescent="0.3">
      <c r="A1" s="53" t="s">
        <v>35</v>
      </c>
      <c r="B1" s="53"/>
      <c r="C1" s="53"/>
      <c r="D1" s="53"/>
      <c r="E1" s="53"/>
      <c r="F1" s="13"/>
      <c r="G1" s="13"/>
      <c r="H1" s="12"/>
      <c r="I1" s="12"/>
      <c r="J1" s="12"/>
      <c r="K1" s="12"/>
      <c r="L1" s="12"/>
      <c r="M1" s="12"/>
      <c r="N1" s="12"/>
      <c r="O1" s="12"/>
      <c r="P1" s="12"/>
      <c r="Q1" s="12"/>
      <c r="R1" s="12"/>
    </row>
    <row r="2" spans="1:18" ht="19.5" thickBot="1" x14ac:dyDescent="0.3">
      <c r="A2" s="27" t="s">
        <v>86</v>
      </c>
      <c r="B2" s="28">
        <f>GETPIVOTDATA("Cases",'Working Sheet'!$BE$2,"Region","CRR")</f>
        <v>26</v>
      </c>
      <c r="C2" s="46">
        <f>GETPIVOTDATA("Total Registrations",'Working Sheet'!$BE$2,"Region","CRR")</f>
        <v>848</v>
      </c>
      <c r="D2" s="40">
        <f>B2/C2</f>
        <v>3.0660377358490566E-2</v>
      </c>
      <c r="E2" s="44"/>
      <c r="F2" s="12"/>
      <c r="G2" s="12"/>
      <c r="H2" s="12"/>
      <c r="I2" s="12"/>
      <c r="J2" s="12"/>
      <c r="K2" s="12"/>
      <c r="L2" s="12"/>
      <c r="M2" s="12"/>
      <c r="N2" s="12"/>
      <c r="O2" s="12"/>
      <c r="P2" s="12"/>
      <c r="Q2" s="12"/>
      <c r="R2" s="12"/>
    </row>
    <row r="3" spans="1:18" ht="20.25" thickTop="1" thickBot="1" x14ac:dyDescent="0.35">
      <c r="A3" s="42"/>
      <c r="B3" s="24" t="s">
        <v>36</v>
      </c>
      <c r="C3" s="24" t="s">
        <v>39</v>
      </c>
      <c r="D3" s="24" t="s">
        <v>82</v>
      </c>
      <c r="E3" s="10" t="s">
        <v>83</v>
      </c>
      <c r="F3" s="12"/>
      <c r="G3" s="12"/>
      <c r="H3" s="12"/>
      <c r="I3" s="12"/>
      <c r="J3" s="12"/>
      <c r="K3" s="12"/>
      <c r="L3" s="12"/>
      <c r="M3" s="12"/>
      <c r="N3" s="12"/>
      <c r="O3" s="12"/>
      <c r="P3" s="12"/>
      <c r="Q3" s="12"/>
      <c r="R3" s="12"/>
    </row>
    <row r="4" spans="1:18" ht="20.25" thickTop="1" thickBot="1" x14ac:dyDescent="0.35">
      <c r="A4" s="11" t="s">
        <v>91</v>
      </c>
      <c r="B4" s="8">
        <f>IFERROR(GETPIVOTDATA("Cases",'Working Sheet'!$BE$2,"Region","CRR","Health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26</v>
      </c>
      <c r="C4" s="47">
        <f>IFERROR(GETPIVOTDATA("Total Registrations",'Working Sheet'!$BE$2,"Region","CRR","Health Facility Name", "Bansang RCH","Period2","Group1", "Region","CRR","Health Facility Name", "Brikamaba","Period2","Group1", "Region","CRR","Health Facility Name", "Chamen","Period2","Group1", "Region","CRR","Health Facility Name", "Dankunku","Period2","Group1", "Region","CRR","Health Facility Name", "Janjanbureh","Period2","Group1", "Region","CRR","Health Facility Name", "Kaur","Period2","Group1", "Region","CRR","Health Facility Name", "Kudang","Period2","Group1", "Region","CRR","Health Facility Name", "Kuntaur","Period2","Group1", "Region","CRR","Health Facility Name", "Sami Karantaba","Period2","Group1"), "NA")</f>
        <v>848</v>
      </c>
      <c r="D4" s="9">
        <f>IFERROR(B4/C4, "NA")</f>
        <v>3.0660377358490566E-2</v>
      </c>
      <c r="E4" s="35"/>
      <c r="F4" s="12"/>
      <c r="G4" s="12"/>
      <c r="H4" s="12"/>
      <c r="I4" s="12"/>
      <c r="J4" s="12"/>
      <c r="K4" s="12"/>
      <c r="L4" s="12"/>
      <c r="M4" s="12"/>
      <c r="N4" s="12"/>
      <c r="O4" s="12"/>
      <c r="P4" s="12"/>
      <c r="Q4" s="12"/>
      <c r="R4" s="12"/>
    </row>
    <row r="5" spans="1:18" ht="20.25" thickTop="1" thickBot="1" x14ac:dyDescent="0.35">
      <c r="A5" s="11" t="s">
        <v>92</v>
      </c>
      <c r="B5" s="8" t="str">
        <f>IFERROR(GETPIVOTDATA("Cases",'Working Sheet'!$BE$2,"Region","CRR","Health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C5" s="47" t="str">
        <f>IFERROR(GETPIVOTDATA("Total Registrations",'Working Sheet'!$BE$2,"Region","CRR","Health Facility Name", "Bansang RCH","Period2","Group2", "Region","CRR","Health Facility Name", "Brikamaba","Period2","Group2", "Region","CRR","Health Facility Name", "Chamen","Period2","Group2", "Region","CRR","Health Facility Name", "Dankunku","Period2","Group2", "Region","CRR","Health Facility Name", "Janjanbureh","Period2","Group2", "Region","CRR","Health Facility Name", "Kaur","Period2","Group2", "Region","CRR","Health Facility Name", "Kudang","Period2","Group2", "Region","CRR","Health Facility Name", "Kuntaur","Period2","Group2", "Region","CRR","Health Facility Name", "Sami Karantaba","Period2","Group2"), "NA")</f>
        <v>NA</v>
      </c>
      <c r="D5" s="9" t="str">
        <f>IFERROR(B5/C5, "NA")</f>
        <v>NA</v>
      </c>
      <c r="E5" s="22" t="str">
        <f>IFERROR((C4-B4)-(C5-B5), "NA")</f>
        <v>NA</v>
      </c>
      <c r="F5" s="12"/>
      <c r="G5" s="12"/>
      <c r="H5" s="12"/>
      <c r="I5" s="12"/>
      <c r="J5" s="12"/>
      <c r="K5" s="12"/>
      <c r="L5" s="12"/>
      <c r="M5" s="12"/>
      <c r="N5" s="12"/>
      <c r="O5" s="12"/>
      <c r="P5" s="12"/>
      <c r="Q5" s="12"/>
      <c r="R5" s="12"/>
    </row>
    <row r="6" spans="1:18" ht="20.25" thickTop="1" thickBot="1" x14ac:dyDescent="0.35">
      <c r="A6" s="11" t="s">
        <v>93</v>
      </c>
      <c r="B6" s="8" t="str">
        <f>IFERROR(GETPIVOTDATA("Cases",'Working Sheet'!$BE$2,"Region","CRR","Health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C6" s="47" t="str">
        <f>IFERROR(GETPIVOTDATA("Total Registrations",'Working Sheet'!$BE$2,"Region","CRR","Health Facility Name", "Bansang RCH","Period2","Group3", "Region","CRR","Health Facility Name", "Brikamaba","Period2","Group3", "Region","CRR","Health Facility Name", "Chamen","Period2","Group3", "Region","CRR","Health Facility Name", "Dankunku","Period2","Group3", "Region","CRR","Health Facility Name", "Janjanbureh","Period2","Group3", "Region","CRR","Health Facility Name", "Kaur","Period2","Group3", "Region","CRR","Health Facility Name", "Kudang","Period2","Group3", "Region","CRR","Health Facility Name", "Kuntaur","Period2","Group3", "Region","CRR","Health Facility Name", "Sami Karantaba","Period2","Group3"), "NA")</f>
        <v>NA</v>
      </c>
      <c r="D6" s="9" t="str">
        <f>IFERROR(B6/C6, "NA")</f>
        <v>NA</v>
      </c>
      <c r="E6" s="22" t="str">
        <f>IFERROR((C5-B5)-(C6-B6), "NA")</f>
        <v>NA</v>
      </c>
      <c r="F6" s="12"/>
      <c r="G6" s="12"/>
      <c r="H6" s="12"/>
      <c r="I6" s="12"/>
      <c r="J6" s="12"/>
      <c r="K6" s="12"/>
      <c r="L6" s="12"/>
      <c r="M6" s="12"/>
      <c r="N6" s="12"/>
      <c r="O6" s="12"/>
      <c r="P6" s="12"/>
      <c r="Q6" s="12"/>
      <c r="R6" s="12"/>
    </row>
    <row r="7" spans="1:18" ht="15.75" thickTop="1" x14ac:dyDescent="0.25">
      <c r="A7" s="12"/>
      <c r="B7" s="12"/>
      <c r="C7" s="12"/>
      <c r="D7" s="12"/>
      <c r="E7" s="12"/>
      <c r="F7" s="12"/>
      <c r="G7" s="12"/>
      <c r="H7" s="12"/>
      <c r="I7" s="12"/>
      <c r="J7" s="12"/>
      <c r="K7" s="12"/>
      <c r="L7" s="12"/>
      <c r="M7" s="12"/>
      <c r="N7" s="12"/>
      <c r="O7" s="12"/>
      <c r="P7" s="12"/>
      <c r="Q7" s="12"/>
      <c r="R7" s="12"/>
    </row>
    <row r="8" spans="1:18" x14ac:dyDescent="0.25">
      <c r="A8" s="12"/>
      <c r="B8" s="12"/>
      <c r="C8" s="12"/>
      <c r="D8" s="12"/>
      <c r="E8" s="12"/>
      <c r="F8" s="12"/>
      <c r="G8" s="12"/>
      <c r="H8" s="12"/>
      <c r="I8" s="12"/>
      <c r="J8" s="12"/>
      <c r="K8" s="12"/>
      <c r="L8" s="12"/>
      <c r="M8" s="12"/>
      <c r="N8" s="12"/>
      <c r="O8" s="12"/>
      <c r="P8" s="12"/>
      <c r="Q8" s="12"/>
      <c r="R8" s="12"/>
    </row>
    <row r="9" spans="1:18" x14ac:dyDescent="0.25">
      <c r="A9" s="12"/>
      <c r="B9" s="12"/>
      <c r="C9" s="12"/>
      <c r="D9" s="12"/>
      <c r="E9" s="12"/>
      <c r="F9" s="12"/>
      <c r="G9" s="12"/>
      <c r="H9" s="12"/>
      <c r="I9" s="12"/>
      <c r="J9" s="12"/>
      <c r="K9" s="12"/>
      <c r="L9" s="12"/>
      <c r="M9" s="12"/>
      <c r="N9" s="12"/>
      <c r="O9" s="12"/>
      <c r="P9" s="12"/>
      <c r="Q9" s="12"/>
      <c r="R9" s="12"/>
    </row>
    <row r="10" spans="1:18" x14ac:dyDescent="0.25">
      <c r="A10" s="12"/>
      <c r="B10" s="12"/>
      <c r="C10" s="12"/>
      <c r="D10" s="12"/>
      <c r="E10" s="12"/>
      <c r="F10" s="12"/>
      <c r="G10" s="12"/>
      <c r="H10" s="12"/>
      <c r="I10" s="12"/>
      <c r="J10" s="12"/>
      <c r="K10" s="12"/>
      <c r="L10" s="12"/>
      <c r="M10" s="12"/>
      <c r="N10" s="12"/>
      <c r="O10" s="12"/>
      <c r="P10" s="12"/>
      <c r="Q10" s="12"/>
      <c r="R10" s="12"/>
    </row>
    <row r="11" spans="1:18" x14ac:dyDescent="0.25">
      <c r="A11" s="12"/>
      <c r="B11" s="12"/>
      <c r="C11" s="12"/>
      <c r="D11" s="12"/>
      <c r="E11" s="12"/>
      <c r="F11" s="12"/>
      <c r="G11" s="12"/>
      <c r="H11" s="12"/>
      <c r="I11" s="12"/>
      <c r="J11" s="12"/>
      <c r="K11" s="12"/>
      <c r="L11" s="12"/>
      <c r="M11" s="12"/>
      <c r="N11" s="12"/>
      <c r="O11" s="12"/>
      <c r="P11" s="12"/>
      <c r="Q11" s="12"/>
      <c r="R11" s="12"/>
    </row>
    <row r="12" spans="1:18" x14ac:dyDescent="0.25">
      <c r="A12" s="12"/>
      <c r="B12" s="12"/>
      <c r="C12" s="12"/>
      <c r="D12" s="12"/>
      <c r="E12" s="12"/>
      <c r="F12" s="12"/>
      <c r="G12" s="12"/>
      <c r="H12" s="12"/>
      <c r="I12" s="12"/>
      <c r="J12" s="12"/>
      <c r="K12" s="12"/>
      <c r="L12" s="12"/>
      <c r="M12" s="12"/>
      <c r="N12" s="12"/>
      <c r="O12" s="12"/>
      <c r="P12" s="12"/>
      <c r="Q12" s="12"/>
      <c r="R12" s="12"/>
    </row>
    <row r="13" spans="1:18" x14ac:dyDescent="0.25">
      <c r="A13" s="12"/>
      <c r="B13" s="12"/>
      <c r="C13" s="12"/>
      <c r="D13" s="12"/>
      <c r="E13" s="12"/>
      <c r="F13" s="12"/>
      <c r="G13" s="12"/>
      <c r="H13" s="12"/>
      <c r="I13" s="12"/>
      <c r="J13" s="12"/>
      <c r="K13" s="12"/>
      <c r="L13" s="12"/>
      <c r="M13" s="12"/>
      <c r="N13" s="12"/>
      <c r="O13" s="12"/>
      <c r="P13" s="12"/>
      <c r="Q13" s="12"/>
      <c r="R13" s="12"/>
    </row>
    <row r="14" spans="1:18" x14ac:dyDescent="0.25">
      <c r="A14" s="12"/>
      <c r="B14" s="12"/>
      <c r="C14" s="12"/>
      <c r="D14" s="12"/>
      <c r="E14" s="12"/>
      <c r="F14" s="12"/>
      <c r="G14" s="12"/>
      <c r="H14" s="12"/>
      <c r="I14" s="12"/>
      <c r="J14" s="12"/>
      <c r="K14" s="12"/>
      <c r="L14" s="12"/>
      <c r="M14" s="12"/>
      <c r="N14" s="12"/>
      <c r="O14" s="12"/>
      <c r="P14" s="12"/>
      <c r="Q14" s="12"/>
      <c r="R14" s="12"/>
    </row>
    <row r="15" spans="1:18" x14ac:dyDescent="0.25">
      <c r="A15" s="12"/>
      <c r="B15" s="12"/>
      <c r="C15" s="12"/>
      <c r="D15" s="12"/>
      <c r="E15" s="12"/>
      <c r="F15" s="12"/>
      <c r="G15" s="12"/>
      <c r="H15" s="12"/>
      <c r="I15" s="12"/>
      <c r="J15" s="12"/>
      <c r="K15" s="12"/>
      <c r="L15" s="12"/>
      <c r="M15" s="12"/>
      <c r="N15" s="12"/>
      <c r="O15" s="12"/>
      <c r="P15" s="12"/>
      <c r="Q15" s="12"/>
      <c r="R15" s="12"/>
    </row>
    <row r="16" spans="1:18" x14ac:dyDescent="0.25">
      <c r="A16" s="12"/>
      <c r="B16" s="12"/>
      <c r="C16" s="12"/>
      <c r="D16" s="12"/>
      <c r="E16" s="12"/>
      <c r="F16" s="12"/>
      <c r="G16" s="12"/>
      <c r="H16" s="12"/>
      <c r="I16" s="12"/>
      <c r="J16" s="12"/>
      <c r="K16" s="12"/>
      <c r="L16" s="12"/>
      <c r="M16" s="12"/>
      <c r="N16" s="12"/>
      <c r="O16" s="12"/>
      <c r="P16" s="12"/>
      <c r="Q16" s="12"/>
      <c r="R16" s="12"/>
    </row>
    <row r="17" spans="1:18" x14ac:dyDescent="0.25">
      <c r="A17" s="12"/>
      <c r="B17" s="12"/>
      <c r="C17" s="12"/>
      <c r="D17" s="12"/>
      <c r="E17" s="12"/>
      <c r="F17" s="12"/>
      <c r="G17" s="12"/>
      <c r="H17" s="12"/>
      <c r="I17" s="12"/>
      <c r="J17" s="12"/>
      <c r="K17" s="12"/>
      <c r="L17" s="12"/>
      <c r="M17" s="12"/>
      <c r="N17" s="12"/>
      <c r="O17" s="12"/>
      <c r="P17" s="12"/>
      <c r="Q17" s="12"/>
      <c r="R17" s="12"/>
    </row>
    <row r="18" spans="1:18" x14ac:dyDescent="0.25">
      <c r="A18" s="12"/>
      <c r="B18" s="12"/>
      <c r="C18" s="12"/>
      <c r="D18" s="12"/>
      <c r="E18" s="12"/>
      <c r="F18" s="12"/>
      <c r="G18" s="12"/>
      <c r="H18" s="12"/>
      <c r="I18" s="12"/>
      <c r="J18" s="12"/>
      <c r="K18" s="12"/>
      <c r="L18" s="12"/>
      <c r="M18" s="12"/>
      <c r="N18" s="12"/>
      <c r="O18" s="12"/>
      <c r="P18" s="12"/>
      <c r="Q18" s="12"/>
      <c r="R18" s="12"/>
    </row>
    <row r="19" spans="1:18" x14ac:dyDescent="0.25">
      <c r="A19" s="12"/>
      <c r="B19" s="12"/>
      <c r="C19" s="12"/>
      <c r="D19" s="12"/>
      <c r="E19" s="12"/>
      <c r="F19" s="12"/>
      <c r="G19" s="12"/>
      <c r="H19" s="12"/>
      <c r="I19" s="12"/>
      <c r="J19" s="12"/>
      <c r="K19" s="12"/>
      <c r="L19" s="12"/>
      <c r="M19" s="12"/>
      <c r="N19" s="12"/>
      <c r="O19" s="12"/>
      <c r="P19" s="12"/>
      <c r="Q19" s="12"/>
      <c r="R19" s="12"/>
    </row>
    <row r="20" spans="1:18" x14ac:dyDescent="0.25">
      <c r="A20" s="12"/>
      <c r="B20" s="12"/>
      <c r="C20" s="12"/>
      <c r="D20" s="12"/>
      <c r="E20" s="12"/>
      <c r="F20" s="12"/>
      <c r="G20" s="12"/>
      <c r="H20" s="12"/>
      <c r="I20" s="12"/>
      <c r="J20" s="12"/>
      <c r="K20" s="12"/>
      <c r="L20" s="12"/>
      <c r="M20" s="12"/>
      <c r="N20" s="12"/>
      <c r="O20" s="12"/>
      <c r="P20" s="12"/>
      <c r="Q20" s="12"/>
      <c r="R20" s="12"/>
    </row>
    <row r="21" spans="1:18" x14ac:dyDescent="0.25">
      <c r="A21" s="12"/>
      <c r="B21" s="12"/>
      <c r="C21" s="12"/>
      <c r="D21" s="12"/>
      <c r="E21" s="12"/>
      <c r="F21" s="12"/>
      <c r="G21" s="12"/>
      <c r="H21" s="12"/>
      <c r="I21" s="12"/>
      <c r="J21" s="12"/>
      <c r="K21" s="12"/>
      <c r="L21" s="12"/>
      <c r="M21" s="12"/>
      <c r="N21" s="12"/>
      <c r="O21" s="12"/>
      <c r="P21" s="12"/>
      <c r="Q21" s="12"/>
      <c r="R21" s="12"/>
    </row>
  </sheetData>
  <mergeCells count="1">
    <mergeCell ref="A1: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2D94E-F56D-4D7C-9550-1D4B80DAC5E1}">
  <sheetPr codeName="Sheet16"/>
  <dimension ref="A1:BG20"/>
  <sheetViews>
    <sheetView workbookViewId="0">
      <selection activeCell="A2" sqref="A2"/>
    </sheetView>
  </sheetViews>
  <sheetFormatPr defaultRowHeight="15" x14ac:dyDescent="0.25"/>
  <cols>
    <col min="1" max="1" width="15.7109375" bestFit="1" customWidth="1"/>
    <col min="2" max="2" width="7" bestFit="1" customWidth="1"/>
    <col min="3" max="3" width="18.28515625" bestFit="1" customWidth="1"/>
    <col min="5" max="5" width="15.7109375" bestFit="1" customWidth="1"/>
    <col min="6" max="6" width="7" bestFit="1" customWidth="1"/>
    <col min="7" max="7" width="18.28515625" bestFit="1" customWidth="1"/>
    <col min="9" max="9" width="15.7109375" bestFit="1" customWidth="1"/>
    <col min="10" max="10" width="10.85546875" bestFit="1" customWidth="1"/>
    <col min="11" max="11" width="13.42578125" bestFit="1" customWidth="1"/>
    <col min="12" max="12" width="8.85546875" customWidth="1"/>
    <col min="13" max="13" width="15.7109375" bestFit="1" customWidth="1"/>
    <col min="14" max="14" width="10.85546875" bestFit="1" customWidth="1"/>
    <col min="15" max="15" width="13.42578125" bestFit="1" customWidth="1"/>
    <col min="16" max="16" width="7.28515625" customWidth="1"/>
    <col min="17" max="17" width="15.7109375" bestFit="1" customWidth="1"/>
    <col min="18" max="18" width="10.85546875" bestFit="1" customWidth="1"/>
    <col min="19" max="19" width="13.42578125" bestFit="1" customWidth="1"/>
    <col min="20" max="20" width="8.140625" customWidth="1"/>
    <col min="21" max="21" width="15.7109375" bestFit="1" customWidth="1"/>
    <col min="22" max="22" width="10.85546875" bestFit="1" customWidth="1"/>
    <col min="23" max="23" width="13.42578125" bestFit="1" customWidth="1"/>
    <col min="24" max="24" width="5.85546875" customWidth="1"/>
    <col min="25" max="25" width="15.7109375" bestFit="1" customWidth="1"/>
    <col min="26" max="26" width="8.7109375" bestFit="1" customWidth="1"/>
    <col min="27" max="27" width="12.85546875" bestFit="1" customWidth="1"/>
    <col min="28" max="28" width="7.5703125" customWidth="1"/>
    <col min="29" max="29" width="15.7109375" bestFit="1" customWidth="1"/>
    <col min="30" max="30" width="8.7109375" bestFit="1" customWidth="1"/>
    <col min="31" max="31" width="12.85546875" bestFit="1" customWidth="1"/>
    <col min="32" max="32" width="6.7109375" customWidth="1"/>
    <col min="33" max="33" width="15.7109375" bestFit="1" customWidth="1"/>
    <col min="34" max="34" width="8.7109375" bestFit="1" customWidth="1"/>
    <col min="35" max="35" width="12.85546875" bestFit="1" customWidth="1"/>
    <col min="36" max="36" width="6.5703125" customWidth="1"/>
    <col min="37" max="37" width="15.7109375" bestFit="1" customWidth="1"/>
    <col min="38" max="38" width="8.7109375" bestFit="1" customWidth="1"/>
    <col min="39" max="39" width="12.85546875" bestFit="1" customWidth="1"/>
    <col min="40" max="40" width="6.28515625" customWidth="1"/>
    <col min="41" max="41" width="15.7109375" bestFit="1" customWidth="1"/>
    <col min="42" max="42" width="6" bestFit="1" customWidth="1"/>
    <col min="43" max="43" width="8.5703125" bestFit="1" customWidth="1"/>
    <col min="44" max="44" width="7.28515625" customWidth="1"/>
    <col min="45" max="45" width="15.7109375" bestFit="1" customWidth="1"/>
    <col min="46" max="46" width="6" bestFit="1" customWidth="1"/>
    <col min="47" max="47" width="8.5703125" bestFit="1" customWidth="1"/>
    <col min="48" max="48" width="6.28515625" customWidth="1"/>
    <col min="49" max="49" width="15.7109375" bestFit="1" customWidth="1"/>
    <col min="50" max="50" width="6" bestFit="1" customWidth="1"/>
    <col min="51" max="51" width="8.5703125" bestFit="1" customWidth="1"/>
    <col min="52" max="52" width="5.5703125" customWidth="1"/>
    <col min="53" max="53" width="15.7109375" bestFit="1" customWidth="1"/>
    <col min="54" max="54" width="6" bestFit="1" customWidth="1"/>
    <col min="55" max="55" width="8.5703125" bestFit="1" customWidth="1"/>
    <col min="56" max="56" width="5.85546875" customWidth="1"/>
    <col min="57" max="57" width="15.7109375" bestFit="1" customWidth="1"/>
    <col min="58" max="58" width="6" bestFit="1" customWidth="1"/>
    <col min="59" max="59" width="17.7109375" bestFit="1" customWidth="1"/>
    <col min="60" max="169" width="24.7109375" bestFit="1" customWidth="1"/>
    <col min="170" max="170" width="24.85546875" bestFit="1" customWidth="1"/>
    <col min="171" max="171" width="29.85546875" bestFit="1" customWidth="1"/>
    <col min="172" max="172" width="4.85546875" bestFit="1" customWidth="1"/>
    <col min="173" max="173" width="4" bestFit="1" customWidth="1"/>
    <col min="174" max="174" width="7.85546875" bestFit="1" customWidth="1"/>
    <col min="175" max="175" width="4.85546875" bestFit="1" customWidth="1"/>
    <col min="176" max="176" width="4" bestFit="1" customWidth="1"/>
    <col min="177" max="177" width="5" bestFit="1" customWidth="1"/>
    <col min="178" max="178" width="7.85546875" bestFit="1" customWidth="1"/>
    <col min="179" max="179" width="4.85546875" bestFit="1" customWidth="1"/>
    <col min="180" max="180" width="4" bestFit="1" customWidth="1"/>
    <col min="181" max="181" width="7.85546875" bestFit="1" customWidth="1"/>
    <col min="182" max="182" width="4.85546875" bestFit="1" customWidth="1"/>
    <col min="183" max="183" width="4" bestFit="1" customWidth="1"/>
    <col min="184" max="184" width="7.85546875" bestFit="1" customWidth="1"/>
    <col min="185" max="185" width="4.85546875" bestFit="1" customWidth="1"/>
    <col min="186" max="186" width="7.85546875" bestFit="1" customWidth="1"/>
    <col min="187" max="187" width="4.85546875" bestFit="1" customWidth="1"/>
    <col min="188" max="188" width="7.85546875" bestFit="1" customWidth="1"/>
    <col min="189" max="189" width="4.85546875" bestFit="1" customWidth="1"/>
    <col min="190" max="190" width="7.85546875" bestFit="1" customWidth="1"/>
    <col min="191" max="191" width="4.85546875" bestFit="1" customWidth="1"/>
    <col min="192" max="192" width="4" bestFit="1" customWidth="1"/>
    <col min="193" max="193" width="7.85546875" bestFit="1" customWidth="1"/>
    <col min="194" max="194" width="4.85546875" bestFit="1" customWidth="1"/>
    <col min="195" max="195" width="4" bestFit="1" customWidth="1"/>
    <col min="196" max="196" width="7.85546875" bestFit="1" customWidth="1"/>
    <col min="197" max="197" width="4.85546875" bestFit="1" customWidth="1"/>
    <col min="198" max="198" width="4" bestFit="1" customWidth="1"/>
    <col min="199" max="199" width="7.85546875" bestFit="1" customWidth="1"/>
    <col min="200" max="200" width="4.85546875" bestFit="1" customWidth="1"/>
    <col min="201" max="201" width="5" bestFit="1" customWidth="1"/>
    <col min="202" max="202" width="7.85546875" bestFit="1" customWidth="1"/>
    <col min="203" max="203" width="4.85546875" bestFit="1" customWidth="1"/>
    <col min="204" max="204" width="7.85546875" bestFit="1" customWidth="1"/>
    <col min="205" max="205" width="4.85546875" bestFit="1" customWidth="1"/>
    <col min="206" max="206" width="4" bestFit="1" customWidth="1"/>
    <col min="207" max="207" width="7.85546875" bestFit="1" customWidth="1"/>
    <col min="208" max="208" width="5.85546875" bestFit="1" customWidth="1"/>
    <col min="209" max="209" width="4" bestFit="1" customWidth="1"/>
    <col min="210" max="210" width="8.85546875" bestFit="1" customWidth="1"/>
    <col min="211" max="211" width="5.85546875" bestFit="1" customWidth="1"/>
    <col min="212" max="212" width="8.85546875" bestFit="1" customWidth="1"/>
    <col min="213" max="213" width="5.85546875" bestFit="1" customWidth="1"/>
    <col min="214" max="214" width="8.85546875" bestFit="1" customWidth="1"/>
    <col min="215" max="215" width="5.85546875" bestFit="1" customWidth="1"/>
    <col min="216" max="216" width="5" bestFit="1" customWidth="1"/>
    <col min="217" max="217" width="8.85546875" bestFit="1" customWidth="1"/>
    <col min="218" max="218" width="5.85546875" bestFit="1" customWidth="1"/>
    <col min="219" max="219" width="8.85546875" bestFit="1" customWidth="1"/>
    <col min="220" max="220" width="5.85546875" bestFit="1" customWidth="1"/>
    <col min="221" max="221" width="4" bestFit="1" customWidth="1"/>
    <col min="222" max="222" width="8.85546875" bestFit="1" customWidth="1"/>
    <col min="223" max="223" width="5.85546875" bestFit="1" customWidth="1"/>
    <col min="224" max="224" width="8.85546875" bestFit="1" customWidth="1"/>
    <col min="225" max="225" width="5.85546875" bestFit="1" customWidth="1"/>
    <col min="226" max="226" width="8.85546875" bestFit="1" customWidth="1"/>
    <col min="227" max="227" width="5.85546875" bestFit="1" customWidth="1"/>
    <col min="228" max="228" width="8.85546875" bestFit="1" customWidth="1"/>
    <col min="229" max="229" width="5.85546875" bestFit="1" customWidth="1"/>
    <col min="230" max="230" width="5" bestFit="1" customWidth="1"/>
    <col min="231" max="231" width="8.85546875" bestFit="1" customWidth="1"/>
    <col min="232" max="232" width="5.85546875" bestFit="1" customWidth="1"/>
    <col min="233" max="233" width="4" bestFit="1" customWidth="1"/>
    <col min="234" max="234" width="5" bestFit="1" customWidth="1"/>
    <col min="235" max="235" width="8.85546875" bestFit="1" customWidth="1"/>
    <col min="236" max="236" width="5.85546875" bestFit="1" customWidth="1"/>
    <col min="237" max="237" width="4" bestFit="1" customWidth="1"/>
    <col min="238" max="238" width="8.85546875" bestFit="1" customWidth="1"/>
    <col min="239" max="239" width="5.85546875" bestFit="1" customWidth="1"/>
    <col min="240" max="240" width="5" bestFit="1" customWidth="1"/>
    <col min="241" max="241" width="8.85546875" bestFit="1" customWidth="1"/>
    <col min="242" max="242" width="5.85546875" bestFit="1" customWidth="1"/>
    <col min="243" max="243" width="4" bestFit="1" customWidth="1"/>
    <col min="244" max="244" width="5" bestFit="1" customWidth="1"/>
    <col min="245" max="245" width="8.85546875" bestFit="1" customWidth="1"/>
    <col min="246" max="246" width="5.85546875" bestFit="1" customWidth="1"/>
    <col min="247" max="247" width="5" bestFit="1" customWidth="1"/>
    <col min="248" max="248" width="8.85546875" bestFit="1" customWidth="1"/>
    <col min="249" max="249" width="5.85546875" bestFit="1" customWidth="1"/>
    <col min="250" max="250" width="8.85546875" bestFit="1" customWidth="1"/>
    <col min="251" max="251" width="5.85546875" bestFit="1" customWidth="1"/>
    <col min="252" max="252" width="8.85546875" bestFit="1" customWidth="1"/>
    <col min="253" max="253" width="5.85546875" bestFit="1" customWidth="1"/>
    <col min="254" max="254" width="8.85546875" bestFit="1" customWidth="1"/>
    <col min="255" max="255" width="5.85546875" bestFit="1" customWidth="1"/>
    <col min="256" max="256" width="8.85546875" bestFit="1" customWidth="1"/>
    <col min="257" max="257" width="5.85546875" bestFit="1" customWidth="1"/>
    <col min="258" max="259" width="5" bestFit="1" customWidth="1"/>
    <col min="260" max="260" width="8.85546875" bestFit="1" customWidth="1"/>
    <col min="261" max="261" width="5.85546875" bestFit="1" customWidth="1"/>
    <col min="262" max="262" width="8.85546875" bestFit="1" customWidth="1"/>
    <col min="263" max="263" width="5.85546875" bestFit="1" customWidth="1"/>
    <col min="264" max="264" width="8.85546875" bestFit="1" customWidth="1"/>
    <col min="265" max="265" width="5.85546875" bestFit="1" customWidth="1"/>
    <col min="266" max="266" width="8.85546875" bestFit="1" customWidth="1"/>
    <col min="267" max="267" width="5.85546875" bestFit="1" customWidth="1"/>
    <col min="268" max="268" width="8.85546875" bestFit="1" customWidth="1"/>
    <col min="269" max="269" width="5.85546875" bestFit="1" customWidth="1"/>
    <col min="270" max="270" width="5" bestFit="1" customWidth="1"/>
    <col min="271" max="271" width="8.85546875" bestFit="1" customWidth="1"/>
    <col min="272" max="272" width="5.85546875" bestFit="1" customWidth="1"/>
    <col min="273" max="273" width="8.85546875" bestFit="1" customWidth="1"/>
    <col min="274" max="274" width="5.85546875" bestFit="1" customWidth="1"/>
    <col min="275" max="276" width="4" bestFit="1" customWidth="1"/>
    <col min="277" max="277" width="5" bestFit="1" customWidth="1"/>
    <col min="278" max="278" width="8.85546875" bestFit="1" customWidth="1"/>
    <col min="279" max="279" width="5.85546875" bestFit="1" customWidth="1"/>
    <col min="280" max="280" width="8.85546875" bestFit="1" customWidth="1"/>
    <col min="281" max="281" width="5.85546875" bestFit="1" customWidth="1"/>
    <col min="282" max="282" width="8.85546875" bestFit="1" customWidth="1"/>
    <col min="283" max="283" width="5.85546875" bestFit="1" customWidth="1"/>
    <col min="284" max="284" width="8.85546875" bestFit="1" customWidth="1"/>
    <col min="285" max="285" width="5.85546875" bestFit="1" customWidth="1"/>
    <col min="286" max="286" width="8.85546875" bestFit="1" customWidth="1"/>
    <col min="287" max="287" width="5.85546875" bestFit="1" customWidth="1"/>
    <col min="288" max="288" width="8.85546875" bestFit="1" customWidth="1"/>
    <col min="289" max="289" width="5.85546875" bestFit="1" customWidth="1"/>
    <col min="290" max="290" width="8.85546875" bestFit="1" customWidth="1"/>
    <col min="291" max="291" width="5.85546875" bestFit="1" customWidth="1"/>
    <col min="292" max="292" width="8.85546875" bestFit="1" customWidth="1"/>
    <col min="293" max="293" width="5.85546875" bestFit="1" customWidth="1"/>
    <col min="294" max="294" width="8.85546875" bestFit="1" customWidth="1"/>
    <col min="295" max="295" width="5.85546875" bestFit="1" customWidth="1"/>
    <col min="296" max="296" width="8.85546875" bestFit="1" customWidth="1"/>
    <col min="297" max="297" width="5.85546875" bestFit="1" customWidth="1"/>
    <col min="298" max="298" width="8.85546875" bestFit="1" customWidth="1"/>
    <col min="299" max="299" width="5.85546875" bestFit="1" customWidth="1"/>
    <col min="300" max="300" width="8.85546875" bestFit="1" customWidth="1"/>
    <col min="301" max="301" width="5.85546875" bestFit="1" customWidth="1"/>
    <col min="302" max="302" width="5" bestFit="1" customWidth="1"/>
    <col min="303" max="303" width="8.85546875" bestFit="1" customWidth="1"/>
    <col min="304" max="304" width="5.85546875" bestFit="1" customWidth="1"/>
    <col min="305" max="305" width="8.85546875" bestFit="1" customWidth="1"/>
    <col min="306" max="306" width="5.85546875" bestFit="1" customWidth="1"/>
    <col min="307" max="307" width="5" bestFit="1" customWidth="1"/>
    <col min="308" max="308" width="8.85546875" bestFit="1" customWidth="1"/>
    <col min="309" max="309" width="5.85546875" bestFit="1" customWidth="1"/>
    <col min="310" max="310" width="8.85546875" bestFit="1" customWidth="1"/>
    <col min="311" max="311" width="5.85546875" bestFit="1" customWidth="1"/>
    <col min="312" max="312" width="8.85546875" bestFit="1" customWidth="1"/>
    <col min="313" max="313" width="5.85546875" bestFit="1" customWidth="1"/>
    <col min="314" max="314" width="4" bestFit="1" customWidth="1"/>
    <col min="315" max="315" width="8.85546875" bestFit="1" customWidth="1"/>
    <col min="316" max="316" width="5.85546875" bestFit="1" customWidth="1"/>
    <col min="317" max="317" width="8.85546875" bestFit="1" customWidth="1"/>
    <col min="318" max="318" width="5.85546875" bestFit="1" customWidth="1"/>
    <col min="319" max="319" width="8.85546875" bestFit="1" customWidth="1"/>
    <col min="320" max="320" width="5.85546875" bestFit="1" customWidth="1"/>
    <col min="321" max="321" width="8.85546875" bestFit="1" customWidth="1"/>
    <col min="322" max="322" width="5.85546875" bestFit="1" customWidth="1"/>
    <col min="323" max="323" width="4" bestFit="1" customWidth="1"/>
    <col min="324" max="324" width="8.85546875" bestFit="1" customWidth="1"/>
    <col min="325" max="325" width="5.85546875" bestFit="1" customWidth="1"/>
    <col min="326" max="326" width="8.85546875" bestFit="1" customWidth="1"/>
    <col min="327" max="327" width="5.85546875" bestFit="1" customWidth="1"/>
    <col min="328" max="328" width="8.85546875" bestFit="1" customWidth="1"/>
    <col min="329" max="329" width="5.85546875" bestFit="1" customWidth="1"/>
    <col min="330" max="330" width="8.85546875" bestFit="1" customWidth="1"/>
    <col min="331" max="331" width="5.85546875" bestFit="1" customWidth="1"/>
    <col min="332" max="332" width="5" bestFit="1" customWidth="1"/>
    <col min="333" max="333" width="8.85546875" bestFit="1" customWidth="1"/>
    <col min="334" max="334" width="5.85546875" bestFit="1" customWidth="1"/>
    <col min="335" max="335" width="8.85546875" bestFit="1" customWidth="1"/>
    <col min="336" max="336" width="5.85546875" bestFit="1" customWidth="1"/>
    <col min="337" max="337" width="8.85546875" bestFit="1" customWidth="1"/>
    <col min="338" max="338" width="5.85546875" bestFit="1" customWidth="1"/>
    <col min="339" max="339" width="8.85546875" bestFit="1" customWidth="1"/>
    <col min="340" max="340" width="5.85546875" bestFit="1" customWidth="1"/>
    <col min="341" max="341" width="8.85546875" bestFit="1" customWidth="1"/>
    <col min="342" max="342" width="5.85546875" bestFit="1" customWidth="1"/>
    <col min="343" max="343" width="8.85546875" bestFit="1" customWidth="1"/>
    <col min="344" max="344" width="5.85546875" bestFit="1" customWidth="1"/>
    <col min="345" max="345" width="8.85546875" bestFit="1" customWidth="1"/>
    <col min="346" max="346" width="5.85546875" bestFit="1" customWidth="1"/>
    <col min="347" max="347" width="8.85546875" bestFit="1" customWidth="1"/>
    <col min="348" max="348" width="5.85546875" bestFit="1" customWidth="1"/>
    <col min="349" max="349" width="8.85546875" bestFit="1" customWidth="1"/>
    <col min="350" max="350" width="5.85546875" bestFit="1" customWidth="1"/>
    <col min="351" max="351" width="8.85546875" bestFit="1" customWidth="1"/>
    <col min="352" max="352" width="5.85546875" bestFit="1" customWidth="1"/>
    <col min="353" max="353" width="5" bestFit="1" customWidth="1"/>
    <col min="354" max="354" width="8.85546875" bestFit="1" customWidth="1"/>
    <col min="355" max="355" width="5.85546875" bestFit="1" customWidth="1"/>
    <col min="356" max="356" width="8.85546875" bestFit="1" customWidth="1"/>
    <col min="357" max="357" width="5.85546875" bestFit="1" customWidth="1"/>
    <col min="358" max="358" width="8.85546875" bestFit="1" customWidth="1"/>
    <col min="359" max="359" width="5.85546875" bestFit="1" customWidth="1"/>
    <col min="360" max="360" width="8.85546875" bestFit="1" customWidth="1"/>
    <col min="361" max="361" width="5.85546875" bestFit="1" customWidth="1"/>
    <col min="362" max="362" width="8.85546875" bestFit="1" customWidth="1"/>
    <col min="363" max="363" width="5.85546875" bestFit="1" customWidth="1"/>
    <col min="364" max="364" width="8.85546875" bestFit="1" customWidth="1"/>
    <col min="365" max="365" width="5.85546875" bestFit="1" customWidth="1"/>
    <col min="366" max="366" width="8.85546875" bestFit="1" customWidth="1"/>
    <col min="367" max="367" width="5.85546875" bestFit="1" customWidth="1"/>
    <col min="368" max="368" width="8.85546875" bestFit="1" customWidth="1"/>
    <col min="369" max="369" width="5.85546875" bestFit="1" customWidth="1"/>
    <col min="370" max="370" width="8.85546875" bestFit="1" customWidth="1"/>
    <col min="371" max="371" width="5.85546875" bestFit="1" customWidth="1"/>
    <col min="372" max="372" width="8.85546875" bestFit="1" customWidth="1"/>
    <col min="373" max="373" width="5.85546875" bestFit="1" customWidth="1"/>
    <col min="374" max="374" width="8.85546875" bestFit="1" customWidth="1"/>
    <col min="375" max="375" width="5.85546875" bestFit="1" customWidth="1"/>
    <col min="376" max="376" width="8.85546875" bestFit="1" customWidth="1"/>
    <col min="377" max="377" width="5.85546875" bestFit="1" customWidth="1"/>
    <col min="378" max="378" width="8.85546875" bestFit="1" customWidth="1"/>
    <col min="379" max="379" width="5.85546875" bestFit="1" customWidth="1"/>
    <col min="380" max="380" width="8.85546875" bestFit="1" customWidth="1"/>
    <col min="381" max="381" width="5.85546875" bestFit="1" customWidth="1"/>
    <col min="382" max="382" width="8.85546875" bestFit="1" customWidth="1"/>
    <col min="383" max="383" width="5.85546875" bestFit="1" customWidth="1"/>
    <col min="384" max="384" width="8.85546875" bestFit="1" customWidth="1"/>
    <col min="385" max="385" width="5.85546875" bestFit="1" customWidth="1"/>
    <col min="386" max="386" width="8.85546875" bestFit="1" customWidth="1"/>
    <col min="387" max="387" width="5.85546875" bestFit="1" customWidth="1"/>
    <col min="388" max="388" width="8.85546875" bestFit="1" customWidth="1"/>
    <col min="389" max="389" width="5.85546875" bestFit="1" customWidth="1"/>
    <col min="390" max="390" width="8.85546875" bestFit="1" customWidth="1"/>
    <col min="391" max="391" width="5.85546875" bestFit="1" customWidth="1"/>
    <col min="392" max="392" width="8.85546875" bestFit="1" customWidth="1"/>
    <col min="393" max="393" width="5.85546875" bestFit="1" customWidth="1"/>
    <col min="394" max="394" width="8.85546875" bestFit="1" customWidth="1"/>
    <col min="395" max="395" width="5.85546875" bestFit="1" customWidth="1"/>
    <col min="396" max="396" width="8.85546875" bestFit="1" customWidth="1"/>
    <col min="397" max="397" width="5.85546875" bestFit="1" customWidth="1"/>
    <col min="398" max="398" width="8.85546875" bestFit="1" customWidth="1"/>
    <col min="399" max="399" width="5.85546875" bestFit="1" customWidth="1"/>
    <col min="400" max="400" width="8.85546875" bestFit="1" customWidth="1"/>
    <col min="401" max="401" width="5.85546875" bestFit="1" customWidth="1"/>
    <col min="402" max="402" width="8.85546875" bestFit="1" customWidth="1"/>
    <col min="403" max="403" width="5.85546875" bestFit="1" customWidth="1"/>
    <col min="404" max="404" width="8.85546875" bestFit="1" customWidth="1"/>
    <col min="405" max="405" width="6.85546875" bestFit="1" customWidth="1"/>
    <col min="406" max="406" width="9.85546875" bestFit="1" customWidth="1"/>
    <col min="407" max="407" width="6.85546875" bestFit="1" customWidth="1"/>
    <col min="408" max="408" width="9.85546875" bestFit="1" customWidth="1"/>
    <col min="409" max="409" width="6.85546875" bestFit="1" customWidth="1"/>
    <col min="410" max="410" width="9.85546875" bestFit="1" customWidth="1"/>
    <col min="411" max="411" width="11.28515625" bestFit="1" customWidth="1"/>
  </cols>
  <sheetData>
    <row r="1" spans="1:59" x14ac:dyDescent="0.25">
      <c r="A1" s="54" t="s">
        <v>46</v>
      </c>
      <c r="B1" s="54"/>
      <c r="C1" s="54"/>
      <c r="E1" s="54" t="s">
        <v>47</v>
      </c>
      <c r="F1" s="54"/>
      <c r="G1" s="54"/>
      <c r="I1" s="54" t="s">
        <v>48</v>
      </c>
      <c r="J1" s="54"/>
      <c r="K1" s="54"/>
      <c r="M1" s="54" t="s">
        <v>49</v>
      </c>
      <c r="N1" s="54"/>
      <c r="O1" s="54"/>
      <c r="Q1" s="54" t="s">
        <v>50</v>
      </c>
      <c r="R1" s="54"/>
      <c r="S1" s="54"/>
      <c r="U1" s="54" t="s">
        <v>51</v>
      </c>
      <c r="V1" s="54"/>
      <c r="W1" s="54"/>
      <c r="Y1" s="54" t="s">
        <v>52</v>
      </c>
      <c r="Z1" s="54"/>
      <c r="AA1" s="54"/>
      <c r="AC1" s="54" t="s">
        <v>53</v>
      </c>
      <c r="AD1" s="54"/>
      <c r="AE1" s="54"/>
      <c r="AG1" s="54" t="s">
        <v>54</v>
      </c>
      <c r="AH1" s="54"/>
      <c r="AI1" s="54"/>
      <c r="AK1" s="54" t="s">
        <v>55</v>
      </c>
      <c r="AL1" s="54"/>
      <c r="AM1" s="54"/>
      <c r="AO1" s="54" t="s">
        <v>56</v>
      </c>
      <c r="AP1" s="54"/>
      <c r="AQ1" s="54"/>
      <c r="AS1" s="54" t="s">
        <v>57</v>
      </c>
      <c r="AT1" s="54"/>
      <c r="AU1" s="54"/>
      <c r="AW1" s="54" t="s">
        <v>58</v>
      </c>
      <c r="AX1" s="54"/>
      <c r="AY1" s="54"/>
      <c r="BA1" s="54" t="s">
        <v>59</v>
      </c>
      <c r="BB1" s="54"/>
      <c r="BC1" s="54"/>
      <c r="BE1" s="54" t="s">
        <v>60</v>
      </c>
      <c r="BF1" s="54"/>
      <c r="BG1" s="54"/>
    </row>
    <row r="2" spans="1:59" x14ac:dyDescent="0.25">
      <c r="A2" s="1" t="s">
        <v>37</v>
      </c>
      <c r="B2" t="s">
        <v>88</v>
      </c>
      <c r="C2" t="s">
        <v>90</v>
      </c>
      <c r="E2" s="1" t="s">
        <v>37</v>
      </c>
      <c r="F2" t="s">
        <v>88</v>
      </c>
      <c r="G2" t="s">
        <v>90</v>
      </c>
      <c r="I2" s="1" t="s">
        <v>37</v>
      </c>
      <c r="J2" t="s">
        <v>40</v>
      </c>
      <c r="K2" t="s">
        <v>41</v>
      </c>
      <c r="M2" s="1" t="s">
        <v>37</v>
      </c>
      <c r="N2" t="s">
        <v>40</v>
      </c>
      <c r="O2" t="s">
        <v>41</v>
      </c>
      <c r="Q2" s="1" t="s">
        <v>37</v>
      </c>
      <c r="R2" t="s">
        <v>40</v>
      </c>
      <c r="S2" t="s">
        <v>41</v>
      </c>
      <c r="U2" s="1" t="s">
        <v>37</v>
      </c>
      <c r="V2" t="s">
        <v>40</v>
      </c>
      <c r="W2" t="s">
        <v>41</v>
      </c>
      <c r="Y2" s="1" t="s">
        <v>37</v>
      </c>
      <c r="Z2" t="s">
        <v>42</v>
      </c>
      <c r="AA2" t="s">
        <v>43</v>
      </c>
      <c r="AC2" s="1" t="s">
        <v>37</v>
      </c>
      <c r="AD2" t="s">
        <v>42</v>
      </c>
      <c r="AE2" t="s">
        <v>43</v>
      </c>
      <c r="AG2" s="1" t="s">
        <v>37</v>
      </c>
      <c r="AH2" t="s">
        <v>42</v>
      </c>
      <c r="AI2" t="s">
        <v>43</v>
      </c>
      <c r="AK2" s="1" t="s">
        <v>37</v>
      </c>
      <c r="AL2" t="s">
        <v>42</v>
      </c>
      <c r="AM2" t="s">
        <v>43</v>
      </c>
      <c r="AO2" s="1" t="s">
        <v>37</v>
      </c>
      <c r="AP2" t="s">
        <v>36</v>
      </c>
      <c r="AQ2" t="s">
        <v>44</v>
      </c>
      <c r="AS2" s="1" t="s">
        <v>37</v>
      </c>
      <c r="AT2" t="s">
        <v>36</v>
      </c>
      <c r="AU2" t="s">
        <v>44</v>
      </c>
      <c r="AW2" s="1" t="s">
        <v>37</v>
      </c>
      <c r="AX2" t="s">
        <v>36</v>
      </c>
      <c r="AY2" t="s">
        <v>44</v>
      </c>
      <c r="BA2" s="1" t="s">
        <v>37</v>
      </c>
      <c r="BB2" t="s">
        <v>36</v>
      </c>
      <c r="BC2" t="s">
        <v>44</v>
      </c>
      <c r="BE2" s="1" t="s">
        <v>37</v>
      </c>
      <c r="BF2" t="s">
        <v>36</v>
      </c>
      <c r="BG2" t="s">
        <v>45</v>
      </c>
    </row>
    <row r="3" spans="1:59" x14ac:dyDescent="0.25">
      <c r="A3" s="2" t="s">
        <v>65</v>
      </c>
      <c r="B3" s="4">
        <v>12</v>
      </c>
      <c r="C3" s="4">
        <v>132</v>
      </c>
      <c r="E3" s="2" t="s">
        <v>65</v>
      </c>
      <c r="F3" s="4">
        <v>55</v>
      </c>
      <c r="G3" s="4">
        <v>95</v>
      </c>
      <c r="I3" s="2" t="s">
        <v>65</v>
      </c>
      <c r="J3" s="4">
        <v>138</v>
      </c>
      <c r="K3" s="4">
        <v>636</v>
      </c>
      <c r="M3" s="2" t="s">
        <v>65</v>
      </c>
      <c r="N3" s="4">
        <v>150</v>
      </c>
      <c r="O3" s="4">
        <v>612</v>
      </c>
      <c r="Q3" s="2" t="s">
        <v>65</v>
      </c>
      <c r="R3" s="4">
        <v>160</v>
      </c>
      <c r="S3" s="4">
        <v>612</v>
      </c>
      <c r="U3" s="2" t="s">
        <v>65</v>
      </c>
      <c r="V3" s="4">
        <v>85</v>
      </c>
      <c r="W3" s="4">
        <v>612</v>
      </c>
      <c r="Y3" s="2" t="s">
        <v>65</v>
      </c>
      <c r="Z3" s="4">
        <v>320</v>
      </c>
      <c r="AA3" s="4">
        <v>460</v>
      </c>
      <c r="AC3" s="2" t="s">
        <v>65</v>
      </c>
      <c r="AD3" s="4">
        <v>51</v>
      </c>
      <c r="AE3" s="4">
        <v>542</v>
      </c>
      <c r="AG3" s="2" t="s">
        <v>65</v>
      </c>
      <c r="AH3" s="4">
        <v>81</v>
      </c>
      <c r="AI3" s="4">
        <v>1040</v>
      </c>
      <c r="AK3" s="2" t="s">
        <v>65</v>
      </c>
      <c r="AL3" s="4">
        <v>-52</v>
      </c>
      <c r="AM3" s="4">
        <v>246</v>
      </c>
      <c r="AO3" s="2" t="s">
        <v>65</v>
      </c>
      <c r="AP3" s="4">
        <v>121</v>
      </c>
      <c r="AQ3" s="4">
        <v>1374</v>
      </c>
      <c r="AS3" s="2" t="s">
        <v>65</v>
      </c>
      <c r="AT3" s="4">
        <v>20</v>
      </c>
      <c r="AU3" s="4">
        <v>1374</v>
      </c>
      <c r="AW3" s="2" t="s">
        <v>65</v>
      </c>
      <c r="AX3" s="4">
        <v>276</v>
      </c>
      <c r="AY3" s="4">
        <v>1374</v>
      </c>
      <c r="BA3" s="2" t="s">
        <v>65</v>
      </c>
      <c r="BB3" s="4">
        <v>23</v>
      </c>
      <c r="BC3" s="4">
        <v>1374</v>
      </c>
      <c r="BE3" s="2" t="s">
        <v>65</v>
      </c>
      <c r="BF3" s="4">
        <v>26</v>
      </c>
      <c r="BG3" s="4">
        <v>848</v>
      </c>
    </row>
    <row r="4" spans="1:59" x14ac:dyDescent="0.25">
      <c r="A4" s="3" t="s">
        <v>66</v>
      </c>
      <c r="B4" s="4">
        <v>12</v>
      </c>
      <c r="C4" s="4">
        <v>132</v>
      </c>
      <c r="E4" s="3" t="s">
        <v>66</v>
      </c>
      <c r="F4" s="4">
        <v>55</v>
      </c>
      <c r="G4" s="4">
        <v>95</v>
      </c>
      <c r="I4" s="3" t="s">
        <v>66</v>
      </c>
      <c r="J4" s="4">
        <v>138</v>
      </c>
      <c r="K4" s="4">
        <v>636</v>
      </c>
      <c r="M4" s="3" t="s">
        <v>66</v>
      </c>
      <c r="N4" s="4">
        <v>150</v>
      </c>
      <c r="O4" s="4">
        <v>612</v>
      </c>
      <c r="Q4" s="3" t="s">
        <v>66</v>
      </c>
      <c r="R4" s="4">
        <v>160</v>
      </c>
      <c r="S4" s="4">
        <v>612</v>
      </c>
      <c r="U4" s="3" t="s">
        <v>66</v>
      </c>
      <c r="V4" s="4">
        <v>85</v>
      </c>
      <c r="W4" s="4">
        <v>612</v>
      </c>
      <c r="Y4" s="3" t="s">
        <v>66</v>
      </c>
      <c r="Z4" s="4">
        <v>320</v>
      </c>
      <c r="AA4" s="4">
        <v>460</v>
      </c>
      <c r="AC4" s="3" t="s">
        <v>66</v>
      </c>
      <c r="AD4" s="4">
        <v>51</v>
      </c>
      <c r="AE4" s="4">
        <v>542</v>
      </c>
      <c r="AG4" s="3" t="s">
        <v>66</v>
      </c>
      <c r="AH4" s="4">
        <v>81</v>
      </c>
      <c r="AI4" s="4">
        <v>1040</v>
      </c>
      <c r="AK4" s="3" t="s">
        <v>66</v>
      </c>
      <c r="AL4" s="4">
        <v>-52</v>
      </c>
      <c r="AM4" s="4">
        <v>246</v>
      </c>
      <c r="AO4" s="3" t="s">
        <v>66</v>
      </c>
      <c r="AP4" s="4">
        <v>121</v>
      </c>
      <c r="AQ4" s="4">
        <v>1374</v>
      </c>
      <c r="AS4" s="3" t="s">
        <v>66</v>
      </c>
      <c r="AT4" s="4">
        <v>20</v>
      </c>
      <c r="AU4" s="4">
        <v>1374</v>
      </c>
      <c r="AW4" s="3" t="s">
        <v>66</v>
      </c>
      <c r="AX4" s="4">
        <v>276</v>
      </c>
      <c r="AY4" s="4">
        <v>1374</v>
      </c>
      <c r="BA4" s="3" t="s">
        <v>66</v>
      </c>
      <c r="BB4" s="4">
        <v>23</v>
      </c>
      <c r="BC4" s="4">
        <v>1374</v>
      </c>
      <c r="BE4" s="3" t="s">
        <v>66</v>
      </c>
      <c r="BF4" s="4">
        <v>26</v>
      </c>
      <c r="BG4" s="4">
        <v>848</v>
      </c>
    </row>
    <row r="5" spans="1:59" x14ac:dyDescent="0.25">
      <c r="A5" s="5" t="s">
        <v>85</v>
      </c>
      <c r="B5" s="4">
        <v>12</v>
      </c>
      <c r="C5" s="4">
        <v>132</v>
      </c>
      <c r="E5" s="5" t="s">
        <v>85</v>
      </c>
      <c r="F5" s="4">
        <v>55</v>
      </c>
      <c r="G5" s="4">
        <v>95</v>
      </c>
      <c r="I5" s="5" t="s">
        <v>85</v>
      </c>
      <c r="J5" s="4">
        <v>138</v>
      </c>
      <c r="K5" s="4">
        <v>636</v>
      </c>
      <c r="M5" s="5" t="s">
        <v>85</v>
      </c>
      <c r="N5" s="4">
        <v>150</v>
      </c>
      <c r="O5" s="4">
        <v>612</v>
      </c>
      <c r="Q5" s="5" t="s">
        <v>85</v>
      </c>
      <c r="R5" s="4">
        <v>160</v>
      </c>
      <c r="S5" s="4">
        <v>612</v>
      </c>
      <c r="U5" s="5" t="s">
        <v>85</v>
      </c>
      <c r="V5" s="4">
        <v>85</v>
      </c>
      <c r="W5" s="4">
        <v>612</v>
      </c>
      <c r="Y5" s="5" t="s">
        <v>85</v>
      </c>
      <c r="Z5" s="4">
        <v>320</v>
      </c>
      <c r="AA5" s="4">
        <v>460</v>
      </c>
      <c r="AC5" s="5" t="s">
        <v>85</v>
      </c>
      <c r="AD5" s="4">
        <v>51</v>
      </c>
      <c r="AE5" s="4">
        <v>542</v>
      </c>
      <c r="AG5" s="5" t="s">
        <v>85</v>
      </c>
      <c r="AH5" s="4">
        <v>81</v>
      </c>
      <c r="AI5" s="4">
        <v>1040</v>
      </c>
      <c r="AK5" s="5" t="s">
        <v>85</v>
      </c>
      <c r="AL5" s="4">
        <v>-52</v>
      </c>
      <c r="AM5" s="4">
        <v>246</v>
      </c>
      <c r="AO5" s="5" t="s">
        <v>85</v>
      </c>
      <c r="AP5" s="4">
        <v>121</v>
      </c>
      <c r="AQ5" s="4">
        <v>1374</v>
      </c>
      <c r="AS5" s="5" t="s">
        <v>85</v>
      </c>
      <c r="AT5" s="4">
        <v>20</v>
      </c>
      <c r="AU5" s="4">
        <v>1374</v>
      </c>
      <c r="AW5" s="5" t="s">
        <v>85</v>
      </c>
      <c r="AX5" s="4">
        <v>276</v>
      </c>
      <c r="AY5" s="4">
        <v>1374</v>
      </c>
      <c r="BA5" s="5" t="s">
        <v>85</v>
      </c>
      <c r="BB5" s="4">
        <v>23</v>
      </c>
      <c r="BC5" s="4">
        <v>1374</v>
      </c>
      <c r="BE5" s="5" t="s">
        <v>85</v>
      </c>
      <c r="BF5" s="4">
        <v>26</v>
      </c>
      <c r="BG5" s="4">
        <v>848</v>
      </c>
    </row>
    <row r="6" spans="1:59" x14ac:dyDescent="0.25">
      <c r="A6" s="6">
        <v>44197</v>
      </c>
      <c r="B6" s="4">
        <v>9</v>
      </c>
      <c r="C6" s="4">
        <v>49</v>
      </c>
      <c r="E6" s="6">
        <v>44197</v>
      </c>
      <c r="F6" s="4">
        <v>20</v>
      </c>
      <c r="G6" s="4">
        <v>35</v>
      </c>
      <c r="I6" s="6">
        <v>44197</v>
      </c>
      <c r="J6" s="4">
        <v>48</v>
      </c>
      <c r="K6" s="4">
        <v>636</v>
      </c>
      <c r="M6" s="6">
        <v>44197</v>
      </c>
      <c r="N6" s="4">
        <v>62</v>
      </c>
      <c r="O6" s="4">
        <v>612</v>
      </c>
      <c r="Q6" s="6">
        <v>44197</v>
      </c>
      <c r="R6" s="4">
        <v>44</v>
      </c>
      <c r="S6" s="4">
        <v>612</v>
      </c>
      <c r="U6" s="6">
        <v>44197</v>
      </c>
      <c r="V6" s="4">
        <v>29</v>
      </c>
      <c r="W6" s="4">
        <v>612</v>
      </c>
      <c r="Y6" s="6">
        <v>44197</v>
      </c>
      <c r="Z6" s="4">
        <v>112</v>
      </c>
      <c r="AA6" s="4">
        <v>160</v>
      </c>
      <c r="AC6" s="6">
        <v>44197</v>
      </c>
      <c r="AD6" s="4">
        <v>-37</v>
      </c>
      <c r="AE6" s="4">
        <v>130</v>
      </c>
      <c r="AG6" s="6">
        <v>44197</v>
      </c>
      <c r="AH6" s="4">
        <v>-49</v>
      </c>
      <c r="AI6" s="4">
        <v>260</v>
      </c>
      <c r="AK6" s="6">
        <v>44197</v>
      </c>
      <c r="AL6" s="4">
        <v>16</v>
      </c>
      <c r="AM6" s="4">
        <v>139</v>
      </c>
      <c r="AO6" s="6">
        <v>44197</v>
      </c>
      <c r="AP6" s="4">
        <v>24</v>
      </c>
      <c r="AQ6" s="4">
        <v>455</v>
      </c>
      <c r="AS6" s="6">
        <v>44197</v>
      </c>
      <c r="AT6" s="4">
        <v>10</v>
      </c>
      <c r="AU6" s="4">
        <v>455</v>
      </c>
      <c r="AW6" s="6">
        <v>44197</v>
      </c>
      <c r="AX6" s="4">
        <v>57</v>
      </c>
      <c r="AY6" s="4">
        <v>455</v>
      </c>
      <c r="BA6" s="6">
        <v>44197</v>
      </c>
      <c r="BB6" s="4">
        <v>1</v>
      </c>
      <c r="BC6" s="4">
        <v>455</v>
      </c>
      <c r="BE6" s="6">
        <v>44197</v>
      </c>
      <c r="BF6" s="4">
        <v>21</v>
      </c>
      <c r="BG6" s="4">
        <v>346</v>
      </c>
    </row>
    <row r="7" spans="1:59" x14ac:dyDescent="0.25">
      <c r="A7" s="6">
        <v>44228</v>
      </c>
      <c r="B7" s="4">
        <v>0</v>
      </c>
      <c r="C7" s="4">
        <v>40</v>
      </c>
      <c r="E7" s="6">
        <v>44228</v>
      </c>
      <c r="F7" s="4">
        <v>24</v>
      </c>
      <c r="G7" s="4">
        <v>33</v>
      </c>
      <c r="I7" s="6">
        <v>44228</v>
      </c>
      <c r="J7" s="4">
        <v>95</v>
      </c>
      <c r="K7" s="4">
        <v>636</v>
      </c>
      <c r="M7" s="6">
        <v>44228</v>
      </c>
      <c r="N7" s="4">
        <v>105</v>
      </c>
      <c r="O7" s="4">
        <v>612</v>
      </c>
      <c r="Q7" s="6">
        <v>44228</v>
      </c>
      <c r="R7" s="4">
        <v>101</v>
      </c>
      <c r="S7" s="4">
        <v>612</v>
      </c>
      <c r="U7" s="6">
        <v>44228</v>
      </c>
      <c r="V7" s="4">
        <v>62</v>
      </c>
      <c r="W7" s="4">
        <v>612</v>
      </c>
      <c r="Y7" s="6">
        <v>44228</v>
      </c>
      <c r="Z7" s="4">
        <v>93</v>
      </c>
      <c r="AA7" s="4">
        <v>140</v>
      </c>
      <c r="AC7" s="6">
        <v>44228</v>
      </c>
      <c r="AD7" s="4">
        <v>2</v>
      </c>
      <c r="AE7" s="4">
        <v>160</v>
      </c>
      <c r="AG7" s="6">
        <v>44228</v>
      </c>
      <c r="AH7" s="4">
        <v>25</v>
      </c>
      <c r="AI7" s="4">
        <v>360</v>
      </c>
      <c r="AK7" s="6">
        <v>44228</v>
      </c>
      <c r="AL7" s="4">
        <v>5</v>
      </c>
      <c r="AM7" s="4">
        <v>106</v>
      </c>
      <c r="AO7" s="6">
        <v>44228</v>
      </c>
      <c r="AP7" s="4">
        <v>50</v>
      </c>
      <c r="AQ7" s="4">
        <v>435</v>
      </c>
      <c r="AS7" s="6">
        <v>44228</v>
      </c>
      <c r="AT7" s="4">
        <v>4</v>
      </c>
      <c r="AU7" s="4">
        <v>435</v>
      </c>
      <c r="AW7" s="6">
        <v>44228</v>
      </c>
      <c r="AX7" s="4">
        <v>107</v>
      </c>
      <c r="AY7" s="4">
        <v>435</v>
      </c>
      <c r="BA7" s="6">
        <v>44228</v>
      </c>
      <c r="BB7" s="4">
        <v>8</v>
      </c>
      <c r="BC7" s="4">
        <v>435</v>
      </c>
      <c r="BE7" s="6">
        <v>44228</v>
      </c>
      <c r="BF7" s="4">
        <v>0</v>
      </c>
      <c r="BG7" s="4">
        <v>276</v>
      </c>
    </row>
    <row r="8" spans="1:59" x14ac:dyDescent="0.25">
      <c r="A8" s="6">
        <v>44256</v>
      </c>
      <c r="B8" s="4">
        <v>3</v>
      </c>
      <c r="C8" s="4">
        <v>43</v>
      </c>
      <c r="E8" s="6">
        <v>44256</v>
      </c>
      <c r="F8" s="4">
        <v>11</v>
      </c>
      <c r="G8" s="4">
        <v>27</v>
      </c>
      <c r="I8" s="6">
        <v>44256</v>
      </c>
      <c r="J8" s="4">
        <v>138</v>
      </c>
      <c r="K8" s="4">
        <v>636</v>
      </c>
      <c r="M8" s="6">
        <v>44256</v>
      </c>
      <c r="N8" s="4">
        <v>150</v>
      </c>
      <c r="O8" s="4">
        <v>612</v>
      </c>
      <c r="Q8" s="6">
        <v>44256</v>
      </c>
      <c r="R8" s="4">
        <v>160</v>
      </c>
      <c r="S8" s="4">
        <v>612</v>
      </c>
      <c r="U8" s="6">
        <v>44256</v>
      </c>
      <c r="V8" s="4">
        <v>85</v>
      </c>
      <c r="W8" s="4">
        <v>612</v>
      </c>
      <c r="Y8" s="6">
        <v>44256</v>
      </c>
      <c r="Z8" s="4">
        <v>115</v>
      </c>
      <c r="AA8" s="4">
        <v>160</v>
      </c>
      <c r="AC8" s="6">
        <v>44256</v>
      </c>
      <c r="AD8" s="4">
        <v>86</v>
      </c>
      <c r="AE8" s="4">
        <v>252</v>
      </c>
      <c r="AG8" s="6">
        <v>44256</v>
      </c>
      <c r="AH8" s="4">
        <v>105</v>
      </c>
      <c r="AI8" s="4">
        <v>420</v>
      </c>
      <c r="AK8" s="6">
        <v>44256</v>
      </c>
      <c r="AL8" s="4">
        <v>-73</v>
      </c>
      <c r="AM8" s="4">
        <v>1</v>
      </c>
      <c r="AO8" s="6">
        <v>44256</v>
      </c>
      <c r="AP8" s="4">
        <v>47</v>
      </c>
      <c r="AQ8" s="4">
        <v>484</v>
      </c>
      <c r="AS8" s="6">
        <v>44256</v>
      </c>
      <c r="AT8" s="4">
        <v>6</v>
      </c>
      <c r="AU8" s="4">
        <v>484</v>
      </c>
      <c r="AW8" s="6">
        <v>44256</v>
      </c>
      <c r="AX8" s="4">
        <v>112</v>
      </c>
      <c r="AY8" s="4">
        <v>484</v>
      </c>
      <c r="BA8" s="6">
        <v>44256</v>
      </c>
      <c r="BB8" s="4">
        <v>14</v>
      </c>
      <c r="BC8" s="4">
        <v>484</v>
      </c>
      <c r="BE8" s="6">
        <v>44256</v>
      </c>
      <c r="BF8" s="4">
        <v>5</v>
      </c>
      <c r="BG8" s="4">
        <v>226</v>
      </c>
    </row>
    <row r="9" spans="1:59" x14ac:dyDescent="0.25">
      <c r="A9" s="2" t="s">
        <v>38</v>
      </c>
      <c r="B9" s="4">
        <v>12</v>
      </c>
      <c r="C9" s="4">
        <v>132</v>
      </c>
      <c r="E9" s="2" t="s">
        <v>38</v>
      </c>
      <c r="F9" s="4">
        <v>55</v>
      </c>
      <c r="G9" s="4">
        <v>95</v>
      </c>
      <c r="I9" s="2" t="s">
        <v>38</v>
      </c>
      <c r="J9" s="4">
        <v>138</v>
      </c>
      <c r="K9" s="4">
        <v>636</v>
      </c>
      <c r="M9" s="2" t="s">
        <v>38</v>
      </c>
      <c r="N9" s="4">
        <v>150</v>
      </c>
      <c r="O9" s="4">
        <v>612</v>
      </c>
      <c r="Q9" s="2" t="s">
        <v>38</v>
      </c>
      <c r="R9" s="4">
        <v>160</v>
      </c>
      <c r="S9" s="4">
        <v>612</v>
      </c>
      <c r="U9" s="2" t="s">
        <v>38</v>
      </c>
      <c r="V9" s="4">
        <v>85</v>
      </c>
      <c r="W9" s="4">
        <v>612</v>
      </c>
      <c r="Y9" s="2" t="s">
        <v>38</v>
      </c>
      <c r="Z9" s="4">
        <v>320</v>
      </c>
      <c r="AA9" s="4">
        <v>460</v>
      </c>
      <c r="AC9" s="2" t="s">
        <v>38</v>
      </c>
      <c r="AD9" s="4">
        <v>51</v>
      </c>
      <c r="AE9" s="4">
        <v>542</v>
      </c>
      <c r="AG9" s="2" t="s">
        <v>38</v>
      </c>
      <c r="AH9" s="4">
        <v>81</v>
      </c>
      <c r="AI9" s="4">
        <v>1040</v>
      </c>
      <c r="AK9" s="2" t="s">
        <v>38</v>
      </c>
      <c r="AL9" s="4">
        <v>-52</v>
      </c>
      <c r="AM9" s="4">
        <v>246</v>
      </c>
      <c r="AO9" s="2" t="s">
        <v>38</v>
      </c>
      <c r="AP9" s="4">
        <v>121</v>
      </c>
      <c r="AQ9" s="4">
        <v>1374</v>
      </c>
      <c r="AS9" s="2" t="s">
        <v>38</v>
      </c>
      <c r="AT9" s="4">
        <v>20</v>
      </c>
      <c r="AU9" s="4">
        <v>1374</v>
      </c>
      <c r="AW9" s="2" t="s">
        <v>38</v>
      </c>
      <c r="AX9" s="4">
        <v>276</v>
      </c>
      <c r="AY9" s="4">
        <v>1374</v>
      </c>
      <c r="BA9" s="2" t="s">
        <v>38</v>
      </c>
      <c r="BB9" s="4">
        <v>23</v>
      </c>
      <c r="BC9" s="4">
        <v>1374</v>
      </c>
      <c r="BE9" s="2" t="s">
        <v>38</v>
      </c>
      <c r="BF9" s="4">
        <v>26</v>
      </c>
      <c r="BG9" s="4">
        <v>848</v>
      </c>
    </row>
    <row r="20" spans="8:8" x14ac:dyDescent="0.25">
      <c r="H20" t="s">
        <v>84</v>
      </c>
    </row>
  </sheetData>
  <mergeCells count="15">
    <mergeCell ref="U1:W1"/>
    <mergeCell ref="A1:C1"/>
    <mergeCell ref="E1:G1"/>
    <mergeCell ref="I1:K1"/>
    <mergeCell ref="M1:O1"/>
    <mergeCell ref="Q1:S1"/>
    <mergeCell ref="AW1:AY1"/>
    <mergeCell ref="BA1:BC1"/>
    <mergeCell ref="BE1:BG1"/>
    <mergeCell ref="Y1:AA1"/>
    <mergeCell ref="AC1:AE1"/>
    <mergeCell ref="AG1:AI1"/>
    <mergeCell ref="AK1:AM1"/>
    <mergeCell ref="AO1:AQ1"/>
    <mergeCell ref="AS1:AU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D708-45E2-4071-847E-CEE68B8C4419}">
  <dimension ref="A1:AM73"/>
  <sheetViews>
    <sheetView workbookViewId="0">
      <selection activeCell="E14" sqref="E14"/>
    </sheetView>
  </sheetViews>
  <sheetFormatPr defaultRowHeight="15" x14ac:dyDescent="0.25"/>
  <cols>
    <col min="1" max="1" width="10.28515625" bestFit="1" customWidth="1"/>
    <col min="2" max="2" width="9.42578125" bestFit="1" customWidth="1"/>
    <col min="3" max="3" width="21.85546875" bestFit="1" customWidth="1"/>
    <col min="4" max="4" width="10.28515625" bestFit="1" customWidth="1"/>
    <col min="5" max="5" width="9.140625" style="31"/>
    <col min="6" max="6" width="16.42578125" bestFit="1" customWidth="1"/>
    <col min="7" max="7" width="21.28515625" bestFit="1" customWidth="1"/>
    <col min="8" max="8" width="16.28515625" bestFit="1" customWidth="1"/>
    <col min="9" max="9" width="21.140625" bestFit="1" customWidth="1"/>
    <col min="10" max="10" width="15.42578125" bestFit="1" customWidth="1"/>
    <col min="11" max="11" width="20.28515625" bestFit="1" customWidth="1"/>
    <col min="12" max="12" width="19.7109375" bestFit="1" customWidth="1"/>
    <col min="13" max="13" width="24.5703125" bestFit="1" customWidth="1"/>
    <col min="14" max="14" width="19.7109375" bestFit="1" customWidth="1"/>
    <col min="15" max="15" width="24.5703125" bestFit="1" customWidth="1"/>
    <col min="16" max="16" width="16.85546875" bestFit="1" customWidth="1"/>
    <col min="17" max="17" width="21.7109375" bestFit="1" customWidth="1"/>
    <col min="18" max="18" width="14.5703125" bestFit="1" customWidth="1"/>
    <col min="19" max="19" width="19.5703125" bestFit="1" customWidth="1"/>
    <col min="20" max="20" width="16.85546875" bestFit="1" customWidth="1"/>
    <col min="21" max="21" width="21.7109375" bestFit="1" customWidth="1"/>
    <col min="22" max="22" width="14.85546875" bestFit="1" customWidth="1"/>
    <col min="23" max="23" width="19.85546875" bestFit="1" customWidth="1"/>
    <col min="24" max="24" width="13.28515625" bestFit="1" customWidth="1"/>
    <col min="25" max="25" width="18.140625" bestFit="1" customWidth="1"/>
    <col min="26" max="26" width="14" bestFit="1" customWidth="1"/>
    <col min="27" max="27" width="18.85546875" bestFit="1" customWidth="1"/>
    <col min="28" max="28" width="27.28515625" bestFit="1" customWidth="1"/>
    <col min="29" max="29" width="32.28515625" bestFit="1" customWidth="1"/>
    <col min="30" max="30" width="12.42578125" bestFit="1" customWidth="1"/>
    <col min="31" max="31" width="17.28515625" bestFit="1" customWidth="1"/>
    <col min="32" max="32" width="27.140625" bestFit="1" customWidth="1"/>
    <col min="33" max="33" width="32.140625" bestFit="1" customWidth="1"/>
    <col min="34" max="34" width="35.7109375" bestFit="1" customWidth="1"/>
    <col min="35" max="35" width="40.7109375" bestFit="1" customWidth="1"/>
    <col min="36" max="36" width="25.85546875" bestFit="1" customWidth="1"/>
    <col min="37" max="37" width="30.7109375" bestFit="1" customWidth="1"/>
    <col min="38" max="38" width="22.7109375" bestFit="1" customWidth="1"/>
    <col min="39" max="39" width="17.140625" bestFit="1" customWidth="1"/>
  </cols>
  <sheetData>
    <row r="1" spans="1:39" x14ac:dyDescent="0.25">
      <c r="A1" t="s">
        <v>95</v>
      </c>
      <c r="B1" t="s">
        <v>0</v>
      </c>
      <c r="C1" t="s">
        <v>61</v>
      </c>
      <c r="D1" t="s">
        <v>62</v>
      </c>
      <c r="E1" s="3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63</v>
      </c>
      <c r="AM1" t="s">
        <v>64</v>
      </c>
    </row>
    <row r="2" spans="1:39" x14ac:dyDescent="0.25">
      <c r="A2" s="4" t="s">
        <v>94</v>
      </c>
      <c r="B2" s="4" t="s">
        <v>65</v>
      </c>
      <c r="C2" s="4" t="s">
        <v>66</v>
      </c>
      <c r="D2" s="4" t="s">
        <v>34</v>
      </c>
      <c r="E2" s="31">
        <v>44228</v>
      </c>
      <c r="F2">
        <v>0</v>
      </c>
      <c r="G2">
        <v>40</v>
      </c>
      <c r="H2">
        <v>24</v>
      </c>
      <c r="I2">
        <v>33</v>
      </c>
      <c r="J2">
        <v>95</v>
      </c>
      <c r="K2">
        <v>636</v>
      </c>
      <c r="L2">
        <v>105</v>
      </c>
      <c r="M2">
        <v>612</v>
      </c>
      <c r="N2">
        <v>101</v>
      </c>
      <c r="O2">
        <v>612</v>
      </c>
      <c r="P2">
        <v>62</v>
      </c>
      <c r="Q2">
        <v>612</v>
      </c>
      <c r="R2">
        <v>93</v>
      </c>
      <c r="S2">
        <v>140</v>
      </c>
      <c r="T2">
        <v>2</v>
      </c>
      <c r="U2">
        <v>160</v>
      </c>
      <c r="V2">
        <v>25</v>
      </c>
      <c r="W2">
        <v>360</v>
      </c>
      <c r="X2">
        <v>5</v>
      </c>
      <c r="Y2">
        <v>106</v>
      </c>
      <c r="Z2">
        <v>21</v>
      </c>
      <c r="AA2">
        <v>80</v>
      </c>
      <c r="AB2">
        <v>50</v>
      </c>
      <c r="AC2">
        <v>435</v>
      </c>
      <c r="AD2">
        <v>4</v>
      </c>
      <c r="AE2">
        <v>435</v>
      </c>
      <c r="AF2">
        <v>107</v>
      </c>
      <c r="AG2">
        <v>435</v>
      </c>
      <c r="AH2">
        <v>8</v>
      </c>
      <c r="AI2">
        <v>435</v>
      </c>
      <c r="AJ2">
        <v>0</v>
      </c>
      <c r="AK2">
        <v>276</v>
      </c>
      <c r="AL2">
        <v>2</v>
      </c>
      <c r="AM2" s="4" t="s">
        <v>67</v>
      </c>
    </row>
    <row r="3" spans="1:39" x14ac:dyDescent="0.25">
      <c r="A3" s="4" t="s">
        <v>94</v>
      </c>
      <c r="B3" s="4" t="s">
        <v>65</v>
      </c>
      <c r="C3" s="4" t="s">
        <v>68</v>
      </c>
      <c r="D3" s="4" t="s">
        <v>34</v>
      </c>
      <c r="E3" s="31">
        <v>44317</v>
      </c>
      <c r="F3">
        <v>22</v>
      </c>
      <c r="G3">
        <v>71</v>
      </c>
      <c r="H3">
        <v>45</v>
      </c>
      <c r="I3">
        <v>75</v>
      </c>
      <c r="J3">
        <v>453</v>
      </c>
      <c r="K3">
        <v>1188</v>
      </c>
      <c r="L3">
        <v>566</v>
      </c>
      <c r="M3">
        <v>1140</v>
      </c>
      <c r="N3">
        <v>599</v>
      </c>
      <c r="O3">
        <v>1140</v>
      </c>
      <c r="P3">
        <v>374</v>
      </c>
      <c r="Q3">
        <v>1140</v>
      </c>
      <c r="R3">
        <v>210</v>
      </c>
      <c r="S3">
        <v>280</v>
      </c>
      <c r="T3">
        <v>1</v>
      </c>
      <c r="U3">
        <v>330</v>
      </c>
      <c r="V3">
        <v>93</v>
      </c>
      <c r="W3">
        <v>680</v>
      </c>
      <c r="X3">
        <v>40</v>
      </c>
      <c r="Y3">
        <v>270</v>
      </c>
      <c r="Z3">
        <v>38</v>
      </c>
      <c r="AA3">
        <v>200</v>
      </c>
      <c r="AB3">
        <v>48</v>
      </c>
      <c r="AC3">
        <v>957</v>
      </c>
      <c r="AD3">
        <v>7</v>
      </c>
      <c r="AE3">
        <v>957</v>
      </c>
      <c r="AF3">
        <v>86</v>
      </c>
      <c r="AG3">
        <v>957</v>
      </c>
      <c r="AH3">
        <v>45</v>
      </c>
      <c r="AI3">
        <v>957</v>
      </c>
      <c r="AJ3">
        <v>0</v>
      </c>
      <c r="AK3">
        <v>116</v>
      </c>
      <c r="AL3">
        <v>5</v>
      </c>
      <c r="AM3" s="4" t="s">
        <v>69</v>
      </c>
    </row>
    <row r="4" spans="1:39" x14ac:dyDescent="0.25">
      <c r="A4" s="4" t="s">
        <v>94</v>
      </c>
      <c r="B4" s="4" t="s">
        <v>65</v>
      </c>
      <c r="C4" s="4" t="s">
        <v>66</v>
      </c>
      <c r="D4" s="4" t="s">
        <v>34</v>
      </c>
      <c r="E4" s="31">
        <v>44348</v>
      </c>
      <c r="F4">
        <v>0</v>
      </c>
      <c r="G4">
        <v>43</v>
      </c>
      <c r="H4">
        <v>45</v>
      </c>
      <c r="I4">
        <v>72</v>
      </c>
      <c r="J4">
        <v>256</v>
      </c>
      <c r="K4">
        <v>636</v>
      </c>
      <c r="L4">
        <v>291</v>
      </c>
      <c r="M4">
        <v>612</v>
      </c>
      <c r="N4">
        <v>319</v>
      </c>
      <c r="O4">
        <v>612</v>
      </c>
      <c r="P4">
        <v>215</v>
      </c>
      <c r="Q4">
        <v>612</v>
      </c>
      <c r="R4">
        <v>79</v>
      </c>
      <c r="S4">
        <v>120</v>
      </c>
      <c r="T4">
        <v>0</v>
      </c>
      <c r="U4">
        <v>140</v>
      </c>
      <c r="V4">
        <v>41</v>
      </c>
      <c r="W4">
        <v>360</v>
      </c>
      <c r="X4">
        <v>1</v>
      </c>
      <c r="Y4">
        <v>96</v>
      </c>
      <c r="Z4">
        <v>35</v>
      </c>
      <c r="AA4">
        <v>140</v>
      </c>
      <c r="AB4">
        <v>40</v>
      </c>
      <c r="AC4">
        <v>624</v>
      </c>
      <c r="AD4">
        <v>14</v>
      </c>
      <c r="AE4">
        <v>624</v>
      </c>
      <c r="AF4">
        <v>72</v>
      </c>
      <c r="AG4">
        <v>624</v>
      </c>
      <c r="AH4">
        <v>12</v>
      </c>
      <c r="AI4">
        <v>624</v>
      </c>
      <c r="AJ4">
        <v>0</v>
      </c>
      <c r="AK4">
        <v>174</v>
      </c>
      <c r="AL4">
        <v>6</v>
      </c>
      <c r="AM4" s="4" t="s">
        <v>70</v>
      </c>
    </row>
    <row r="5" spans="1:39" x14ac:dyDescent="0.25">
      <c r="A5" s="4" t="s">
        <v>94</v>
      </c>
      <c r="B5" s="4" t="s">
        <v>65</v>
      </c>
      <c r="C5" s="4" t="s">
        <v>71</v>
      </c>
      <c r="D5" s="4" t="s">
        <v>34</v>
      </c>
      <c r="E5" s="31">
        <v>44348</v>
      </c>
      <c r="F5">
        <v>9</v>
      </c>
      <c r="G5">
        <v>62</v>
      </c>
      <c r="H5">
        <v>34</v>
      </c>
      <c r="I5">
        <v>51</v>
      </c>
      <c r="J5">
        <v>284</v>
      </c>
      <c r="K5">
        <v>600</v>
      </c>
      <c r="L5">
        <v>278</v>
      </c>
      <c r="M5">
        <v>576</v>
      </c>
      <c r="N5">
        <v>320</v>
      </c>
      <c r="O5">
        <v>576</v>
      </c>
      <c r="P5">
        <v>229</v>
      </c>
      <c r="Q5">
        <v>576</v>
      </c>
      <c r="R5">
        <v>139</v>
      </c>
      <c r="S5">
        <v>200</v>
      </c>
      <c r="T5">
        <v>17</v>
      </c>
      <c r="U5">
        <v>140</v>
      </c>
      <c r="V5">
        <v>77</v>
      </c>
      <c r="W5">
        <v>340</v>
      </c>
      <c r="X5">
        <v>10</v>
      </c>
      <c r="Y5">
        <v>90</v>
      </c>
      <c r="Z5">
        <v>24</v>
      </c>
      <c r="AA5">
        <v>90</v>
      </c>
      <c r="AB5">
        <v>28</v>
      </c>
      <c r="AC5">
        <v>463</v>
      </c>
      <c r="AD5">
        <v>4</v>
      </c>
      <c r="AE5">
        <v>463</v>
      </c>
      <c r="AF5">
        <v>12</v>
      </c>
      <c r="AG5">
        <v>463</v>
      </c>
      <c r="AH5">
        <v>18</v>
      </c>
      <c r="AI5">
        <v>463</v>
      </c>
      <c r="AJ5">
        <v>0</v>
      </c>
      <c r="AK5">
        <v>92</v>
      </c>
      <c r="AL5">
        <v>6</v>
      </c>
      <c r="AM5" s="4" t="s">
        <v>70</v>
      </c>
    </row>
    <row r="6" spans="1:39" x14ac:dyDescent="0.25">
      <c r="A6" s="4" t="s">
        <v>94</v>
      </c>
      <c r="B6" s="4" t="s">
        <v>65</v>
      </c>
      <c r="C6" s="4" t="s">
        <v>72</v>
      </c>
      <c r="D6" s="4" t="s">
        <v>34</v>
      </c>
      <c r="E6" s="31">
        <v>44348</v>
      </c>
      <c r="F6">
        <v>8</v>
      </c>
      <c r="G6">
        <v>133</v>
      </c>
      <c r="H6">
        <v>107</v>
      </c>
      <c r="I6">
        <v>142</v>
      </c>
      <c r="J6">
        <v>717</v>
      </c>
      <c r="K6">
        <v>1428</v>
      </c>
      <c r="L6">
        <v>758</v>
      </c>
      <c r="M6">
        <v>1380</v>
      </c>
      <c r="N6">
        <v>839</v>
      </c>
      <c r="O6">
        <v>1380</v>
      </c>
      <c r="P6">
        <v>582</v>
      </c>
      <c r="Q6">
        <v>1380</v>
      </c>
      <c r="R6">
        <v>147</v>
      </c>
      <c r="S6">
        <v>260</v>
      </c>
      <c r="T6">
        <v>-60</v>
      </c>
      <c r="U6">
        <v>280</v>
      </c>
      <c r="V6">
        <v>-49</v>
      </c>
      <c r="W6">
        <v>620</v>
      </c>
      <c r="X6">
        <v>8</v>
      </c>
      <c r="Y6">
        <v>203</v>
      </c>
      <c r="Z6">
        <v>81</v>
      </c>
      <c r="AA6">
        <v>290</v>
      </c>
      <c r="AB6">
        <v>33</v>
      </c>
      <c r="AC6">
        <v>1020</v>
      </c>
      <c r="AD6">
        <v>26</v>
      </c>
      <c r="AE6">
        <v>1020</v>
      </c>
      <c r="AF6">
        <v>22</v>
      </c>
      <c r="AG6">
        <v>1020</v>
      </c>
      <c r="AH6">
        <v>22</v>
      </c>
      <c r="AI6">
        <v>1020</v>
      </c>
      <c r="AJ6">
        <v>0</v>
      </c>
      <c r="AK6">
        <v>203</v>
      </c>
      <c r="AL6">
        <v>6</v>
      </c>
      <c r="AM6" s="4" t="s">
        <v>70</v>
      </c>
    </row>
    <row r="7" spans="1:39" x14ac:dyDescent="0.25">
      <c r="A7" s="4" t="s">
        <v>94</v>
      </c>
      <c r="B7" s="4" t="s">
        <v>65</v>
      </c>
      <c r="C7" s="4" t="s">
        <v>73</v>
      </c>
      <c r="D7" s="4" t="s">
        <v>34</v>
      </c>
      <c r="E7" s="31">
        <v>44378</v>
      </c>
      <c r="F7">
        <v>56</v>
      </c>
      <c r="G7">
        <v>166</v>
      </c>
      <c r="H7">
        <v>138</v>
      </c>
      <c r="I7">
        <v>225</v>
      </c>
      <c r="J7">
        <v>1336</v>
      </c>
      <c r="K7">
        <v>1932</v>
      </c>
      <c r="L7">
        <v>1090</v>
      </c>
      <c r="M7">
        <v>1860</v>
      </c>
      <c r="N7">
        <v>1178</v>
      </c>
      <c r="O7">
        <v>1860</v>
      </c>
      <c r="P7">
        <v>814</v>
      </c>
      <c r="Q7">
        <v>1860</v>
      </c>
      <c r="R7">
        <v>259</v>
      </c>
      <c r="S7">
        <v>420</v>
      </c>
      <c r="T7">
        <v>-26</v>
      </c>
      <c r="U7">
        <v>400</v>
      </c>
      <c r="V7">
        <v>243</v>
      </c>
      <c r="W7">
        <v>1180</v>
      </c>
      <c r="X7">
        <v>-36</v>
      </c>
      <c r="Y7">
        <v>234</v>
      </c>
      <c r="Z7">
        <v>6</v>
      </c>
      <c r="AA7">
        <v>330</v>
      </c>
      <c r="AB7">
        <v>64</v>
      </c>
      <c r="AC7">
        <v>1394</v>
      </c>
      <c r="AD7">
        <v>20</v>
      </c>
      <c r="AE7">
        <v>1394</v>
      </c>
      <c r="AF7">
        <v>184</v>
      </c>
      <c r="AG7">
        <v>1394</v>
      </c>
      <c r="AH7">
        <v>64</v>
      </c>
      <c r="AI7">
        <v>1394</v>
      </c>
      <c r="AJ7">
        <v>0</v>
      </c>
      <c r="AK7">
        <v>360</v>
      </c>
      <c r="AL7">
        <v>7</v>
      </c>
      <c r="AM7" s="4" t="s">
        <v>74</v>
      </c>
    </row>
    <row r="8" spans="1:39" x14ac:dyDescent="0.25">
      <c r="A8" s="4" t="s">
        <v>94</v>
      </c>
      <c r="B8" s="4" t="s">
        <v>65</v>
      </c>
      <c r="C8" s="4" t="s">
        <v>75</v>
      </c>
      <c r="D8" s="4" t="s">
        <v>34</v>
      </c>
      <c r="E8" s="31">
        <v>44378</v>
      </c>
      <c r="F8">
        <v>13</v>
      </c>
      <c r="G8">
        <v>41</v>
      </c>
      <c r="H8">
        <v>39</v>
      </c>
      <c r="I8">
        <v>59</v>
      </c>
      <c r="J8">
        <v>267</v>
      </c>
      <c r="K8">
        <v>528</v>
      </c>
      <c r="L8">
        <v>304</v>
      </c>
      <c r="M8">
        <v>516</v>
      </c>
      <c r="N8">
        <v>324</v>
      </c>
      <c r="O8">
        <v>516</v>
      </c>
      <c r="P8">
        <v>280</v>
      </c>
      <c r="Q8">
        <v>516</v>
      </c>
      <c r="R8">
        <v>122</v>
      </c>
      <c r="S8">
        <v>160</v>
      </c>
      <c r="T8">
        <v>-8</v>
      </c>
      <c r="U8">
        <v>110</v>
      </c>
      <c r="V8">
        <v>168</v>
      </c>
      <c r="W8">
        <v>420</v>
      </c>
      <c r="X8">
        <v>-8</v>
      </c>
      <c r="Y8">
        <v>73</v>
      </c>
      <c r="Z8">
        <v>28</v>
      </c>
      <c r="AA8">
        <v>120</v>
      </c>
      <c r="AB8">
        <v>5</v>
      </c>
      <c r="AC8">
        <v>426</v>
      </c>
      <c r="AD8">
        <v>9</v>
      </c>
      <c r="AE8">
        <v>426</v>
      </c>
      <c r="AF8">
        <v>14</v>
      </c>
      <c r="AG8">
        <v>426</v>
      </c>
      <c r="AH8">
        <v>3</v>
      </c>
      <c r="AI8">
        <v>426</v>
      </c>
      <c r="AJ8">
        <v>0</v>
      </c>
      <c r="AK8">
        <v>77</v>
      </c>
      <c r="AL8">
        <v>7</v>
      </c>
      <c r="AM8" s="4" t="s">
        <v>74</v>
      </c>
    </row>
    <row r="9" spans="1:39" x14ac:dyDescent="0.25">
      <c r="A9" s="4" t="s">
        <v>94</v>
      </c>
      <c r="B9" s="4" t="s">
        <v>65</v>
      </c>
      <c r="C9" s="4" t="s">
        <v>71</v>
      </c>
      <c r="D9" s="4" t="s">
        <v>34</v>
      </c>
      <c r="E9" s="31">
        <v>44378</v>
      </c>
      <c r="F9">
        <v>7</v>
      </c>
      <c r="G9">
        <v>34</v>
      </c>
      <c r="H9">
        <v>49</v>
      </c>
      <c r="I9">
        <v>91</v>
      </c>
      <c r="J9">
        <v>319</v>
      </c>
      <c r="K9">
        <v>600</v>
      </c>
      <c r="L9">
        <v>317</v>
      </c>
      <c r="M9">
        <v>576</v>
      </c>
      <c r="N9">
        <v>350</v>
      </c>
      <c r="O9">
        <v>576</v>
      </c>
      <c r="P9">
        <v>293</v>
      </c>
      <c r="Q9">
        <v>576</v>
      </c>
      <c r="R9">
        <v>145</v>
      </c>
      <c r="S9">
        <v>180</v>
      </c>
      <c r="T9">
        <v>0</v>
      </c>
      <c r="U9">
        <v>120</v>
      </c>
      <c r="V9">
        <v>72</v>
      </c>
      <c r="W9">
        <v>360</v>
      </c>
      <c r="X9">
        <v>4</v>
      </c>
      <c r="Y9">
        <v>86</v>
      </c>
      <c r="Z9">
        <v>5</v>
      </c>
      <c r="AA9">
        <v>130</v>
      </c>
      <c r="AB9">
        <v>35</v>
      </c>
      <c r="AC9">
        <v>503</v>
      </c>
      <c r="AD9">
        <v>11</v>
      </c>
      <c r="AE9">
        <v>503</v>
      </c>
      <c r="AF9">
        <v>11</v>
      </c>
      <c r="AG9">
        <v>503</v>
      </c>
      <c r="AH9">
        <v>26</v>
      </c>
      <c r="AI9">
        <v>503</v>
      </c>
      <c r="AJ9">
        <v>0</v>
      </c>
      <c r="AK9">
        <v>105</v>
      </c>
      <c r="AL9">
        <v>7</v>
      </c>
      <c r="AM9" s="4" t="s">
        <v>74</v>
      </c>
    </row>
    <row r="10" spans="1:39" x14ac:dyDescent="0.25">
      <c r="A10" s="4" t="s">
        <v>94</v>
      </c>
      <c r="B10" s="4" t="s">
        <v>65</v>
      </c>
      <c r="C10" s="4" t="s">
        <v>73</v>
      </c>
      <c r="D10" s="4" t="s">
        <v>34</v>
      </c>
      <c r="E10" s="31">
        <v>44409</v>
      </c>
      <c r="F10">
        <v>9</v>
      </c>
      <c r="G10">
        <v>31</v>
      </c>
      <c r="H10">
        <v>43</v>
      </c>
      <c r="I10">
        <v>68</v>
      </c>
      <c r="J10">
        <v>1364</v>
      </c>
      <c r="K10">
        <v>1932</v>
      </c>
      <c r="L10">
        <v>1125</v>
      </c>
      <c r="M10">
        <v>1860</v>
      </c>
      <c r="N10">
        <v>1204</v>
      </c>
      <c r="O10">
        <v>1860</v>
      </c>
      <c r="P10">
        <v>854</v>
      </c>
      <c r="Q10">
        <v>1860</v>
      </c>
      <c r="R10">
        <v>48</v>
      </c>
      <c r="S10">
        <v>80</v>
      </c>
      <c r="T10">
        <v>102</v>
      </c>
      <c r="U10">
        <v>200</v>
      </c>
      <c r="V10">
        <v>656</v>
      </c>
      <c r="W10">
        <v>860</v>
      </c>
      <c r="X10">
        <v>186</v>
      </c>
      <c r="Y10">
        <v>254</v>
      </c>
      <c r="Z10">
        <v>83</v>
      </c>
      <c r="AA10">
        <v>160</v>
      </c>
      <c r="AB10">
        <v>9</v>
      </c>
      <c r="AC10">
        <v>310</v>
      </c>
      <c r="AD10">
        <v>6</v>
      </c>
      <c r="AE10">
        <v>310</v>
      </c>
      <c r="AF10">
        <v>53</v>
      </c>
      <c r="AG10">
        <v>310</v>
      </c>
      <c r="AH10">
        <v>21</v>
      </c>
      <c r="AI10">
        <v>310</v>
      </c>
      <c r="AJ10">
        <v>0</v>
      </c>
      <c r="AK10">
        <v>35</v>
      </c>
      <c r="AL10">
        <v>8</v>
      </c>
      <c r="AM10" s="4" t="s">
        <v>87</v>
      </c>
    </row>
    <row r="11" spans="1:39" x14ac:dyDescent="0.25">
      <c r="A11" s="4" t="s">
        <v>94</v>
      </c>
      <c r="B11" s="4" t="s">
        <v>65</v>
      </c>
      <c r="C11" s="4" t="s">
        <v>78</v>
      </c>
      <c r="D11" s="4" t="s">
        <v>34</v>
      </c>
      <c r="E11" s="31">
        <v>44409</v>
      </c>
      <c r="F11">
        <v>0</v>
      </c>
      <c r="G11">
        <v>19</v>
      </c>
      <c r="H11">
        <v>40</v>
      </c>
      <c r="I11">
        <v>55</v>
      </c>
      <c r="J11">
        <v>272</v>
      </c>
      <c r="K11">
        <v>408</v>
      </c>
      <c r="L11">
        <v>312</v>
      </c>
      <c r="M11">
        <v>396</v>
      </c>
      <c r="N11">
        <v>327</v>
      </c>
      <c r="O11">
        <v>396</v>
      </c>
      <c r="P11">
        <v>298</v>
      </c>
      <c r="Q11">
        <v>396</v>
      </c>
      <c r="R11">
        <v>260</v>
      </c>
      <c r="S11">
        <v>280</v>
      </c>
      <c r="T11">
        <v>116</v>
      </c>
      <c r="U11">
        <v>200</v>
      </c>
      <c r="V11">
        <v>183</v>
      </c>
      <c r="W11">
        <v>360</v>
      </c>
      <c r="X11">
        <v>-2</v>
      </c>
      <c r="Y11">
        <v>57</v>
      </c>
      <c r="Z11">
        <v>114</v>
      </c>
      <c r="AA11">
        <v>190</v>
      </c>
      <c r="AB11">
        <v>9</v>
      </c>
      <c r="AC11">
        <v>314</v>
      </c>
      <c r="AD11">
        <v>8</v>
      </c>
      <c r="AE11">
        <v>314</v>
      </c>
      <c r="AF11">
        <v>3</v>
      </c>
      <c r="AG11">
        <v>314</v>
      </c>
      <c r="AH11">
        <v>7</v>
      </c>
      <c r="AI11">
        <v>314</v>
      </c>
      <c r="AJ11">
        <v>0</v>
      </c>
      <c r="AK11">
        <v>43</v>
      </c>
      <c r="AL11">
        <v>8</v>
      </c>
      <c r="AM11" s="4" t="s">
        <v>87</v>
      </c>
    </row>
    <row r="12" spans="1:39" x14ac:dyDescent="0.25">
      <c r="A12" s="4" t="s">
        <v>94</v>
      </c>
      <c r="B12" s="4" t="s">
        <v>65</v>
      </c>
      <c r="C12" s="4" t="s">
        <v>75</v>
      </c>
      <c r="D12" s="4" t="s">
        <v>34</v>
      </c>
      <c r="E12" s="31">
        <v>44409</v>
      </c>
      <c r="F12">
        <v>0</v>
      </c>
      <c r="G12">
        <v>0</v>
      </c>
      <c r="H12">
        <v>6</v>
      </c>
      <c r="I12">
        <v>9</v>
      </c>
      <c r="J12">
        <v>267</v>
      </c>
      <c r="K12">
        <v>528</v>
      </c>
      <c r="L12">
        <v>304</v>
      </c>
      <c r="M12">
        <v>516</v>
      </c>
      <c r="N12">
        <v>324</v>
      </c>
      <c r="O12">
        <v>516</v>
      </c>
      <c r="P12">
        <v>280</v>
      </c>
      <c r="Q12">
        <v>516</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8</v>
      </c>
      <c r="AM12" s="4" t="s">
        <v>87</v>
      </c>
    </row>
    <row r="13" spans="1:39" x14ac:dyDescent="0.25">
      <c r="A13" s="4" t="s">
        <v>94</v>
      </c>
      <c r="B13" s="4" t="s">
        <v>65</v>
      </c>
      <c r="C13" s="4" t="s">
        <v>66</v>
      </c>
      <c r="D13" s="4" t="s">
        <v>34</v>
      </c>
      <c r="E13" s="31">
        <v>44409</v>
      </c>
      <c r="F13">
        <v>2</v>
      </c>
      <c r="G13">
        <v>4</v>
      </c>
      <c r="H13">
        <v>13</v>
      </c>
      <c r="I13">
        <v>29</v>
      </c>
      <c r="J13">
        <v>297</v>
      </c>
      <c r="K13">
        <v>636</v>
      </c>
      <c r="L13">
        <v>362</v>
      </c>
      <c r="M13">
        <v>612</v>
      </c>
      <c r="N13">
        <v>389</v>
      </c>
      <c r="O13">
        <v>612</v>
      </c>
      <c r="P13">
        <v>296</v>
      </c>
      <c r="Q13">
        <v>612</v>
      </c>
      <c r="R13">
        <v>0</v>
      </c>
      <c r="S13">
        <v>0</v>
      </c>
      <c r="T13">
        <v>0</v>
      </c>
      <c r="U13">
        <v>0</v>
      </c>
      <c r="V13">
        <v>0</v>
      </c>
      <c r="W13">
        <v>0</v>
      </c>
      <c r="X13">
        <v>0</v>
      </c>
      <c r="Y13">
        <v>0</v>
      </c>
      <c r="Z13">
        <v>0</v>
      </c>
      <c r="AA13">
        <v>0</v>
      </c>
      <c r="AB13">
        <v>5</v>
      </c>
      <c r="AC13">
        <v>178</v>
      </c>
      <c r="AD13">
        <v>7</v>
      </c>
      <c r="AE13">
        <v>178</v>
      </c>
      <c r="AF13">
        <v>14</v>
      </c>
      <c r="AG13">
        <v>178</v>
      </c>
      <c r="AH13">
        <v>9</v>
      </c>
      <c r="AI13">
        <v>178</v>
      </c>
      <c r="AJ13">
        <v>0</v>
      </c>
      <c r="AK13">
        <v>9</v>
      </c>
      <c r="AL13">
        <v>8</v>
      </c>
      <c r="AM13" s="4" t="s">
        <v>87</v>
      </c>
    </row>
    <row r="14" spans="1:39" x14ac:dyDescent="0.25">
      <c r="A14" s="4" t="s">
        <v>94</v>
      </c>
      <c r="B14" s="4" t="s">
        <v>65</v>
      </c>
      <c r="C14" s="4" t="s">
        <v>68</v>
      </c>
      <c r="D14" s="4" t="s">
        <v>34</v>
      </c>
      <c r="E14" s="31">
        <v>44409</v>
      </c>
      <c r="F14">
        <v>24</v>
      </c>
      <c r="G14">
        <v>59</v>
      </c>
      <c r="H14">
        <v>85</v>
      </c>
      <c r="I14">
        <v>127</v>
      </c>
      <c r="J14">
        <v>688</v>
      </c>
      <c r="K14">
        <v>1188</v>
      </c>
      <c r="L14">
        <v>768</v>
      </c>
      <c r="M14">
        <v>1140</v>
      </c>
      <c r="N14">
        <v>875</v>
      </c>
      <c r="O14">
        <v>1140</v>
      </c>
      <c r="P14">
        <v>733</v>
      </c>
      <c r="Q14">
        <v>1140</v>
      </c>
      <c r="R14">
        <v>-45</v>
      </c>
      <c r="S14">
        <v>20</v>
      </c>
      <c r="T14">
        <v>26</v>
      </c>
      <c r="U14">
        <v>240</v>
      </c>
      <c r="V14">
        <v>-183</v>
      </c>
      <c r="W14">
        <v>280</v>
      </c>
      <c r="X14">
        <v>-26</v>
      </c>
      <c r="Y14">
        <v>112</v>
      </c>
      <c r="Z14">
        <v>-32</v>
      </c>
      <c r="AA14">
        <v>150</v>
      </c>
      <c r="AB14">
        <v>28</v>
      </c>
      <c r="AC14">
        <v>687</v>
      </c>
      <c r="AD14">
        <v>5</v>
      </c>
      <c r="AE14">
        <v>687</v>
      </c>
      <c r="AF14">
        <v>32</v>
      </c>
      <c r="AG14">
        <v>687</v>
      </c>
      <c r="AH14">
        <v>45</v>
      </c>
      <c r="AI14">
        <v>687</v>
      </c>
      <c r="AJ14">
        <v>0</v>
      </c>
      <c r="AK14">
        <v>61</v>
      </c>
      <c r="AL14">
        <v>8</v>
      </c>
      <c r="AM14" s="4" t="s">
        <v>87</v>
      </c>
    </row>
    <row r="15" spans="1:39" x14ac:dyDescent="0.25">
      <c r="A15" s="4" t="s">
        <v>94</v>
      </c>
      <c r="B15" s="4" t="s">
        <v>65</v>
      </c>
      <c r="C15" s="4" t="s">
        <v>71</v>
      </c>
      <c r="D15" s="4" t="s">
        <v>34</v>
      </c>
      <c r="E15" s="31">
        <v>44409</v>
      </c>
      <c r="F15">
        <v>1</v>
      </c>
      <c r="G15">
        <v>4</v>
      </c>
      <c r="H15">
        <v>27</v>
      </c>
      <c r="I15">
        <v>57</v>
      </c>
      <c r="J15">
        <v>323</v>
      </c>
      <c r="K15">
        <v>600</v>
      </c>
      <c r="L15">
        <v>336</v>
      </c>
      <c r="M15">
        <v>576</v>
      </c>
      <c r="N15">
        <v>357</v>
      </c>
      <c r="O15">
        <v>576</v>
      </c>
      <c r="P15">
        <v>325</v>
      </c>
      <c r="Q15">
        <v>576</v>
      </c>
      <c r="R15">
        <v>56</v>
      </c>
      <c r="S15">
        <v>60</v>
      </c>
      <c r="T15">
        <v>241</v>
      </c>
      <c r="U15">
        <v>290</v>
      </c>
      <c r="V15">
        <v>134</v>
      </c>
      <c r="W15">
        <v>220</v>
      </c>
      <c r="X15">
        <v>110</v>
      </c>
      <c r="Y15">
        <v>146</v>
      </c>
      <c r="Z15">
        <v>77</v>
      </c>
      <c r="AA15">
        <v>120</v>
      </c>
      <c r="AB15">
        <v>4</v>
      </c>
      <c r="AC15">
        <v>157</v>
      </c>
      <c r="AD15">
        <v>5</v>
      </c>
      <c r="AE15">
        <v>157</v>
      </c>
      <c r="AF15">
        <v>17</v>
      </c>
      <c r="AG15">
        <v>157</v>
      </c>
      <c r="AH15">
        <v>29</v>
      </c>
      <c r="AI15">
        <v>157</v>
      </c>
      <c r="AJ15">
        <v>0</v>
      </c>
      <c r="AK15">
        <v>10</v>
      </c>
      <c r="AL15">
        <v>8</v>
      </c>
      <c r="AM15" s="4" t="s">
        <v>87</v>
      </c>
    </row>
    <row r="16" spans="1:39" x14ac:dyDescent="0.25">
      <c r="A16" s="4" t="s">
        <v>94</v>
      </c>
      <c r="B16" s="4" t="s">
        <v>65</v>
      </c>
      <c r="C16" s="4" t="s">
        <v>71</v>
      </c>
      <c r="D16" s="4" t="s">
        <v>34</v>
      </c>
      <c r="E16" s="31">
        <v>44228</v>
      </c>
      <c r="F16">
        <v>2</v>
      </c>
      <c r="G16">
        <v>36</v>
      </c>
      <c r="H16">
        <v>24</v>
      </c>
      <c r="I16">
        <v>35</v>
      </c>
      <c r="J16">
        <v>98</v>
      </c>
      <c r="K16">
        <v>600</v>
      </c>
      <c r="L16">
        <v>117</v>
      </c>
      <c r="M16">
        <v>576</v>
      </c>
      <c r="N16">
        <v>104</v>
      </c>
      <c r="O16">
        <v>576</v>
      </c>
      <c r="P16">
        <v>76</v>
      </c>
      <c r="Q16">
        <v>576</v>
      </c>
      <c r="R16">
        <v>748</v>
      </c>
      <c r="S16">
        <v>780</v>
      </c>
      <c r="T16">
        <v>-20</v>
      </c>
      <c r="U16">
        <v>170</v>
      </c>
      <c r="V16">
        <v>-3</v>
      </c>
      <c r="W16">
        <v>320</v>
      </c>
      <c r="X16">
        <v>1</v>
      </c>
      <c r="Y16">
        <v>140</v>
      </c>
      <c r="Z16">
        <v>50</v>
      </c>
      <c r="AA16">
        <v>120</v>
      </c>
      <c r="AB16">
        <v>33</v>
      </c>
      <c r="AC16">
        <v>521</v>
      </c>
      <c r="AD16">
        <v>3</v>
      </c>
      <c r="AE16">
        <v>521</v>
      </c>
      <c r="AF16">
        <v>48</v>
      </c>
      <c r="AG16">
        <v>521</v>
      </c>
      <c r="AH16">
        <v>16</v>
      </c>
      <c r="AI16">
        <v>521</v>
      </c>
      <c r="AJ16">
        <v>1</v>
      </c>
      <c r="AK16">
        <v>261</v>
      </c>
      <c r="AL16">
        <v>2</v>
      </c>
      <c r="AM16" s="4" t="s">
        <v>67</v>
      </c>
    </row>
    <row r="17" spans="1:39" x14ac:dyDescent="0.25">
      <c r="A17" s="4" t="s">
        <v>94</v>
      </c>
      <c r="B17" s="4" t="s">
        <v>65</v>
      </c>
      <c r="C17" s="4" t="s">
        <v>75</v>
      </c>
      <c r="D17" s="4" t="s">
        <v>34</v>
      </c>
      <c r="E17" s="31">
        <v>44256</v>
      </c>
      <c r="F17">
        <v>4</v>
      </c>
      <c r="G17">
        <v>32</v>
      </c>
      <c r="H17">
        <v>30</v>
      </c>
      <c r="I17">
        <v>37</v>
      </c>
      <c r="J17">
        <v>124</v>
      </c>
      <c r="K17">
        <v>528</v>
      </c>
      <c r="L17">
        <v>151</v>
      </c>
      <c r="M17">
        <v>516</v>
      </c>
      <c r="N17">
        <v>154</v>
      </c>
      <c r="O17">
        <v>516</v>
      </c>
      <c r="P17">
        <v>113</v>
      </c>
      <c r="Q17">
        <v>516</v>
      </c>
      <c r="R17">
        <v>88</v>
      </c>
      <c r="S17">
        <v>120</v>
      </c>
      <c r="T17">
        <v>-13</v>
      </c>
      <c r="U17">
        <v>140</v>
      </c>
      <c r="V17">
        <v>-3</v>
      </c>
      <c r="W17">
        <v>260</v>
      </c>
      <c r="X17">
        <v>13</v>
      </c>
      <c r="Y17">
        <v>103</v>
      </c>
      <c r="Z17">
        <v>14</v>
      </c>
      <c r="AA17">
        <v>80</v>
      </c>
      <c r="AB17">
        <v>16</v>
      </c>
      <c r="AC17">
        <v>444</v>
      </c>
      <c r="AD17">
        <v>12</v>
      </c>
      <c r="AE17">
        <v>444</v>
      </c>
      <c r="AF17">
        <v>14</v>
      </c>
      <c r="AG17">
        <v>444</v>
      </c>
      <c r="AH17">
        <v>5</v>
      </c>
      <c r="AI17">
        <v>444</v>
      </c>
      <c r="AJ17">
        <v>1</v>
      </c>
      <c r="AK17">
        <v>96</v>
      </c>
      <c r="AL17">
        <v>3</v>
      </c>
      <c r="AM17" s="4" t="s">
        <v>76</v>
      </c>
    </row>
    <row r="18" spans="1:39" x14ac:dyDescent="0.25">
      <c r="A18" s="4" t="s">
        <v>94</v>
      </c>
      <c r="B18" s="4" t="s">
        <v>65</v>
      </c>
      <c r="C18" s="4" t="s">
        <v>66</v>
      </c>
      <c r="D18" s="4" t="s">
        <v>34</v>
      </c>
      <c r="E18" s="31">
        <v>44287</v>
      </c>
      <c r="F18">
        <v>9</v>
      </c>
      <c r="G18">
        <v>41</v>
      </c>
      <c r="H18">
        <v>26</v>
      </c>
      <c r="I18">
        <v>42</v>
      </c>
      <c r="J18">
        <v>178</v>
      </c>
      <c r="K18">
        <v>636</v>
      </c>
      <c r="L18">
        <v>205</v>
      </c>
      <c r="M18">
        <v>612</v>
      </c>
      <c r="N18">
        <v>220</v>
      </c>
      <c r="O18">
        <v>612</v>
      </c>
      <c r="P18">
        <v>120</v>
      </c>
      <c r="Q18">
        <v>612</v>
      </c>
      <c r="R18">
        <v>99</v>
      </c>
      <c r="S18">
        <v>140</v>
      </c>
      <c r="T18">
        <v>-111</v>
      </c>
      <c r="U18">
        <v>58</v>
      </c>
      <c r="V18">
        <v>56</v>
      </c>
      <c r="W18">
        <v>400</v>
      </c>
      <c r="X18">
        <v>-62</v>
      </c>
      <c r="Y18">
        <v>41</v>
      </c>
      <c r="Z18">
        <v>-53</v>
      </c>
      <c r="AA18">
        <v>30</v>
      </c>
      <c r="AB18">
        <v>51</v>
      </c>
      <c r="AC18">
        <v>558</v>
      </c>
      <c r="AD18">
        <v>10</v>
      </c>
      <c r="AE18">
        <v>558</v>
      </c>
      <c r="AF18">
        <v>93</v>
      </c>
      <c r="AG18">
        <v>558</v>
      </c>
      <c r="AH18">
        <v>13</v>
      </c>
      <c r="AI18">
        <v>558</v>
      </c>
      <c r="AJ18">
        <v>1</v>
      </c>
      <c r="AK18">
        <v>168</v>
      </c>
      <c r="AL18">
        <v>4</v>
      </c>
      <c r="AM18" s="4" t="s">
        <v>77</v>
      </c>
    </row>
    <row r="19" spans="1:39" x14ac:dyDescent="0.25">
      <c r="A19" s="4" t="s">
        <v>94</v>
      </c>
      <c r="B19" s="4" t="s">
        <v>65</v>
      </c>
      <c r="C19" s="4" t="s">
        <v>78</v>
      </c>
      <c r="D19" s="4" t="s">
        <v>34</v>
      </c>
      <c r="E19" s="31">
        <v>44317</v>
      </c>
      <c r="F19">
        <v>2</v>
      </c>
      <c r="G19">
        <v>37</v>
      </c>
      <c r="H19">
        <v>26</v>
      </c>
      <c r="I19">
        <v>39</v>
      </c>
      <c r="J19">
        <v>199</v>
      </c>
      <c r="K19">
        <v>408</v>
      </c>
      <c r="L19">
        <v>213</v>
      </c>
      <c r="M19">
        <v>396</v>
      </c>
      <c r="N19">
        <v>196</v>
      </c>
      <c r="O19">
        <v>396</v>
      </c>
      <c r="P19">
        <v>171</v>
      </c>
      <c r="Q19">
        <v>396</v>
      </c>
      <c r="R19">
        <v>103</v>
      </c>
      <c r="S19">
        <v>140</v>
      </c>
      <c r="T19">
        <v>9</v>
      </c>
      <c r="U19">
        <v>140</v>
      </c>
      <c r="V19">
        <v>33</v>
      </c>
      <c r="W19">
        <v>280</v>
      </c>
      <c r="X19">
        <v>-17</v>
      </c>
      <c r="Y19">
        <v>73</v>
      </c>
      <c r="Z19">
        <v>22</v>
      </c>
      <c r="AA19">
        <v>100</v>
      </c>
      <c r="AB19">
        <v>12</v>
      </c>
      <c r="AC19">
        <v>392</v>
      </c>
      <c r="AD19">
        <v>11</v>
      </c>
      <c r="AE19">
        <v>392</v>
      </c>
      <c r="AF19">
        <v>4</v>
      </c>
      <c r="AG19">
        <v>392</v>
      </c>
      <c r="AH19">
        <v>5</v>
      </c>
      <c r="AI19">
        <v>392</v>
      </c>
      <c r="AJ19">
        <v>1</v>
      </c>
      <c r="AK19">
        <v>64</v>
      </c>
      <c r="AL19">
        <v>5</v>
      </c>
      <c r="AM19" s="4" t="s">
        <v>69</v>
      </c>
    </row>
    <row r="20" spans="1:39" x14ac:dyDescent="0.25">
      <c r="A20" s="4" t="s">
        <v>94</v>
      </c>
      <c r="B20" s="4" t="s">
        <v>65</v>
      </c>
      <c r="C20" s="4" t="s">
        <v>66</v>
      </c>
      <c r="D20" s="4" t="s">
        <v>34</v>
      </c>
      <c r="E20" s="31">
        <v>44317</v>
      </c>
      <c r="F20">
        <v>4</v>
      </c>
      <c r="G20">
        <v>40</v>
      </c>
      <c r="H20">
        <v>25</v>
      </c>
      <c r="I20">
        <v>40</v>
      </c>
      <c r="J20">
        <v>216</v>
      </c>
      <c r="K20">
        <v>636</v>
      </c>
      <c r="L20">
        <v>242</v>
      </c>
      <c r="M20">
        <v>612</v>
      </c>
      <c r="N20">
        <v>274</v>
      </c>
      <c r="O20">
        <v>612</v>
      </c>
      <c r="P20">
        <v>154</v>
      </c>
      <c r="Q20">
        <v>612</v>
      </c>
      <c r="R20">
        <v>80</v>
      </c>
      <c r="S20">
        <v>120</v>
      </c>
      <c r="T20">
        <v>-7</v>
      </c>
      <c r="U20">
        <v>140</v>
      </c>
      <c r="V20">
        <v>47</v>
      </c>
      <c r="W20">
        <v>320</v>
      </c>
      <c r="X20">
        <v>4</v>
      </c>
      <c r="Y20">
        <v>97</v>
      </c>
      <c r="Z20">
        <v>12</v>
      </c>
      <c r="AA20">
        <v>90</v>
      </c>
      <c r="AB20">
        <v>26</v>
      </c>
      <c r="AC20">
        <v>445</v>
      </c>
      <c r="AD20">
        <v>8</v>
      </c>
      <c r="AE20">
        <v>445</v>
      </c>
      <c r="AF20">
        <v>32</v>
      </c>
      <c r="AG20">
        <v>445</v>
      </c>
      <c r="AH20">
        <v>9</v>
      </c>
      <c r="AI20">
        <v>445</v>
      </c>
      <c r="AJ20">
        <v>1</v>
      </c>
      <c r="AK20">
        <v>114</v>
      </c>
      <c r="AL20">
        <v>5</v>
      </c>
      <c r="AM20" s="4" t="s">
        <v>69</v>
      </c>
    </row>
    <row r="21" spans="1:39" x14ac:dyDescent="0.25">
      <c r="A21" s="4" t="s">
        <v>94</v>
      </c>
      <c r="B21" s="4" t="s">
        <v>65</v>
      </c>
      <c r="C21" s="4" t="s">
        <v>79</v>
      </c>
      <c r="D21" s="4" t="s">
        <v>34</v>
      </c>
      <c r="E21" s="31">
        <v>44317</v>
      </c>
      <c r="F21">
        <v>2</v>
      </c>
      <c r="G21">
        <v>50</v>
      </c>
      <c r="H21">
        <v>44</v>
      </c>
      <c r="I21">
        <v>74</v>
      </c>
      <c r="J21">
        <v>391</v>
      </c>
      <c r="K21">
        <v>984</v>
      </c>
      <c r="L21">
        <v>434</v>
      </c>
      <c r="M21">
        <v>948</v>
      </c>
      <c r="N21">
        <v>470</v>
      </c>
      <c r="O21">
        <v>948</v>
      </c>
      <c r="P21">
        <v>345</v>
      </c>
      <c r="Q21">
        <v>948</v>
      </c>
      <c r="R21">
        <v>-3650</v>
      </c>
      <c r="S21">
        <v>-3600</v>
      </c>
      <c r="T21">
        <v>9</v>
      </c>
      <c r="U21">
        <v>260</v>
      </c>
      <c r="V21">
        <v>167</v>
      </c>
      <c r="W21">
        <v>600</v>
      </c>
      <c r="X21">
        <v>8</v>
      </c>
      <c r="Y21">
        <v>179</v>
      </c>
      <c r="Z21">
        <v>42</v>
      </c>
      <c r="AA21">
        <v>160</v>
      </c>
      <c r="AB21">
        <v>47</v>
      </c>
      <c r="AC21">
        <v>722</v>
      </c>
      <c r="AD21">
        <v>8</v>
      </c>
      <c r="AE21">
        <v>722</v>
      </c>
      <c r="AF21">
        <v>32</v>
      </c>
      <c r="AG21">
        <v>722</v>
      </c>
      <c r="AH21">
        <v>36</v>
      </c>
      <c r="AI21">
        <v>722</v>
      </c>
      <c r="AJ21">
        <v>1</v>
      </c>
      <c r="AK21">
        <v>121</v>
      </c>
      <c r="AL21">
        <v>5</v>
      </c>
      <c r="AM21" s="4" t="s">
        <v>69</v>
      </c>
    </row>
    <row r="22" spans="1:39" x14ac:dyDescent="0.25">
      <c r="A22" s="4" t="s">
        <v>94</v>
      </c>
      <c r="B22" s="4" t="s">
        <v>65</v>
      </c>
      <c r="C22" s="4" t="s">
        <v>78</v>
      </c>
      <c r="D22" s="4" t="s">
        <v>34</v>
      </c>
      <c r="E22" s="31">
        <v>44348</v>
      </c>
      <c r="F22">
        <v>0</v>
      </c>
      <c r="G22">
        <v>30</v>
      </c>
      <c r="H22">
        <v>42</v>
      </c>
      <c r="I22">
        <v>60</v>
      </c>
      <c r="J22">
        <v>229</v>
      </c>
      <c r="K22">
        <v>408</v>
      </c>
      <c r="L22">
        <v>251</v>
      </c>
      <c r="M22">
        <v>396</v>
      </c>
      <c r="N22">
        <v>270</v>
      </c>
      <c r="O22">
        <v>396</v>
      </c>
      <c r="P22">
        <v>216</v>
      </c>
      <c r="Q22">
        <v>396</v>
      </c>
      <c r="R22">
        <v>90</v>
      </c>
      <c r="S22">
        <v>120</v>
      </c>
      <c r="T22">
        <v>-55</v>
      </c>
      <c r="U22">
        <v>120</v>
      </c>
      <c r="V22">
        <v>-99</v>
      </c>
      <c r="W22">
        <v>240</v>
      </c>
      <c r="X22">
        <v>-39</v>
      </c>
      <c r="Y22">
        <v>60</v>
      </c>
      <c r="Z22">
        <v>-34</v>
      </c>
      <c r="AA22">
        <v>100</v>
      </c>
      <c r="AB22">
        <v>12</v>
      </c>
      <c r="AC22">
        <v>507</v>
      </c>
      <c r="AD22">
        <v>15</v>
      </c>
      <c r="AE22">
        <v>507</v>
      </c>
      <c r="AF22">
        <v>3</v>
      </c>
      <c r="AG22">
        <v>507</v>
      </c>
      <c r="AH22">
        <v>8</v>
      </c>
      <c r="AI22">
        <v>507</v>
      </c>
      <c r="AJ22">
        <v>1</v>
      </c>
      <c r="AK22">
        <v>111</v>
      </c>
      <c r="AL22">
        <v>6</v>
      </c>
      <c r="AM22" s="4" t="s">
        <v>70</v>
      </c>
    </row>
    <row r="23" spans="1:39" x14ac:dyDescent="0.25">
      <c r="A23" s="4" t="s">
        <v>94</v>
      </c>
      <c r="B23" s="4" t="s">
        <v>65</v>
      </c>
      <c r="C23" s="4" t="s">
        <v>80</v>
      </c>
      <c r="D23" s="4" t="s">
        <v>34</v>
      </c>
      <c r="E23" s="31">
        <v>44378</v>
      </c>
      <c r="F23">
        <v>34</v>
      </c>
      <c r="G23">
        <v>99</v>
      </c>
      <c r="H23">
        <v>114</v>
      </c>
      <c r="I23">
        <v>178</v>
      </c>
      <c r="J23">
        <v>788</v>
      </c>
      <c r="K23">
        <v>1680</v>
      </c>
      <c r="L23">
        <v>880</v>
      </c>
      <c r="M23">
        <v>1620</v>
      </c>
      <c r="N23">
        <v>978</v>
      </c>
      <c r="O23">
        <v>1620</v>
      </c>
      <c r="P23">
        <v>733</v>
      </c>
      <c r="Q23">
        <v>1620</v>
      </c>
      <c r="R23">
        <v>223</v>
      </c>
      <c r="S23">
        <v>320</v>
      </c>
      <c r="T23">
        <v>207</v>
      </c>
      <c r="U23">
        <v>540</v>
      </c>
      <c r="V23">
        <v>70</v>
      </c>
      <c r="W23">
        <v>800</v>
      </c>
      <c r="X23">
        <v>36</v>
      </c>
      <c r="Y23">
        <v>248</v>
      </c>
      <c r="Z23">
        <v>12</v>
      </c>
      <c r="AA23">
        <v>290</v>
      </c>
      <c r="AB23">
        <v>57</v>
      </c>
      <c r="AC23">
        <v>1183</v>
      </c>
      <c r="AD23">
        <v>27</v>
      </c>
      <c r="AE23">
        <v>1183</v>
      </c>
      <c r="AF23">
        <v>249</v>
      </c>
      <c r="AG23">
        <v>1183</v>
      </c>
      <c r="AH23">
        <v>28</v>
      </c>
      <c r="AI23">
        <v>1183</v>
      </c>
      <c r="AJ23">
        <v>1</v>
      </c>
      <c r="AK23">
        <v>122</v>
      </c>
      <c r="AL23">
        <v>7</v>
      </c>
      <c r="AM23" s="4" t="s">
        <v>74</v>
      </c>
    </row>
    <row r="24" spans="1:39" x14ac:dyDescent="0.25">
      <c r="A24" s="4" t="s">
        <v>94</v>
      </c>
      <c r="B24" s="4" t="s">
        <v>65</v>
      </c>
      <c r="C24" s="4" t="s">
        <v>78</v>
      </c>
      <c r="D24" s="4" t="s">
        <v>34</v>
      </c>
      <c r="E24" s="31">
        <v>44378</v>
      </c>
      <c r="F24">
        <v>2</v>
      </c>
      <c r="G24">
        <v>23</v>
      </c>
      <c r="H24">
        <v>23</v>
      </c>
      <c r="I24">
        <v>45</v>
      </c>
      <c r="J24">
        <v>252</v>
      </c>
      <c r="K24">
        <v>408</v>
      </c>
      <c r="L24">
        <v>288</v>
      </c>
      <c r="M24">
        <v>396</v>
      </c>
      <c r="N24">
        <v>303</v>
      </c>
      <c r="O24">
        <v>396</v>
      </c>
      <c r="P24">
        <v>253</v>
      </c>
      <c r="Q24">
        <v>396</v>
      </c>
      <c r="R24">
        <v>97</v>
      </c>
      <c r="S24">
        <v>120</v>
      </c>
      <c r="T24">
        <v>7</v>
      </c>
      <c r="U24">
        <v>110</v>
      </c>
      <c r="V24">
        <v>21</v>
      </c>
      <c r="W24">
        <v>220</v>
      </c>
      <c r="X24">
        <v>2</v>
      </c>
      <c r="Y24">
        <v>71</v>
      </c>
      <c r="Z24">
        <v>6</v>
      </c>
      <c r="AA24">
        <v>80</v>
      </c>
      <c r="AB24">
        <v>8</v>
      </c>
      <c r="AC24">
        <v>312</v>
      </c>
      <c r="AD24">
        <v>9</v>
      </c>
      <c r="AE24">
        <v>312</v>
      </c>
      <c r="AF24">
        <v>0</v>
      </c>
      <c r="AG24">
        <v>312</v>
      </c>
      <c r="AH24">
        <v>12</v>
      </c>
      <c r="AI24">
        <v>312</v>
      </c>
      <c r="AJ24">
        <v>1</v>
      </c>
      <c r="AK24">
        <v>32</v>
      </c>
      <c r="AL24">
        <v>7</v>
      </c>
      <c r="AM24" s="4" t="s">
        <v>74</v>
      </c>
    </row>
    <row r="25" spans="1:39" x14ac:dyDescent="0.25">
      <c r="A25" s="4" t="s">
        <v>94</v>
      </c>
      <c r="B25" s="4" t="s">
        <v>65</v>
      </c>
      <c r="C25" s="4" t="s">
        <v>66</v>
      </c>
      <c r="D25" s="4" t="s">
        <v>34</v>
      </c>
      <c r="E25" s="31">
        <v>44378</v>
      </c>
      <c r="F25">
        <v>3</v>
      </c>
      <c r="G25">
        <v>40</v>
      </c>
      <c r="H25">
        <v>47</v>
      </c>
      <c r="I25">
        <v>78</v>
      </c>
      <c r="J25">
        <v>293</v>
      </c>
      <c r="K25">
        <v>636</v>
      </c>
      <c r="L25">
        <v>341</v>
      </c>
      <c r="M25">
        <v>612</v>
      </c>
      <c r="N25">
        <v>369</v>
      </c>
      <c r="O25">
        <v>612</v>
      </c>
      <c r="P25">
        <v>280</v>
      </c>
      <c r="Q25">
        <v>612</v>
      </c>
      <c r="R25">
        <v>42</v>
      </c>
      <c r="S25">
        <v>80</v>
      </c>
      <c r="T25">
        <v>48</v>
      </c>
      <c r="U25">
        <v>210</v>
      </c>
      <c r="V25">
        <v>-240</v>
      </c>
      <c r="W25">
        <v>100</v>
      </c>
      <c r="X25">
        <v>-63</v>
      </c>
      <c r="Y25">
        <v>46</v>
      </c>
      <c r="Z25">
        <v>-114</v>
      </c>
      <c r="AA25">
        <v>10</v>
      </c>
      <c r="AB25">
        <v>14</v>
      </c>
      <c r="AC25">
        <v>546</v>
      </c>
      <c r="AD25">
        <v>6</v>
      </c>
      <c r="AE25">
        <v>546</v>
      </c>
      <c r="AF25">
        <v>42</v>
      </c>
      <c r="AG25">
        <v>546</v>
      </c>
      <c r="AH25">
        <v>14</v>
      </c>
      <c r="AI25">
        <v>546</v>
      </c>
      <c r="AJ25">
        <v>1</v>
      </c>
      <c r="AK25">
        <v>76</v>
      </c>
      <c r="AL25">
        <v>7</v>
      </c>
      <c r="AM25" s="4" t="s">
        <v>74</v>
      </c>
    </row>
    <row r="26" spans="1:39" x14ac:dyDescent="0.25">
      <c r="A26" s="4" t="s">
        <v>94</v>
      </c>
      <c r="B26" s="4" t="s">
        <v>65</v>
      </c>
      <c r="C26" s="4" t="s">
        <v>79</v>
      </c>
      <c r="D26" s="4" t="s">
        <v>34</v>
      </c>
      <c r="E26" s="31">
        <v>44409</v>
      </c>
      <c r="F26">
        <v>30</v>
      </c>
      <c r="G26">
        <v>58</v>
      </c>
      <c r="H26">
        <v>67</v>
      </c>
      <c r="I26">
        <v>114</v>
      </c>
      <c r="J26">
        <v>575</v>
      </c>
      <c r="K26">
        <v>984</v>
      </c>
      <c r="L26">
        <v>591</v>
      </c>
      <c r="M26">
        <v>948</v>
      </c>
      <c r="N26">
        <v>664</v>
      </c>
      <c r="O26">
        <v>948</v>
      </c>
      <c r="P26">
        <v>577</v>
      </c>
      <c r="Q26">
        <v>948</v>
      </c>
      <c r="R26">
        <v>24</v>
      </c>
      <c r="S26">
        <v>80</v>
      </c>
      <c r="T26">
        <v>-33</v>
      </c>
      <c r="U26">
        <v>120</v>
      </c>
      <c r="V26">
        <v>-37</v>
      </c>
      <c r="W26">
        <v>320</v>
      </c>
      <c r="X26">
        <v>50</v>
      </c>
      <c r="Y26">
        <v>153</v>
      </c>
      <c r="Z26">
        <v>-68</v>
      </c>
      <c r="AA26">
        <v>100</v>
      </c>
      <c r="AB26">
        <v>38</v>
      </c>
      <c r="AC26">
        <v>525</v>
      </c>
      <c r="AD26">
        <v>8</v>
      </c>
      <c r="AE26">
        <v>525</v>
      </c>
      <c r="AF26">
        <v>17</v>
      </c>
      <c r="AG26">
        <v>525</v>
      </c>
      <c r="AH26">
        <v>35</v>
      </c>
      <c r="AI26">
        <v>525</v>
      </c>
      <c r="AJ26">
        <v>1</v>
      </c>
      <c r="AK26">
        <v>34</v>
      </c>
      <c r="AL26">
        <v>8</v>
      </c>
      <c r="AM26" s="4" t="s">
        <v>87</v>
      </c>
    </row>
    <row r="27" spans="1:39" x14ac:dyDescent="0.25">
      <c r="A27" s="4" t="s">
        <v>94</v>
      </c>
      <c r="B27" s="4" t="s">
        <v>65</v>
      </c>
      <c r="C27" s="4" t="s">
        <v>73</v>
      </c>
      <c r="D27" s="4" t="s">
        <v>34</v>
      </c>
      <c r="E27" s="31">
        <v>44197</v>
      </c>
      <c r="F27">
        <v>91</v>
      </c>
      <c r="G27">
        <v>253</v>
      </c>
      <c r="H27">
        <v>65</v>
      </c>
      <c r="I27">
        <v>126</v>
      </c>
      <c r="J27">
        <v>249</v>
      </c>
      <c r="K27">
        <v>1932</v>
      </c>
      <c r="L27">
        <v>196</v>
      </c>
      <c r="M27">
        <v>1860</v>
      </c>
      <c r="N27">
        <v>180</v>
      </c>
      <c r="O27">
        <v>1860</v>
      </c>
      <c r="P27">
        <v>113</v>
      </c>
      <c r="Q27">
        <v>1860</v>
      </c>
      <c r="R27">
        <v>171</v>
      </c>
      <c r="S27">
        <v>420</v>
      </c>
      <c r="T27">
        <v>-11</v>
      </c>
      <c r="U27">
        <v>550</v>
      </c>
      <c r="V27">
        <v>387</v>
      </c>
      <c r="W27">
        <v>1460</v>
      </c>
      <c r="X27">
        <v>8</v>
      </c>
      <c r="Y27">
        <v>387</v>
      </c>
      <c r="Z27">
        <v>48</v>
      </c>
      <c r="AA27">
        <v>240</v>
      </c>
      <c r="AB27">
        <v>55</v>
      </c>
      <c r="AC27">
        <v>1500</v>
      </c>
      <c r="AD27">
        <v>37</v>
      </c>
      <c r="AE27">
        <v>1500</v>
      </c>
      <c r="AF27">
        <v>218</v>
      </c>
      <c r="AG27">
        <v>1500</v>
      </c>
      <c r="AH27">
        <v>4</v>
      </c>
      <c r="AI27">
        <v>1500</v>
      </c>
      <c r="AJ27">
        <v>9</v>
      </c>
      <c r="AK27">
        <v>1191</v>
      </c>
      <c r="AL27">
        <v>1</v>
      </c>
      <c r="AM27" s="4" t="s">
        <v>81</v>
      </c>
    </row>
    <row r="28" spans="1:39" x14ac:dyDescent="0.25">
      <c r="A28" s="4" t="s">
        <v>94</v>
      </c>
      <c r="B28" s="4" t="s">
        <v>65</v>
      </c>
      <c r="C28" s="4" t="s">
        <v>80</v>
      </c>
      <c r="D28" s="4" t="s">
        <v>34</v>
      </c>
      <c r="E28" s="31">
        <v>44197</v>
      </c>
      <c r="F28">
        <v>4</v>
      </c>
      <c r="G28">
        <v>148</v>
      </c>
      <c r="H28">
        <v>73</v>
      </c>
      <c r="I28">
        <v>131</v>
      </c>
      <c r="J28">
        <v>155</v>
      </c>
      <c r="K28">
        <v>1680</v>
      </c>
      <c r="L28">
        <v>166</v>
      </c>
      <c r="M28">
        <v>1620</v>
      </c>
      <c r="N28">
        <v>154</v>
      </c>
      <c r="O28">
        <v>1620</v>
      </c>
      <c r="P28">
        <v>122</v>
      </c>
      <c r="Q28">
        <v>1620</v>
      </c>
      <c r="R28">
        <v>165</v>
      </c>
      <c r="S28">
        <v>320</v>
      </c>
      <c r="T28">
        <v>-10</v>
      </c>
      <c r="U28">
        <v>490</v>
      </c>
      <c r="V28">
        <v>62</v>
      </c>
      <c r="W28">
        <v>1020</v>
      </c>
      <c r="X28">
        <v>7</v>
      </c>
      <c r="Y28">
        <v>347</v>
      </c>
      <c r="Z28">
        <v>44</v>
      </c>
      <c r="AA28">
        <v>240</v>
      </c>
      <c r="AB28">
        <v>36</v>
      </c>
      <c r="AC28">
        <v>1353</v>
      </c>
      <c r="AD28">
        <v>4</v>
      </c>
      <c r="AE28">
        <v>1353</v>
      </c>
      <c r="AF28">
        <v>426</v>
      </c>
      <c r="AG28">
        <v>1353</v>
      </c>
      <c r="AH28">
        <v>2</v>
      </c>
      <c r="AI28">
        <v>1353</v>
      </c>
      <c r="AJ28">
        <v>4</v>
      </c>
      <c r="AK28">
        <v>970</v>
      </c>
      <c r="AL28">
        <v>1</v>
      </c>
      <c r="AM28" s="4" t="s">
        <v>81</v>
      </c>
    </row>
    <row r="29" spans="1:39" x14ac:dyDescent="0.25">
      <c r="A29" s="4" t="s">
        <v>94</v>
      </c>
      <c r="B29" s="4" t="s">
        <v>65</v>
      </c>
      <c r="C29" s="4" t="s">
        <v>78</v>
      </c>
      <c r="D29" s="4" t="s">
        <v>34</v>
      </c>
      <c r="E29" s="31">
        <v>44197</v>
      </c>
      <c r="F29">
        <v>1</v>
      </c>
      <c r="G29">
        <v>49</v>
      </c>
      <c r="H29">
        <v>21</v>
      </c>
      <c r="I29">
        <v>48</v>
      </c>
      <c r="J29">
        <v>49</v>
      </c>
      <c r="K29">
        <v>408</v>
      </c>
      <c r="L29">
        <v>46</v>
      </c>
      <c r="M29">
        <v>396</v>
      </c>
      <c r="N29">
        <v>42</v>
      </c>
      <c r="O29">
        <v>396</v>
      </c>
      <c r="P29">
        <v>44</v>
      </c>
      <c r="Q29">
        <v>396</v>
      </c>
      <c r="R29">
        <v>91</v>
      </c>
      <c r="S29">
        <v>140</v>
      </c>
      <c r="T29">
        <v>-11</v>
      </c>
      <c r="U29">
        <v>120</v>
      </c>
      <c r="V29">
        <v>-26</v>
      </c>
      <c r="W29">
        <v>220</v>
      </c>
      <c r="X29">
        <v>-15</v>
      </c>
      <c r="Y29">
        <v>75</v>
      </c>
      <c r="Z29">
        <v>17</v>
      </c>
      <c r="AA29">
        <v>90</v>
      </c>
      <c r="AB29">
        <v>13</v>
      </c>
      <c r="AC29">
        <v>397</v>
      </c>
      <c r="AD29">
        <v>10</v>
      </c>
      <c r="AE29">
        <v>397</v>
      </c>
      <c r="AF29">
        <v>19</v>
      </c>
      <c r="AG29">
        <v>397</v>
      </c>
      <c r="AH29">
        <v>1</v>
      </c>
      <c r="AI29">
        <v>397</v>
      </c>
      <c r="AJ29">
        <v>13</v>
      </c>
      <c r="AK29">
        <v>482</v>
      </c>
      <c r="AL29">
        <v>1</v>
      </c>
      <c r="AM29" s="4" t="s">
        <v>81</v>
      </c>
    </row>
    <row r="30" spans="1:39" x14ac:dyDescent="0.25">
      <c r="A30" s="4" t="s">
        <v>94</v>
      </c>
      <c r="B30" s="4" t="s">
        <v>65</v>
      </c>
      <c r="C30" s="4" t="s">
        <v>75</v>
      </c>
      <c r="D30" s="4" t="s">
        <v>34</v>
      </c>
      <c r="E30" s="31">
        <v>44197</v>
      </c>
      <c r="F30">
        <v>6</v>
      </c>
      <c r="G30">
        <v>62</v>
      </c>
      <c r="H30">
        <v>30</v>
      </c>
      <c r="I30">
        <v>53</v>
      </c>
      <c r="J30">
        <v>60</v>
      </c>
      <c r="K30">
        <v>528</v>
      </c>
      <c r="L30">
        <v>68</v>
      </c>
      <c r="M30">
        <v>516</v>
      </c>
      <c r="N30">
        <v>52</v>
      </c>
      <c r="O30">
        <v>516</v>
      </c>
      <c r="P30">
        <v>49</v>
      </c>
      <c r="Q30">
        <v>516</v>
      </c>
      <c r="R30">
        <v>100</v>
      </c>
      <c r="S30">
        <v>160</v>
      </c>
      <c r="T30">
        <v>4</v>
      </c>
      <c r="U30">
        <v>180</v>
      </c>
      <c r="V30">
        <v>121</v>
      </c>
      <c r="W30">
        <v>500</v>
      </c>
      <c r="X30">
        <v>-19</v>
      </c>
      <c r="Y30">
        <v>104</v>
      </c>
      <c r="Z30">
        <v>8</v>
      </c>
      <c r="AA30">
        <v>100</v>
      </c>
      <c r="AB30">
        <v>21</v>
      </c>
      <c r="AC30">
        <v>580</v>
      </c>
      <c r="AD30">
        <v>10</v>
      </c>
      <c r="AE30">
        <v>580</v>
      </c>
      <c r="AF30">
        <v>83</v>
      </c>
      <c r="AG30">
        <v>580</v>
      </c>
      <c r="AH30">
        <v>2</v>
      </c>
      <c r="AI30">
        <v>580</v>
      </c>
      <c r="AJ30">
        <v>8</v>
      </c>
      <c r="AK30">
        <v>741</v>
      </c>
      <c r="AL30">
        <v>1</v>
      </c>
      <c r="AM30" s="4" t="s">
        <v>81</v>
      </c>
    </row>
    <row r="31" spans="1:39" x14ac:dyDescent="0.25">
      <c r="A31" s="4" t="s">
        <v>94</v>
      </c>
      <c r="B31" s="4" t="s">
        <v>65</v>
      </c>
      <c r="C31" s="4" t="s">
        <v>66</v>
      </c>
      <c r="D31" s="4" t="s">
        <v>34</v>
      </c>
      <c r="E31" s="31">
        <v>44197</v>
      </c>
      <c r="F31">
        <v>9</v>
      </c>
      <c r="G31">
        <v>49</v>
      </c>
      <c r="H31">
        <v>20</v>
      </c>
      <c r="I31">
        <v>35</v>
      </c>
      <c r="J31">
        <v>48</v>
      </c>
      <c r="K31">
        <v>636</v>
      </c>
      <c r="L31">
        <v>62</v>
      </c>
      <c r="M31">
        <v>612</v>
      </c>
      <c r="N31">
        <v>44</v>
      </c>
      <c r="O31">
        <v>612</v>
      </c>
      <c r="P31">
        <v>29</v>
      </c>
      <c r="Q31">
        <v>612</v>
      </c>
      <c r="R31">
        <v>112</v>
      </c>
      <c r="S31">
        <v>160</v>
      </c>
      <c r="T31">
        <v>-37</v>
      </c>
      <c r="U31">
        <v>130</v>
      </c>
      <c r="V31">
        <v>-49</v>
      </c>
      <c r="W31">
        <v>260</v>
      </c>
      <c r="X31">
        <v>16</v>
      </c>
      <c r="Y31">
        <v>139</v>
      </c>
      <c r="Z31">
        <v>-11</v>
      </c>
      <c r="AA31">
        <v>50</v>
      </c>
      <c r="AB31">
        <v>24</v>
      </c>
      <c r="AC31">
        <v>455</v>
      </c>
      <c r="AD31">
        <v>10</v>
      </c>
      <c r="AE31">
        <v>455</v>
      </c>
      <c r="AF31">
        <v>57</v>
      </c>
      <c r="AG31">
        <v>455</v>
      </c>
      <c r="AH31">
        <v>1</v>
      </c>
      <c r="AI31">
        <v>455</v>
      </c>
      <c r="AJ31">
        <v>21</v>
      </c>
      <c r="AK31">
        <v>346</v>
      </c>
      <c r="AL31">
        <v>1</v>
      </c>
      <c r="AM31" s="4" t="s">
        <v>81</v>
      </c>
    </row>
    <row r="32" spans="1:39" x14ac:dyDescent="0.25">
      <c r="A32" s="4" t="s">
        <v>94</v>
      </c>
      <c r="B32" s="4" t="s">
        <v>65</v>
      </c>
      <c r="C32" s="4" t="s">
        <v>79</v>
      </c>
      <c r="D32" s="4" t="s">
        <v>34</v>
      </c>
      <c r="E32" s="31">
        <v>44197</v>
      </c>
      <c r="F32">
        <v>5</v>
      </c>
      <c r="G32">
        <v>109</v>
      </c>
      <c r="H32">
        <v>55</v>
      </c>
      <c r="I32">
        <v>110</v>
      </c>
      <c r="J32">
        <v>103</v>
      </c>
      <c r="K32">
        <v>984</v>
      </c>
      <c r="L32">
        <v>109</v>
      </c>
      <c r="M32">
        <v>948</v>
      </c>
      <c r="N32">
        <v>94</v>
      </c>
      <c r="O32">
        <v>948</v>
      </c>
      <c r="P32">
        <v>93</v>
      </c>
      <c r="Q32">
        <v>948</v>
      </c>
      <c r="R32">
        <v>257</v>
      </c>
      <c r="S32">
        <v>360</v>
      </c>
      <c r="T32">
        <v>38</v>
      </c>
      <c r="U32">
        <v>370</v>
      </c>
      <c r="V32">
        <v>192</v>
      </c>
      <c r="W32">
        <v>880</v>
      </c>
      <c r="X32">
        <v>48</v>
      </c>
      <c r="Y32">
        <v>282</v>
      </c>
      <c r="Z32">
        <v>180</v>
      </c>
      <c r="AA32">
        <v>360</v>
      </c>
      <c r="AB32">
        <v>48</v>
      </c>
      <c r="AC32">
        <v>1007</v>
      </c>
      <c r="AD32">
        <v>11</v>
      </c>
      <c r="AE32">
        <v>1007</v>
      </c>
      <c r="AF32">
        <v>174</v>
      </c>
      <c r="AG32">
        <v>1007</v>
      </c>
      <c r="AH32">
        <v>6</v>
      </c>
      <c r="AI32">
        <v>1007</v>
      </c>
      <c r="AJ32">
        <v>9</v>
      </c>
      <c r="AK32">
        <v>806</v>
      </c>
      <c r="AL32">
        <v>1</v>
      </c>
      <c r="AM32" s="4" t="s">
        <v>81</v>
      </c>
    </row>
    <row r="33" spans="1:39" x14ac:dyDescent="0.25">
      <c r="A33" s="4" t="s">
        <v>94</v>
      </c>
      <c r="B33" s="4" t="s">
        <v>65</v>
      </c>
      <c r="C33" s="4" t="s">
        <v>68</v>
      </c>
      <c r="D33" s="4" t="s">
        <v>34</v>
      </c>
      <c r="E33" s="31">
        <v>44197</v>
      </c>
      <c r="F33">
        <v>2</v>
      </c>
      <c r="G33">
        <v>82</v>
      </c>
      <c r="H33">
        <v>52</v>
      </c>
      <c r="I33">
        <v>93</v>
      </c>
      <c r="J33">
        <v>101</v>
      </c>
      <c r="K33">
        <v>1188</v>
      </c>
      <c r="L33">
        <v>157</v>
      </c>
      <c r="M33">
        <v>1140</v>
      </c>
      <c r="N33">
        <v>89</v>
      </c>
      <c r="O33">
        <v>1140</v>
      </c>
      <c r="P33">
        <v>83</v>
      </c>
      <c r="Q33">
        <v>1140</v>
      </c>
      <c r="R33">
        <v>159</v>
      </c>
      <c r="S33">
        <v>260</v>
      </c>
      <c r="T33">
        <v>-161</v>
      </c>
      <c r="U33">
        <v>210</v>
      </c>
      <c r="V33">
        <v>-93</v>
      </c>
      <c r="W33">
        <v>600</v>
      </c>
      <c r="X33">
        <v>-59</v>
      </c>
      <c r="Y33">
        <v>223</v>
      </c>
      <c r="Z33">
        <v>-65</v>
      </c>
      <c r="AA33">
        <v>90</v>
      </c>
      <c r="AB33">
        <v>27</v>
      </c>
      <c r="AC33">
        <v>864</v>
      </c>
      <c r="AD33">
        <v>8</v>
      </c>
      <c r="AE33">
        <v>864</v>
      </c>
      <c r="AF33">
        <v>201</v>
      </c>
      <c r="AG33">
        <v>864</v>
      </c>
      <c r="AH33">
        <v>1</v>
      </c>
      <c r="AI33">
        <v>864</v>
      </c>
      <c r="AJ33">
        <v>15</v>
      </c>
      <c r="AK33">
        <v>844</v>
      </c>
      <c r="AL33">
        <v>1</v>
      </c>
      <c r="AM33" s="4" t="s">
        <v>81</v>
      </c>
    </row>
    <row r="34" spans="1:39" x14ac:dyDescent="0.25">
      <c r="A34" s="4" t="s">
        <v>94</v>
      </c>
      <c r="B34" s="4" t="s">
        <v>65</v>
      </c>
      <c r="C34" s="4" t="s">
        <v>71</v>
      </c>
      <c r="D34" s="4" t="s">
        <v>34</v>
      </c>
      <c r="E34" s="31">
        <v>44197</v>
      </c>
      <c r="F34">
        <v>9</v>
      </c>
      <c r="G34">
        <v>74</v>
      </c>
      <c r="H34">
        <v>33</v>
      </c>
      <c r="I34">
        <v>65</v>
      </c>
      <c r="J34">
        <v>68</v>
      </c>
      <c r="K34">
        <v>600</v>
      </c>
      <c r="L34">
        <v>67</v>
      </c>
      <c r="M34">
        <v>576</v>
      </c>
      <c r="N34">
        <v>55</v>
      </c>
      <c r="O34">
        <v>576</v>
      </c>
      <c r="P34">
        <v>45</v>
      </c>
      <c r="Q34">
        <v>576</v>
      </c>
      <c r="R34">
        <v>52</v>
      </c>
      <c r="S34">
        <v>120</v>
      </c>
      <c r="T34">
        <v>-169</v>
      </c>
      <c r="U34">
        <v>30</v>
      </c>
      <c r="V34">
        <v>-146</v>
      </c>
      <c r="W34">
        <v>200</v>
      </c>
      <c r="X34">
        <v>-50</v>
      </c>
      <c r="Y34">
        <v>89</v>
      </c>
      <c r="Z34">
        <v>-98</v>
      </c>
      <c r="AA34">
        <v>10</v>
      </c>
      <c r="AB34">
        <v>57</v>
      </c>
      <c r="AC34">
        <v>528</v>
      </c>
      <c r="AD34">
        <v>5</v>
      </c>
      <c r="AE34">
        <v>528</v>
      </c>
      <c r="AF34">
        <v>87</v>
      </c>
      <c r="AG34">
        <v>528</v>
      </c>
      <c r="AH34">
        <v>0</v>
      </c>
      <c r="AI34">
        <v>528</v>
      </c>
      <c r="AJ34">
        <v>3</v>
      </c>
      <c r="AK34">
        <v>311</v>
      </c>
      <c r="AL34">
        <v>1</v>
      </c>
      <c r="AM34" s="4" t="s">
        <v>81</v>
      </c>
    </row>
    <row r="35" spans="1:39" x14ac:dyDescent="0.25">
      <c r="A35" s="4" t="s">
        <v>94</v>
      </c>
      <c r="B35" s="4" t="s">
        <v>65</v>
      </c>
      <c r="C35" s="4" t="s">
        <v>72</v>
      </c>
      <c r="D35" s="4" t="s">
        <v>34</v>
      </c>
      <c r="E35" s="31">
        <v>44197</v>
      </c>
      <c r="F35">
        <v>23</v>
      </c>
      <c r="G35">
        <v>117</v>
      </c>
      <c r="H35">
        <v>72</v>
      </c>
      <c r="I35">
        <v>117</v>
      </c>
      <c r="J35">
        <v>129</v>
      </c>
      <c r="K35">
        <v>1428</v>
      </c>
      <c r="L35">
        <v>170</v>
      </c>
      <c r="M35">
        <v>1380</v>
      </c>
      <c r="N35">
        <v>133</v>
      </c>
      <c r="O35">
        <v>1380</v>
      </c>
      <c r="P35">
        <v>109</v>
      </c>
      <c r="Q35">
        <v>1380</v>
      </c>
      <c r="R35">
        <v>71</v>
      </c>
      <c r="S35">
        <v>200</v>
      </c>
      <c r="T35">
        <v>-16</v>
      </c>
      <c r="U35">
        <v>440</v>
      </c>
      <c r="V35">
        <v>2</v>
      </c>
      <c r="W35">
        <v>840</v>
      </c>
      <c r="X35">
        <v>-41</v>
      </c>
      <c r="Y35">
        <v>280</v>
      </c>
      <c r="Z35">
        <v>39</v>
      </c>
      <c r="AA35">
        <v>260</v>
      </c>
      <c r="AB35">
        <v>36</v>
      </c>
      <c r="AC35">
        <v>1368</v>
      </c>
      <c r="AD35">
        <v>39</v>
      </c>
      <c r="AE35">
        <v>1368</v>
      </c>
      <c r="AF35">
        <v>366</v>
      </c>
      <c r="AG35">
        <v>1368</v>
      </c>
      <c r="AH35">
        <v>1</v>
      </c>
      <c r="AI35">
        <v>1368</v>
      </c>
      <c r="AJ35">
        <v>24</v>
      </c>
      <c r="AK35">
        <v>1113</v>
      </c>
      <c r="AL35">
        <v>1</v>
      </c>
      <c r="AM35" s="4" t="s">
        <v>81</v>
      </c>
    </row>
    <row r="36" spans="1:39" x14ac:dyDescent="0.25">
      <c r="A36" s="4" t="s">
        <v>94</v>
      </c>
      <c r="B36" s="4" t="s">
        <v>65</v>
      </c>
      <c r="C36" s="4" t="s">
        <v>73</v>
      </c>
      <c r="D36" s="4" t="s">
        <v>34</v>
      </c>
      <c r="E36" s="31">
        <v>44228</v>
      </c>
      <c r="F36">
        <v>83</v>
      </c>
      <c r="G36">
        <v>227</v>
      </c>
      <c r="H36">
        <v>51</v>
      </c>
      <c r="I36">
        <v>98</v>
      </c>
      <c r="J36">
        <v>478</v>
      </c>
      <c r="K36">
        <v>1932</v>
      </c>
      <c r="L36">
        <v>380</v>
      </c>
      <c r="M36">
        <v>1860</v>
      </c>
      <c r="N36">
        <v>345</v>
      </c>
      <c r="O36">
        <v>1860</v>
      </c>
      <c r="P36">
        <v>198</v>
      </c>
      <c r="Q36">
        <v>1860</v>
      </c>
      <c r="R36">
        <v>191</v>
      </c>
      <c r="S36">
        <v>420</v>
      </c>
      <c r="T36">
        <v>-279</v>
      </c>
      <c r="U36">
        <v>260</v>
      </c>
      <c r="V36">
        <v>7</v>
      </c>
      <c r="W36">
        <v>1000</v>
      </c>
      <c r="X36">
        <v>-30</v>
      </c>
      <c r="Y36">
        <v>338</v>
      </c>
      <c r="Z36">
        <v>50</v>
      </c>
      <c r="AA36">
        <v>210</v>
      </c>
      <c r="AB36">
        <v>38</v>
      </c>
      <c r="AC36">
        <v>1343</v>
      </c>
      <c r="AD36">
        <v>17</v>
      </c>
      <c r="AE36">
        <v>1343</v>
      </c>
      <c r="AF36">
        <v>233</v>
      </c>
      <c r="AG36">
        <v>1343</v>
      </c>
      <c r="AH36">
        <v>10</v>
      </c>
      <c r="AI36">
        <v>1343</v>
      </c>
      <c r="AJ36">
        <v>14</v>
      </c>
      <c r="AK36">
        <v>707</v>
      </c>
      <c r="AL36">
        <v>2</v>
      </c>
      <c r="AM36" s="4" t="s">
        <v>67</v>
      </c>
    </row>
    <row r="37" spans="1:39" x14ac:dyDescent="0.25">
      <c r="A37" s="4" t="s">
        <v>94</v>
      </c>
      <c r="B37" s="4" t="s">
        <v>65</v>
      </c>
      <c r="C37" s="4" t="s">
        <v>80</v>
      </c>
      <c r="D37" s="4" t="s">
        <v>34</v>
      </c>
      <c r="E37" s="31">
        <v>44228</v>
      </c>
      <c r="F37">
        <v>5</v>
      </c>
      <c r="G37">
        <v>108</v>
      </c>
      <c r="H37">
        <v>54</v>
      </c>
      <c r="I37">
        <v>107</v>
      </c>
      <c r="J37">
        <v>254</v>
      </c>
      <c r="K37">
        <v>1680</v>
      </c>
      <c r="L37">
        <v>280</v>
      </c>
      <c r="M37">
        <v>1620</v>
      </c>
      <c r="N37">
        <v>308</v>
      </c>
      <c r="O37">
        <v>1620</v>
      </c>
      <c r="P37">
        <v>215</v>
      </c>
      <c r="Q37">
        <v>1620</v>
      </c>
      <c r="R37">
        <v>200</v>
      </c>
      <c r="S37">
        <v>300</v>
      </c>
      <c r="T37">
        <v>-19</v>
      </c>
      <c r="U37">
        <v>410</v>
      </c>
      <c r="V37">
        <v>93</v>
      </c>
      <c r="W37">
        <v>880</v>
      </c>
      <c r="X37">
        <v>-1</v>
      </c>
      <c r="Y37">
        <v>268</v>
      </c>
      <c r="Z37">
        <v>40</v>
      </c>
      <c r="AA37">
        <v>210</v>
      </c>
      <c r="AB37">
        <v>41</v>
      </c>
      <c r="AC37">
        <v>1143</v>
      </c>
      <c r="AD37">
        <v>18</v>
      </c>
      <c r="AE37">
        <v>1143</v>
      </c>
      <c r="AF37">
        <v>327</v>
      </c>
      <c r="AG37">
        <v>1143</v>
      </c>
      <c r="AH37">
        <v>14</v>
      </c>
      <c r="AI37">
        <v>1143</v>
      </c>
      <c r="AJ37">
        <v>2</v>
      </c>
      <c r="AK37">
        <v>877</v>
      </c>
      <c r="AL37">
        <v>2</v>
      </c>
      <c r="AM37" s="4" t="s">
        <v>67</v>
      </c>
    </row>
    <row r="38" spans="1:39" x14ac:dyDescent="0.25">
      <c r="A38" s="4" t="s">
        <v>94</v>
      </c>
      <c r="B38" s="4" t="s">
        <v>65</v>
      </c>
      <c r="C38" s="4" t="s">
        <v>78</v>
      </c>
      <c r="D38" s="4" t="s">
        <v>34</v>
      </c>
      <c r="E38" s="31">
        <v>44228</v>
      </c>
      <c r="F38">
        <v>2</v>
      </c>
      <c r="G38">
        <v>35</v>
      </c>
      <c r="H38">
        <v>25</v>
      </c>
      <c r="I38">
        <v>44</v>
      </c>
      <c r="J38">
        <v>85</v>
      </c>
      <c r="K38">
        <v>408</v>
      </c>
      <c r="L38">
        <v>87</v>
      </c>
      <c r="M38">
        <v>396</v>
      </c>
      <c r="N38">
        <v>79</v>
      </c>
      <c r="O38">
        <v>396</v>
      </c>
      <c r="P38">
        <v>82</v>
      </c>
      <c r="Q38">
        <v>396</v>
      </c>
      <c r="R38">
        <v>84</v>
      </c>
      <c r="S38">
        <v>120</v>
      </c>
      <c r="T38">
        <v>-5</v>
      </c>
      <c r="U38">
        <v>120</v>
      </c>
      <c r="V38">
        <v>60</v>
      </c>
      <c r="W38">
        <v>280</v>
      </c>
      <c r="X38">
        <v>64</v>
      </c>
      <c r="Y38">
        <v>145</v>
      </c>
      <c r="Z38">
        <v>9</v>
      </c>
      <c r="AA38">
        <v>70</v>
      </c>
      <c r="AB38">
        <v>16</v>
      </c>
      <c r="AC38">
        <v>328</v>
      </c>
      <c r="AD38">
        <v>3</v>
      </c>
      <c r="AE38">
        <v>328</v>
      </c>
      <c r="AF38">
        <v>8</v>
      </c>
      <c r="AG38">
        <v>328</v>
      </c>
      <c r="AH38">
        <v>3</v>
      </c>
      <c r="AI38">
        <v>328</v>
      </c>
      <c r="AJ38">
        <v>5</v>
      </c>
      <c r="AK38">
        <v>210</v>
      </c>
      <c r="AL38">
        <v>2</v>
      </c>
      <c r="AM38" s="4" t="s">
        <v>67</v>
      </c>
    </row>
    <row r="39" spans="1:39" x14ac:dyDescent="0.25">
      <c r="A39" s="4" t="s">
        <v>94</v>
      </c>
      <c r="B39" s="4" t="s">
        <v>65</v>
      </c>
      <c r="C39" s="4" t="s">
        <v>75</v>
      </c>
      <c r="D39" s="4" t="s">
        <v>34</v>
      </c>
      <c r="E39" s="31">
        <v>44228</v>
      </c>
      <c r="F39">
        <v>10</v>
      </c>
      <c r="G39">
        <v>34</v>
      </c>
      <c r="H39">
        <v>19</v>
      </c>
      <c r="I39">
        <v>33</v>
      </c>
      <c r="J39">
        <v>92</v>
      </c>
      <c r="K39">
        <v>528</v>
      </c>
      <c r="L39">
        <v>106</v>
      </c>
      <c r="M39">
        <v>516</v>
      </c>
      <c r="N39">
        <v>94</v>
      </c>
      <c r="O39">
        <v>516</v>
      </c>
      <c r="P39">
        <v>78</v>
      </c>
      <c r="Q39">
        <v>516</v>
      </c>
      <c r="R39">
        <v>106</v>
      </c>
      <c r="S39">
        <v>140</v>
      </c>
      <c r="T39">
        <v>-4</v>
      </c>
      <c r="U39">
        <v>130</v>
      </c>
      <c r="V39">
        <v>30</v>
      </c>
      <c r="W39">
        <v>260</v>
      </c>
      <c r="X39">
        <v>-1</v>
      </c>
      <c r="Y39">
        <v>91</v>
      </c>
      <c r="Z39">
        <v>12</v>
      </c>
      <c r="AA39">
        <v>60</v>
      </c>
      <c r="AB39">
        <v>5</v>
      </c>
      <c r="AC39">
        <v>370</v>
      </c>
      <c r="AD39">
        <v>6</v>
      </c>
      <c r="AE39">
        <v>370</v>
      </c>
      <c r="AF39">
        <v>25</v>
      </c>
      <c r="AG39">
        <v>370</v>
      </c>
      <c r="AH39">
        <v>6</v>
      </c>
      <c r="AI39">
        <v>370</v>
      </c>
      <c r="AJ39">
        <v>3</v>
      </c>
      <c r="AK39">
        <v>184</v>
      </c>
      <c r="AL39">
        <v>2</v>
      </c>
      <c r="AM39" s="4" t="s">
        <v>67</v>
      </c>
    </row>
    <row r="40" spans="1:39" x14ac:dyDescent="0.25">
      <c r="A40" s="4" t="s">
        <v>94</v>
      </c>
      <c r="B40" s="4" t="s">
        <v>65</v>
      </c>
      <c r="C40" s="4" t="s">
        <v>79</v>
      </c>
      <c r="D40" s="4" t="s">
        <v>34</v>
      </c>
      <c r="E40" s="31">
        <v>44228</v>
      </c>
      <c r="F40">
        <v>2</v>
      </c>
      <c r="G40">
        <v>90</v>
      </c>
      <c r="H40">
        <v>47</v>
      </c>
      <c r="I40">
        <v>83</v>
      </c>
      <c r="J40">
        <v>180</v>
      </c>
      <c r="K40">
        <v>984</v>
      </c>
      <c r="L40">
        <v>191</v>
      </c>
      <c r="M40">
        <v>948</v>
      </c>
      <c r="N40">
        <v>191</v>
      </c>
      <c r="O40">
        <v>948</v>
      </c>
      <c r="P40">
        <v>156</v>
      </c>
      <c r="Q40">
        <v>948</v>
      </c>
      <c r="R40">
        <v>322</v>
      </c>
      <c r="S40">
        <v>400</v>
      </c>
      <c r="T40">
        <v>89</v>
      </c>
      <c r="U40">
        <v>370</v>
      </c>
      <c r="V40">
        <v>249</v>
      </c>
      <c r="W40">
        <v>780</v>
      </c>
      <c r="X40">
        <v>43</v>
      </c>
      <c r="Y40">
        <v>226</v>
      </c>
      <c r="Z40">
        <v>138</v>
      </c>
      <c r="AA40">
        <v>250</v>
      </c>
      <c r="AB40">
        <v>42</v>
      </c>
      <c r="AC40">
        <v>782</v>
      </c>
      <c r="AD40">
        <v>10</v>
      </c>
      <c r="AE40">
        <v>782</v>
      </c>
      <c r="AF40">
        <v>100</v>
      </c>
      <c r="AG40">
        <v>782</v>
      </c>
      <c r="AH40">
        <v>15</v>
      </c>
      <c r="AI40">
        <v>782</v>
      </c>
      <c r="AJ40">
        <v>9</v>
      </c>
      <c r="AK40">
        <v>480</v>
      </c>
      <c r="AL40">
        <v>2</v>
      </c>
      <c r="AM40" s="4" t="s">
        <v>67</v>
      </c>
    </row>
    <row r="41" spans="1:39" x14ac:dyDescent="0.25">
      <c r="A41" s="4" t="s">
        <v>94</v>
      </c>
      <c r="B41" s="4" t="s">
        <v>65</v>
      </c>
      <c r="C41" s="4" t="s">
        <v>68</v>
      </c>
      <c r="D41" s="4" t="s">
        <v>34</v>
      </c>
      <c r="E41" s="31">
        <v>44228</v>
      </c>
      <c r="F41">
        <v>27</v>
      </c>
      <c r="G41">
        <v>104</v>
      </c>
      <c r="H41">
        <v>48</v>
      </c>
      <c r="I41">
        <v>76</v>
      </c>
      <c r="J41">
        <v>203</v>
      </c>
      <c r="K41">
        <v>1188</v>
      </c>
      <c r="L41">
        <v>261</v>
      </c>
      <c r="M41">
        <v>1140</v>
      </c>
      <c r="N41">
        <v>201</v>
      </c>
      <c r="O41">
        <v>1140</v>
      </c>
      <c r="P41">
        <v>151</v>
      </c>
      <c r="Q41">
        <v>1140</v>
      </c>
      <c r="R41">
        <v>177</v>
      </c>
      <c r="S41">
        <v>280</v>
      </c>
      <c r="T41">
        <v>-15</v>
      </c>
      <c r="U41">
        <v>360</v>
      </c>
      <c r="V41">
        <v>34</v>
      </c>
      <c r="W41">
        <v>780</v>
      </c>
      <c r="X41">
        <v>5</v>
      </c>
      <c r="Y41">
        <v>264</v>
      </c>
      <c r="Z41">
        <v>31</v>
      </c>
      <c r="AA41">
        <v>160</v>
      </c>
      <c r="AB41">
        <v>45</v>
      </c>
      <c r="AC41">
        <v>1119</v>
      </c>
      <c r="AD41">
        <v>9</v>
      </c>
      <c r="AE41">
        <v>1119</v>
      </c>
      <c r="AF41">
        <v>220</v>
      </c>
      <c r="AG41">
        <v>1119</v>
      </c>
      <c r="AH41">
        <v>21</v>
      </c>
      <c r="AI41">
        <v>1119</v>
      </c>
      <c r="AJ41">
        <v>18</v>
      </c>
      <c r="AK41">
        <v>697</v>
      </c>
      <c r="AL41">
        <v>2</v>
      </c>
      <c r="AM41" s="4" t="s">
        <v>67</v>
      </c>
    </row>
    <row r="42" spans="1:39" x14ac:dyDescent="0.25">
      <c r="A42" s="4" t="s">
        <v>94</v>
      </c>
      <c r="B42" s="4" t="s">
        <v>65</v>
      </c>
      <c r="C42" s="4" t="s">
        <v>72</v>
      </c>
      <c r="D42" s="4" t="s">
        <v>34</v>
      </c>
      <c r="E42" s="31">
        <v>44228</v>
      </c>
      <c r="F42">
        <v>24</v>
      </c>
      <c r="G42">
        <v>135</v>
      </c>
      <c r="H42">
        <v>66</v>
      </c>
      <c r="I42">
        <v>97</v>
      </c>
      <c r="J42">
        <v>271</v>
      </c>
      <c r="K42">
        <v>1428</v>
      </c>
      <c r="L42">
        <v>292</v>
      </c>
      <c r="M42">
        <v>1380</v>
      </c>
      <c r="N42">
        <v>275</v>
      </c>
      <c r="O42">
        <v>1380</v>
      </c>
      <c r="P42">
        <v>199</v>
      </c>
      <c r="Q42">
        <v>1380</v>
      </c>
      <c r="R42">
        <v>136</v>
      </c>
      <c r="S42">
        <v>280</v>
      </c>
      <c r="T42">
        <v>-12</v>
      </c>
      <c r="U42">
        <v>430</v>
      </c>
      <c r="V42">
        <v>72</v>
      </c>
      <c r="W42">
        <v>940</v>
      </c>
      <c r="X42">
        <v>4</v>
      </c>
      <c r="Y42">
        <v>302</v>
      </c>
      <c r="Z42">
        <v>39</v>
      </c>
      <c r="AA42">
        <v>230</v>
      </c>
      <c r="AB42">
        <v>31</v>
      </c>
      <c r="AC42">
        <v>1149</v>
      </c>
      <c r="AD42">
        <v>23</v>
      </c>
      <c r="AE42">
        <v>1149</v>
      </c>
      <c r="AF42">
        <v>158</v>
      </c>
      <c r="AG42">
        <v>1149</v>
      </c>
      <c r="AH42">
        <v>17</v>
      </c>
      <c r="AI42">
        <v>1149</v>
      </c>
      <c r="AJ42">
        <v>21</v>
      </c>
      <c r="AK42">
        <v>759</v>
      </c>
      <c r="AL42">
        <v>2</v>
      </c>
      <c r="AM42" s="4" t="s">
        <v>67</v>
      </c>
    </row>
    <row r="43" spans="1:39" x14ac:dyDescent="0.25">
      <c r="A43" s="4" t="s">
        <v>94</v>
      </c>
      <c r="B43" s="4" t="s">
        <v>65</v>
      </c>
      <c r="C43" s="4" t="s">
        <v>73</v>
      </c>
      <c r="D43" s="4" t="s">
        <v>34</v>
      </c>
      <c r="E43" s="31">
        <v>44256</v>
      </c>
      <c r="F43">
        <v>59</v>
      </c>
      <c r="G43">
        <v>182</v>
      </c>
      <c r="H43">
        <v>80</v>
      </c>
      <c r="I43">
        <v>140</v>
      </c>
      <c r="J43">
        <v>658</v>
      </c>
      <c r="K43">
        <v>1932</v>
      </c>
      <c r="L43">
        <v>545</v>
      </c>
      <c r="M43">
        <v>1860</v>
      </c>
      <c r="N43">
        <v>503</v>
      </c>
      <c r="O43">
        <v>1860</v>
      </c>
      <c r="P43">
        <v>308</v>
      </c>
      <c r="Q43">
        <v>1860</v>
      </c>
      <c r="R43">
        <v>237</v>
      </c>
      <c r="S43">
        <v>420</v>
      </c>
      <c r="T43">
        <v>-7</v>
      </c>
      <c r="U43">
        <v>510</v>
      </c>
      <c r="V43">
        <v>120</v>
      </c>
      <c r="W43">
        <v>1080</v>
      </c>
      <c r="X43">
        <v>-1</v>
      </c>
      <c r="Y43">
        <v>232</v>
      </c>
      <c r="Z43">
        <v>17</v>
      </c>
      <c r="AA43">
        <v>240</v>
      </c>
      <c r="AB43">
        <v>64</v>
      </c>
      <c r="AC43">
        <v>1341</v>
      </c>
      <c r="AD43">
        <v>17</v>
      </c>
      <c r="AE43">
        <v>1341</v>
      </c>
      <c r="AF43">
        <v>251</v>
      </c>
      <c r="AG43">
        <v>1341</v>
      </c>
      <c r="AH43">
        <v>33</v>
      </c>
      <c r="AI43">
        <v>1341</v>
      </c>
      <c r="AJ43">
        <v>7</v>
      </c>
      <c r="AK43">
        <v>670</v>
      </c>
      <c r="AL43">
        <v>3</v>
      </c>
      <c r="AM43" s="4" t="s">
        <v>76</v>
      </c>
    </row>
    <row r="44" spans="1:39" x14ac:dyDescent="0.25">
      <c r="A44" s="4" t="s">
        <v>94</v>
      </c>
      <c r="B44" s="4" t="s">
        <v>65</v>
      </c>
      <c r="C44" s="4" t="s">
        <v>80</v>
      </c>
      <c r="D44" s="4" t="s">
        <v>34</v>
      </c>
      <c r="E44" s="31">
        <v>44256</v>
      </c>
      <c r="F44">
        <v>4</v>
      </c>
      <c r="G44">
        <v>115</v>
      </c>
      <c r="H44">
        <v>48</v>
      </c>
      <c r="I44">
        <v>87</v>
      </c>
      <c r="J44">
        <v>370</v>
      </c>
      <c r="K44">
        <v>1680</v>
      </c>
      <c r="L44">
        <v>430</v>
      </c>
      <c r="M44">
        <v>1620</v>
      </c>
      <c r="N44">
        <v>456</v>
      </c>
      <c r="O44">
        <v>1620</v>
      </c>
      <c r="P44">
        <v>289</v>
      </c>
      <c r="Q44">
        <v>1620</v>
      </c>
      <c r="R44">
        <v>144</v>
      </c>
      <c r="S44">
        <v>260</v>
      </c>
      <c r="T44">
        <v>-26</v>
      </c>
      <c r="U44">
        <v>390</v>
      </c>
      <c r="V44">
        <v>87</v>
      </c>
      <c r="W44">
        <v>820</v>
      </c>
      <c r="X44">
        <v>2</v>
      </c>
      <c r="Y44">
        <v>201</v>
      </c>
      <c r="Z44">
        <v>43</v>
      </c>
      <c r="AA44">
        <v>200</v>
      </c>
      <c r="AB44">
        <v>23</v>
      </c>
      <c r="AC44">
        <v>1117</v>
      </c>
      <c r="AD44">
        <v>7</v>
      </c>
      <c r="AE44">
        <v>1117</v>
      </c>
      <c r="AF44">
        <v>244</v>
      </c>
      <c r="AG44">
        <v>1117</v>
      </c>
      <c r="AH44">
        <v>20</v>
      </c>
      <c r="AI44">
        <v>1117</v>
      </c>
      <c r="AJ44">
        <v>2</v>
      </c>
      <c r="AK44">
        <v>461</v>
      </c>
      <c r="AL44">
        <v>3</v>
      </c>
      <c r="AM44" s="4" t="s">
        <v>76</v>
      </c>
    </row>
    <row r="45" spans="1:39" x14ac:dyDescent="0.25">
      <c r="A45" s="4" t="s">
        <v>94</v>
      </c>
      <c r="B45" s="4" t="s">
        <v>65</v>
      </c>
      <c r="C45" s="4" t="s">
        <v>78</v>
      </c>
      <c r="D45" s="4" t="s">
        <v>34</v>
      </c>
      <c r="E45" s="31">
        <v>44256</v>
      </c>
      <c r="F45">
        <v>3</v>
      </c>
      <c r="G45">
        <v>38</v>
      </c>
      <c r="H45">
        <v>24</v>
      </c>
      <c r="I45">
        <v>38</v>
      </c>
      <c r="J45">
        <v>123</v>
      </c>
      <c r="K45">
        <v>408</v>
      </c>
      <c r="L45">
        <v>126</v>
      </c>
      <c r="M45">
        <v>396</v>
      </c>
      <c r="N45">
        <v>120</v>
      </c>
      <c r="O45">
        <v>396</v>
      </c>
      <c r="P45">
        <v>116</v>
      </c>
      <c r="Q45">
        <v>396</v>
      </c>
      <c r="R45">
        <v>102</v>
      </c>
      <c r="S45">
        <v>140</v>
      </c>
      <c r="T45">
        <v>-4</v>
      </c>
      <c r="U45">
        <v>120</v>
      </c>
      <c r="V45">
        <v>75</v>
      </c>
      <c r="W45">
        <v>300</v>
      </c>
      <c r="X45">
        <v>9</v>
      </c>
      <c r="Y45">
        <v>89</v>
      </c>
      <c r="Z45">
        <v>34</v>
      </c>
      <c r="AA45">
        <v>100</v>
      </c>
      <c r="AB45">
        <v>13</v>
      </c>
      <c r="AC45">
        <v>359</v>
      </c>
      <c r="AD45">
        <v>5</v>
      </c>
      <c r="AE45">
        <v>359</v>
      </c>
      <c r="AF45">
        <v>2</v>
      </c>
      <c r="AG45">
        <v>359</v>
      </c>
      <c r="AH45">
        <v>10</v>
      </c>
      <c r="AI45">
        <v>359</v>
      </c>
      <c r="AJ45">
        <v>4</v>
      </c>
      <c r="AK45">
        <v>104</v>
      </c>
      <c r="AL45">
        <v>3</v>
      </c>
      <c r="AM45" s="4" t="s">
        <v>76</v>
      </c>
    </row>
    <row r="46" spans="1:39" x14ac:dyDescent="0.25">
      <c r="A46" s="4" t="s">
        <v>94</v>
      </c>
      <c r="B46" s="4" t="s">
        <v>65</v>
      </c>
      <c r="C46" s="4" t="s">
        <v>66</v>
      </c>
      <c r="D46" s="4" t="s">
        <v>34</v>
      </c>
      <c r="E46" s="31">
        <v>44256</v>
      </c>
      <c r="F46">
        <v>3</v>
      </c>
      <c r="G46">
        <v>43</v>
      </c>
      <c r="H46">
        <v>11</v>
      </c>
      <c r="I46">
        <v>27</v>
      </c>
      <c r="J46">
        <v>138</v>
      </c>
      <c r="K46">
        <v>636</v>
      </c>
      <c r="L46">
        <v>150</v>
      </c>
      <c r="M46">
        <v>612</v>
      </c>
      <c r="N46">
        <v>160</v>
      </c>
      <c r="O46">
        <v>612</v>
      </c>
      <c r="P46">
        <v>85</v>
      </c>
      <c r="Q46">
        <v>612</v>
      </c>
      <c r="R46">
        <v>115</v>
      </c>
      <c r="S46">
        <v>160</v>
      </c>
      <c r="T46">
        <v>86</v>
      </c>
      <c r="U46">
        <v>252</v>
      </c>
      <c r="V46">
        <v>105</v>
      </c>
      <c r="W46">
        <v>420</v>
      </c>
      <c r="X46">
        <v>-73</v>
      </c>
      <c r="Y46">
        <v>1</v>
      </c>
      <c r="Z46">
        <v>16</v>
      </c>
      <c r="AA46">
        <v>70</v>
      </c>
      <c r="AB46">
        <v>47</v>
      </c>
      <c r="AC46">
        <v>484</v>
      </c>
      <c r="AD46">
        <v>6</v>
      </c>
      <c r="AE46">
        <v>484</v>
      </c>
      <c r="AF46">
        <v>112</v>
      </c>
      <c r="AG46">
        <v>484</v>
      </c>
      <c r="AH46">
        <v>14</v>
      </c>
      <c r="AI46">
        <v>484</v>
      </c>
      <c r="AJ46">
        <v>5</v>
      </c>
      <c r="AK46">
        <v>226</v>
      </c>
      <c r="AL46">
        <v>3</v>
      </c>
      <c r="AM46" s="4" t="s">
        <v>76</v>
      </c>
    </row>
    <row r="47" spans="1:39" x14ac:dyDescent="0.25">
      <c r="A47" s="4" t="s">
        <v>94</v>
      </c>
      <c r="B47" s="4" t="s">
        <v>65</v>
      </c>
      <c r="C47" s="4" t="s">
        <v>79</v>
      </c>
      <c r="D47" s="4" t="s">
        <v>34</v>
      </c>
      <c r="E47" s="31">
        <v>44256</v>
      </c>
      <c r="F47">
        <v>14</v>
      </c>
      <c r="G47">
        <v>64</v>
      </c>
      <c r="H47">
        <v>35</v>
      </c>
      <c r="I47">
        <v>65</v>
      </c>
      <c r="J47">
        <v>242</v>
      </c>
      <c r="K47">
        <v>984</v>
      </c>
      <c r="L47">
        <v>271</v>
      </c>
      <c r="M47">
        <v>948</v>
      </c>
      <c r="N47">
        <v>271</v>
      </c>
      <c r="O47">
        <v>948</v>
      </c>
      <c r="P47">
        <v>205</v>
      </c>
      <c r="Q47">
        <v>948</v>
      </c>
      <c r="R47">
        <v>318</v>
      </c>
      <c r="S47">
        <v>380</v>
      </c>
      <c r="T47">
        <v>52</v>
      </c>
      <c r="U47">
        <v>300</v>
      </c>
      <c r="V47">
        <v>328</v>
      </c>
      <c r="W47">
        <v>780</v>
      </c>
      <c r="X47">
        <v>109</v>
      </c>
      <c r="Y47">
        <v>250</v>
      </c>
      <c r="Z47">
        <v>264</v>
      </c>
      <c r="AA47">
        <v>380</v>
      </c>
      <c r="AB47">
        <v>43</v>
      </c>
      <c r="AC47">
        <v>766</v>
      </c>
      <c r="AD47">
        <v>15</v>
      </c>
      <c r="AE47">
        <v>766</v>
      </c>
      <c r="AF47">
        <v>71</v>
      </c>
      <c r="AG47">
        <v>766</v>
      </c>
      <c r="AH47">
        <v>33</v>
      </c>
      <c r="AI47">
        <v>766</v>
      </c>
      <c r="AJ47">
        <v>24</v>
      </c>
      <c r="AK47">
        <v>247</v>
      </c>
      <c r="AL47">
        <v>3</v>
      </c>
      <c r="AM47" s="4" t="s">
        <v>76</v>
      </c>
    </row>
    <row r="48" spans="1:39" x14ac:dyDescent="0.25">
      <c r="A48" s="4" t="s">
        <v>94</v>
      </c>
      <c r="B48" s="4" t="s">
        <v>65</v>
      </c>
      <c r="C48" s="4" t="s">
        <v>68</v>
      </c>
      <c r="D48" s="4" t="s">
        <v>34</v>
      </c>
      <c r="E48" s="31">
        <v>44256</v>
      </c>
      <c r="F48">
        <v>31</v>
      </c>
      <c r="G48">
        <v>96</v>
      </c>
      <c r="H48">
        <v>48</v>
      </c>
      <c r="I48">
        <v>92</v>
      </c>
      <c r="J48">
        <v>281</v>
      </c>
      <c r="K48">
        <v>1188</v>
      </c>
      <c r="L48">
        <v>381</v>
      </c>
      <c r="M48">
        <v>1140</v>
      </c>
      <c r="N48">
        <v>344</v>
      </c>
      <c r="O48">
        <v>1140</v>
      </c>
      <c r="P48">
        <v>230</v>
      </c>
      <c r="Q48">
        <v>1140</v>
      </c>
      <c r="R48">
        <v>-58</v>
      </c>
      <c r="S48">
        <v>20</v>
      </c>
      <c r="T48">
        <v>-260</v>
      </c>
      <c r="U48">
        <v>140</v>
      </c>
      <c r="V48">
        <v>-512</v>
      </c>
      <c r="W48">
        <v>220</v>
      </c>
      <c r="X48">
        <v>-103</v>
      </c>
      <c r="Y48">
        <v>63</v>
      </c>
      <c r="Z48">
        <v>87</v>
      </c>
      <c r="AA48">
        <v>240</v>
      </c>
      <c r="AB48">
        <v>23</v>
      </c>
      <c r="AC48">
        <v>1095</v>
      </c>
      <c r="AD48">
        <v>15</v>
      </c>
      <c r="AE48">
        <v>1095</v>
      </c>
      <c r="AF48">
        <v>194</v>
      </c>
      <c r="AG48">
        <v>1095</v>
      </c>
      <c r="AH48">
        <v>25</v>
      </c>
      <c r="AI48">
        <v>1095</v>
      </c>
      <c r="AJ48">
        <v>5</v>
      </c>
      <c r="AK48">
        <v>370</v>
      </c>
      <c r="AL48">
        <v>3</v>
      </c>
      <c r="AM48" s="4" t="s">
        <v>76</v>
      </c>
    </row>
    <row r="49" spans="1:39" x14ac:dyDescent="0.25">
      <c r="A49" s="4" t="s">
        <v>94</v>
      </c>
      <c r="B49" s="4" t="s">
        <v>65</v>
      </c>
      <c r="C49" s="4" t="s">
        <v>71</v>
      </c>
      <c r="D49" s="4" t="s">
        <v>34</v>
      </c>
      <c r="E49" s="31">
        <v>44256</v>
      </c>
      <c r="F49">
        <v>1</v>
      </c>
      <c r="G49">
        <v>41</v>
      </c>
      <c r="H49">
        <v>23</v>
      </c>
      <c r="I49">
        <v>37</v>
      </c>
      <c r="J49">
        <v>136</v>
      </c>
      <c r="K49">
        <v>600</v>
      </c>
      <c r="L49">
        <v>166</v>
      </c>
      <c r="M49">
        <v>576</v>
      </c>
      <c r="N49">
        <v>178</v>
      </c>
      <c r="O49">
        <v>576</v>
      </c>
      <c r="P49">
        <v>106</v>
      </c>
      <c r="Q49">
        <v>576</v>
      </c>
      <c r="R49">
        <v>142</v>
      </c>
      <c r="S49">
        <v>180</v>
      </c>
      <c r="T49">
        <v>-9</v>
      </c>
      <c r="U49">
        <v>190</v>
      </c>
      <c r="V49">
        <v>-3</v>
      </c>
      <c r="W49">
        <v>320</v>
      </c>
      <c r="X49">
        <v>0</v>
      </c>
      <c r="Y49">
        <v>116</v>
      </c>
      <c r="Z49">
        <v>42</v>
      </c>
      <c r="AA49">
        <v>110</v>
      </c>
      <c r="AB49">
        <v>34</v>
      </c>
      <c r="AC49">
        <v>559</v>
      </c>
      <c r="AD49">
        <v>9</v>
      </c>
      <c r="AE49">
        <v>559</v>
      </c>
      <c r="AF49">
        <v>31</v>
      </c>
      <c r="AG49">
        <v>559</v>
      </c>
      <c r="AH49">
        <v>30</v>
      </c>
      <c r="AI49">
        <v>559</v>
      </c>
      <c r="AJ49">
        <v>3</v>
      </c>
      <c r="AK49">
        <v>219</v>
      </c>
      <c r="AL49">
        <v>3</v>
      </c>
      <c r="AM49" s="4" t="s">
        <v>76</v>
      </c>
    </row>
    <row r="50" spans="1:39" x14ac:dyDescent="0.25">
      <c r="A50" s="4" t="s">
        <v>94</v>
      </c>
      <c r="B50" s="4" t="s">
        <v>65</v>
      </c>
      <c r="C50" s="4" t="s">
        <v>72</v>
      </c>
      <c r="D50" s="4" t="s">
        <v>34</v>
      </c>
      <c r="E50" s="31">
        <v>44256</v>
      </c>
      <c r="F50">
        <v>26</v>
      </c>
      <c r="G50">
        <v>111</v>
      </c>
      <c r="H50">
        <v>48</v>
      </c>
      <c r="I50">
        <v>89</v>
      </c>
      <c r="J50">
        <v>380</v>
      </c>
      <c r="K50">
        <v>1428</v>
      </c>
      <c r="L50">
        <v>420</v>
      </c>
      <c r="M50">
        <v>1380</v>
      </c>
      <c r="N50">
        <v>422</v>
      </c>
      <c r="O50">
        <v>1380</v>
      </c>
      <c r="P50">
        <v>275</v>
      </c>
      <c r="Q50">
        <v>1380</v>
      </c>
      <c r="R50">
        <v>147</v>
      </c>
      <c r="S50">
        <v>260</v>
      </c>
      <c r="T50">
        <v>-10</v>
      </c>
      <c r="U50">
        <v>410</v>
      </c>
      <c r="V50">
        <v>362</v>
      </c>
      <c r="W50">
        <v>1140</v>
      </c>
      <c r="X50">
        <v>-7</v>
      </c>
      <c r="Y50">
        <v>109</v>
      </c>
      <c r="Z50">
        <v>24</v>
      </c>
      <c r="AA50">
        <v>200</v>
      </c>
      <c r="AB50">
        <v>34</v>
      </c>
      <c r="AC50">
        <v>1218</v>
      </c>
      <c r="AD50">
        <v>28</v>
      </c>
      <c r="AE50">
        <v>1218</v>
      </c>
      <c r="AF50">
        <v>125</v>
      </c>
      <c r="AG50">
        <v>1218</v>
      </c>
      <c r="AH50">
        <v>19</v>
      </c>
      <c r="AI50">
        <v>1218</v>
      </c>
      <c r="AJ50">
        <v>7</v>
      </c>
      <c r="AK50">
        <v>541</v>
      </c>
      <c r="AL50">
        <v>3</v>
      </c>
      <c r="AM50" s="4" t="s">
        <v>76</v>
      </c>
    </row>
    <row r="51" spans="1:39" x14ac:dyDescent="0.25">
      <c r="A51" s="4" t="s">
        <v>94</v>
      </c>
      <c r="B51" s="4" t="s">
        <v>65</v>
      </c>
      <c r="C51" s="4" t="s">
        <v>73</v>
      </c>
      <c r="D51" s="4" t="s">
        <v>34</v>
      </c>
      <c r="E51" s="31">
        <v>44287</v>
      </c>
      <c r="F51">
        <v>45</v>
      </c>
      <c r="G51">
        <v>195</v>
      </c>
      <c r="H51">
        <v>74</v>
      </c>
      <c r="I51">
        <v>148</v>
      </c>
      <c r="J51">
        <v>849</v>
      </c>
      <c r="K51">
        <v>1932</v>
      </c>
      <c r="L51">
        <v>718</v>
      </c>
      <c r="M51">
        <v>1860</v>
      </c>
      <c r="N51">
        <v>680</v>
      </c>
      <c r="O51">
        <v>1860</v>
      </c>
      <c r="P51">
        <v>431</v>
      </c>
      <c r="Q51">
        <v>1860</v>
      </c>
      <c r="R51">
        <v>68</v>
      </c>
      <c r="S51">
        <v>260</v>
      </c>
      <c r="T51">
        <v>-52</v>
      </c>
      <c r="U51">
        <v>510</v>
      </c>
      <c r="V51">
        <v>44</v>
      </c>
      <c r="W51">
        <v>1040</v>
      </c>
      <c r="X51">
        <v>-34</v>
      </c>
      <c r="Y51">
        <v>0</v>
      </c>
      <c r="Z51">
        <v>-64</v>
      </c>
      <c r="AA51">
        <v>170</v>
      </c>
      <c r="AB51">
        <v>47</v>
      </c>
      <c r="AC51">
        <v>1477</v>
      </c>
      <c r="AD51">
        <v>25</v>
      </c>
      <c r="AE51">
        <v>1477</v>
      </c>
      <c r="AF51">
        <v>133</v>
      </c>
      <c r="AG51">
        <v>1477</v>
      </c>
      <c r="AH51">
        <v>46</v>
      </c>
      <c r="AI51">
        <v>1477</v>
      </c>
      <c r="AJ51">
        <v>5</v>
      </c>
      <c r="AK51">
        <v>449</v>
      </c>
      <c r="AL51">
        <v>4</v>
      </c>
      <c r="AM51" s="4" t="s">
        <v>77</v>
      </c>
    </row>
    <row r="52" spans="1:39" x14ac:dyDescent="0.25">
      <c r="A52" s="4" t="s">
        <v>94</v>
      </c>
      <c r="B52" s="4" t="s">
        <v>65</v>
      </c>
      <c r="C52" s="4" t="s">
        <v>80</v>
      </c>
      <c r="D52" s="4" t="s">
        <v>34</v>
      </c>
      <c r="E52" s="31">
        <v>44287</v>
      </c>
      <c r="F52">
        <v>5</v>
      </c>
      <c r="G52">
        <v>113</v>
      </c>
      <c r="H52">
        <v>57</v>
      </c>
      <c r="I52">
        <v>109</v>
      </c>
      <c r="J52">
        <v>490</v>
      </c>
      <c r="K52">
        <v>1680</v>
      </c>
      <c r="L52">
        <v>576</v>
      </c>
      <c r="M52">
        <v>1620</v>
      </c>
      <c r="N52">
        <v>591</v>
      </c>
      <c r="O52">
        <v>1620</v>
      </c>
      <c r="P52">
        <v>379</v>
      </c>
      <c r="Q52">
        <v>1620</v>
      </c>
      <c r="R52">
        <v>200</v>
      </c>
      <c r="S52">
        <v>320</v>
      </c>
      <c r="T52">
        <v>20</v>
      </c>
      <c r="U52">
        <v>470</v>
      </c>
      <c r="V52">
        <v>323</v>
      </c>
      <c r="W52">
        <v>1160</v>
      </c>
      <c r="X52">
        <v>69</v>
      </c>
      <c r="Y52">
        <v>376</v>
      </c>
      <c r="Z52">
        <v>56</v>
      </c>
      <c r="AA52">
        <v>300</v>
      </c>
      <c r="AB52">
        <v>43</v>
      </c>
      <c r="AC52">
        <v>1337</v>
      </c>
      <c r="AD52">
        <v>16</v>
      </c>
      <c r="AE52">
        <v>1337</v>
      </c>
      <c r="AF52">
        <v>294</v>
      </c>
      <c r="AG52">
        <v>1337</v>
      </c>
      <c r="AH52">
        <v>39</v>
      </c>
      <c r="AI52">
        <v>1337</v>
      </c>
      <c r="AJ52">
        <v>8</v>
      </c>
      <c r="AK52">
        <v>354</v>
      </c>
      <c r="AL52">
        <v>4</v>
      </c>
      <c r="AM52" s="4" t="s">
        <v>77</v>
      </c>
    </row>
    <row r="53" spans="1:39" x14ac:dyDescent="0.25">
      <c r="A53" s="4" t="s">
        <v>94</v>
      </c>
      <c r="B53" s="4" t="s">
        <v>65</v>
      </c>
      <c r="C53" s="4" t="s">
        <v>78</v>
      </c>
      <c r="D53" s="4" t="s">
        <v>34</v>
      </c>
      <c r="E53" s="31">
        <v>44287</v>
      </c>
      <c r="F53">
        <v>3</v>
      </c>
      <c r="G53">
        <v>38</v>
      </c>
      <c r="H53">
        <v>12</v>
      </c>
      <c r="I53">
        <v>25</v>
      </c>
      <c r="J53">
        <v>162</v>
      </c>
      <c r="K53">
        <v>408</v>
      </c>
      <c r="L53">
        <v>173</v>
      </c>
      <c r="M53">
        <v>396</v>
      </c>
      <c r="N53">
        <v>156</v>
      </c>
      <c r="O53">
        <v>396</v>
      </c>
      <c r="P53">
        <v>135</v>
      </c>
      <c r="Q53">
        <v>396</v>
      </c>
      <c r="R53">
        <v>20</v>
      </c>
      <c r="S53">
        <v>60</v>
      </c>
      <c r="T53">
        <v>16</v>
      </c>
      <c r="U53">
        <v>140</v>
      </c>
      <c r="V53">
        <v>52</v>
      </c>
      <c r="W53">
        <v>280</v>
      </c>
      <c r="X53">
        <v>-6</v>
      </c>
      <c r="Y53">
        <v>80</v>
      </c>
      <c r="Z53">
        <v>11</v>
      </c>
      <c r="AA53">
        <v>80</v>
      </c>
      <c r="AB53">
        <v>15</v>
      </c>
      <c r="AC53">
        <v>381</v>
      </c>
      <c r="AD53">
        <v>11</v>
      </c>
      <c r="AE53">
        <v>381</v>
      </c>
      <c r="AF53">
        <v>1</v>
      </c>
      <c r="AG53">
        <v>381</v>
      </c>
      <c r="AH53">
        <v>8</v>
      </c>
      <c r="AI53">
        <v>381</v>
      </c>
      <c r="AJ53">
        <v>2</v>
      </c>
      <c r="AK53">
        <v>73</v>
      </c>
      <c r="AL53">
        <v>4</v>
      </c>
      <c r="AM53" s="4" t="s">
        <v>77</v>
      </c>
    </row>
    <row r="54" spans="1:39" x14ac:dyDescent="0.25">
      <c r="A54" s="4" t="s">
        <v>94</v>
      </c>
      <c r="B54" s="4" t="s">
        <v>65</v>
      </c>
      <c r="C54" s="4" t="s">
        <v>75</v>
      </c>
      <c r="D54" s="4" t="s">
        <v>34</v>
      </c>
      <c r="E54" s="31">
        <v>44287</v>
      </c>
      <c r="F54">
        <v>5</v>
      </c>
      <c r="G54">
        <v>36</v>
      </c>
      <c r="H54">
        <v>25</v>
      </c>
      <c r="I54">
        <v>43</v>
      </c>
      <c r="J54">
        <v>154</v>
      </c>
      <c r="K54">
        <v>528</v>
      </c>
      <c r="L54">
        <v>202</v>
      </c>
      <c r="M54">
        <v>516</v>
      </c>
      <c r="N54">
        <v>200</v>
      </c>
      <c r="O54">
        <v>516</v>
      </c>
      <c r="P54">
        <v>146</v>
      </c>
      <c r="Q54">
        <v>516</v>
      </c>
      <c r="R54">
        <v>109</v>
      </c>
      <c r="S54">
        <v>140</v>
      </c>
      <c r="T54">
        <v>7</v>
      </c>
      <c r="U54">
        <v>160</v>
      </c>
      <c r="V54">
        <v>70</v>
      </c>
      <c r="W54">
        <v>340</v>
      </c>
      <c r="X54">
        <v>6</v>
      </c>
      <c r="Y54">
        <v>110</v>
      </c>
      <c r="Z54">
        <v>58</v>
      </c>
      <c r="AA54">
        <v>140</v>
      </c>
      <c r="AB54">
        <v>11</v>
      </c>
      <c r="AC54">
        <v>476</v>
      </c>
      <c r="AD54">
        <v>18</v>
      </c>
      <c r="AE54">
        <v>476</v>
      </c>
      <c r="AF54">
        <v>12</v>
      </c>
      <c r="AG54">
        <v>476</v>
      </c>
      <c r="AH54">
        <v>8</v>
      </c>
      <c r="AI54">
        <v>476</v>
      </c>
      <c r="AJ54">
        <v>3</v>
      </c>
      <c r="AK54">
        <v>94</v>
      </c>
      <c r="AL54">
        <v>4</v>
      </c>
      <c r="AM54" s="4" t="s">
        <v>77</v>
      </c>
    </row>
    <row r="55" spans="1:39" x14ac:dyDescent="0.25">
      <c r="A55" s="4" t="s">
        <v>94</v>
      </c>
      <c r="B55" s="4" t="s">
        <v>65</v>
      </c>
      <c r="C55" s="4" t="s">
        <v>79</v>
      </c>
      <c r="D55" s="4" t="s">
        <v>34</v>
      </c>
      <c r="E55" s="31">
        <v>44287</v>
      </c>
      <c r="F55">
        <v>5</v>
      </c>
      <c r="G55">
        <v>88</v>
      </c>
      <c r="H55">
        <v>56</v>
      </c>
      <c r="I55">
        <v>97</v>
      </c>
      <c r="J55">
        <v>341</v>
      </c>
      <c r="K55">
        <v>984</v>
      </c>
      <c r="L55">
        <v>357</v>
      </c>
      <c r="M55">
        <v>948</v>
      </c>
      <c r="N55">
        <v>389</v>
      </c>
      <c r="O55">
        <v>948</v>
      </c>
      <c r="P55">
        <v>292</v>
      </c>
      <c r="Q55">
        <v>948</v>
      </c>
      <c r="R55">
        <v>151</v>
      </c>
      <c r="S55">
        <v>240</v>
      </c>
      <c r="T55">
        <v>5</v>
      </c>
      <c r="U55">
        <v>290</v>
      </c>
      <c r="V55">
        <v>88</v>
      </c>
      <c r="W55">
        <v>660</v>
      </c>
      <c r="X55">
        <v>58</v>
      </c>
      <c r="Y55">
        <v>244</v>
      </c>
      <c r="Z55">
        <v>12</v>
      </c>
      <c r="AA55">
        <v>180</v>
      </c>
      <c r="AB55">
        <v>33</v>
      </c>
      <c r="AC55">
        <v>878</v>
      </c>
      <c r="AD55">
        <v>11</v>
      </c>
      <c r="AE55">
        <v>878</v>
      </c>
      <c r="AF55">
        <v>45</v>
      </c>
      <c r="AG55">
        <v>878</v>
      </c>
      <c r="AH55">
        <v>31</v>
      </c>
      <c r="AI55">
        <v>878</v>
      </c>
      <c r="AJ55">
        <v>22</v>
      </c>
      <c r="AK55">
        <v>267</v>
      </c>
      <c r="AL55">
        <v>4</v>
      </c>
      <c r="AM55" s="4" t="s">
        <v>77</v>
      </c>
    </row>
    <row r="56" spans="1:39" x14ac:dyDescent="0.25">
      <c r="A56" s="4" t="s">
        <v>94</v>
      </c>
      <c r="B56" s="4" t="s">
        <v>65</v>
      </c>
      <c r="C56" s="4" t="s">
        <v>68</v>
      </c>
      <c r="D56" s="4" t="s">
        <v>34</v>
      </c>
      <c r="E56" s="31">
        <v>44287</v>
      </c>
      <c r="F56">
        <v>30</v>
      </c>
      <c r="G56">
        <v>88</v>
      </c>
      <c r="H56">
        <v>54</v>
      </c>
      <c r="I56">
        <v>97</v>
      </c>
      <c r="J56">
        <v>378</v>
      </c>
      <c r="K56">
        <v>1188</v>
      </c>
      <c r="L56">
        <v>507</v>
      </c>
      <c r="M56">
        <v>1140</v>
      </c>
      <c r="N56">
        <v>480</v>
      </c>
      <c r="O56">
        <v>1140</v>
      </c>
      <c r="P56">
        <v>314</v>
      </c>
      <c r="Q56">
        <v>1140</v>
      </c>
      <c r="R56">
        <v>123</v>
      </c>
      <c r="S56">
        <v>220</v>
      </c>
      <c r="T56">
        <v>-12</v>
      </c>
      <c r="U56">
        <v>390</v>
      </c>
      <c r="V56">
        <v>-199</v>
      </c>
      <c r="W56">
        <v>560</v>
      </c>
      <c r="X56">
        <v>-11</v>
      </c>
      <c r="Y56">
        <v>276</v>
      </c>
      <c r="Z56">
        <v>-85</v>
      </c>
      <c r="AA56">
        <v>130</v>
      </c>
      <c r="AB56">
        <v>35</v>
      </c>
      <c r="AC56">
        <v>1276</v>
      </c>
      <c r="AD56">
        <v>9</v>
      </c>
      <c r="AE56">
        <v>1276</v>
      </c>
      <c r="AF56">
        <v>139</v>
      </c>
      <c r="AG56">
        <v>1276</v>
      </c>
      <c r="AH56">
        <v>28</v>
      </c>
      <c r="AI56">
        <v>1276</v>
      </c>
      <c r="AJ56">
        <v>10</v>
      </c>
      <c r="AK56">
        <v>275</v>
      </c>
      <c r="AL56">
        <v>4</v>
      </c>
      <c r="AM56" s="4" t="s">
        <v>77</v>
      </c>
    </row>
    <row r="57" spans="1:39" x14ac:dyDescent="0.25">
      <c r="A57" s="4" t="s">
        <v>94</v>
      </c>
      <c r="B57" s="4" t="s">
        <v>65</v>
      </c>
      <c r="C57" s="4" t="s">
        <v>71</v>
      </c>
      <c r="D57" s="4" t="s">
        <v>34</v>
      </c>
      <c r="E57" s="31">
        <v>44287</v>
      </c>
      <c r="F57">
        <v>4</v>
      </c>
      <c r="G57">
        <v>34</v>
      </c>
      <c r="H57">
        <v>33</v>
      </c>
      <c r="I57">
        <v>56</v>
      </c>
      <c r="J57">
        <v>170</v>
      </c>
      <c r="K57">
        <v>600</v>
      </c>
      <c r="L57">
        <v>205</v>
      </c>
      <c r="M57">
        <v>576</v>
      </c>
      <c r="N57">
        <v>237</v>
      </c>
      <c r="O57">
        <v>576</v>
      </c>
      <c r="P57">
        <v>148</v>
      </c>
      <c r="Q57">
        <v>576</v>
      </c>
      <c r="R57">
        <v>26</v>
      </c>
      <c r="S57">
        <v>60</v>
      </c>
      <c r="T57">
        <v>15</v>
      </c>
      <c r="U57">
        <v>180</v>
      </c>
      <c r="V57">
        <v>43</v>
      </c>
      <c r="W57">
        <v>340</v>
      </c>
      <c r="X57">
        <v>21</v>
      </c>
      <c r="Y57">
        <v>123</v>
      </c>
      <c r="Z57">
        <v>40</v>
      </c>
      <c r="AA57">
        <v>120</v>
      </c>
      <c r="AB57">
        <v>38</v>
      </c>
      <c r="AC57">
        <v>552</v>
      </c>
      <c r="AD57">
        <v>6</v>
      </c>
      <c r="AE57">
        <v>552</v>
      </c>
      <c r="AF57">
        <v>22</v>
      </c>
      <c r="AG57">
        <v>552</v>
      </c>
      <c r="AH57">
        <v>31</v>
      </c>
      <c r="AI57">
        <v>552</v>
      </c>
      <c r="AJ57">
        <v>2</v>
      </c>
      <c r="AK57">
        <v>149</v>
      </c>
      <c r="AL57">
        <v>4</v>
      </c>
      <c r="AM57" s="4" t="s">
        <v>77</v>
      </c>
    </row>
    <row r="58" spans="1:39" x14ac:dyDescent="0.25">
      <c r="A58" s="4" t="s">
        <v>94</v>
      </c>
      <c r="B58" s="4" t="s">
        <v>65</v>
      </c>
      <c r="C58" s="4" t="s">
        <v>72</v>
      </c>
      <c r="D58" s="4" t="s">
        <v>34</v>
      </c>
      <c r="E58" s="31">
        <v>44287</v>
      </c>
      <c r="F58">
        <v>4</v>
      </c>
      <c r="G58">
        <v>110</v>
      </c>
      <c r="H58">
        <v>51</v>
      </c>
      <c r="I58">
        <v>96</v>
      </c>
      <c r="J58">
        <v>499</v>
      </c>
      <c r="K58">
        <v>1428</v>
      </c>
      <c r="L58">
        <v>575</v>
      </c>
      <c r="M58">
        <v>1380</v>
      </c>
      <c r="N58">
        <v>562</v>
      </c>
      <c r="O58">
        <v>1380</v>
      </c>
      <c r="P58">
        <v>364</v>
      </c>
      <c r="Q58">
        <v>1380</v>
      </c>
      <c r="R58">
        <v>141</v>
      </c>
      <c r="S58">
        <v>260</v>
      </c>
      <c r="T58">
        <v>-55</v>
      </c>
      <c r="U58">
        <v>400</v>
      </c>
      <c r="V58">
        <v>-182</v>
      </c>
      <c r="W58">
        <v>660</v>
      </c>
      <c r="X58">
        <v>-184</v>
      </c>
      <c r="Y58">
        <v>178</v>
      </c>
      <c r="Z58">
        <v>39</v>
      </c>
      <c r="AA58">
        <v>260</v>
      </c>
      <c r="AB58">
        <v>30</v>
      </c>
      <c r="AC58">
        <v>1290</v>
      </c>
      <c r="AD58">
        <v>34</v>
      </c>
      <c r="AE58">
        <v>1290</v>
      </c>
      <c r="AF58">
        <v>96</v>
      </c>
      <c r="AG58">
        <v>1290</v>
      </c>
      <c r="AH58">
        <v>27</v>
      </c>
      <c r="AI58">
        <v>1290</v>
      </c>
      <c r="AJ58">
        <v>8</v>
      </c>
      <c r="AK58">
        <v>394</v>
      </c>
      <c r="AL58">
        <v>4</v>
      </c>
      <c r="AM58" s="4" t="s">
        <v>77</v>
      </c>
    </row>
    <row r="59" spans="1:39" x14ac:dyDescent="0.25">
      <c r="A59" s="4" t="s">
        <v>94</v>
      </c>
      <c r="B59" s="4" t="s">
        <v>65</v>
      </c>
      <c r="C59" s="4" t="s">
        <v>73</v>
      </c>
      <c r="D59" s="4" t="s">
        <v>34</v>
      </c>
      <c r="E59" s="31">
        <v>44317</v>
      </c>
      <c r="F59">
        <v>74</v>
      </c>
      <c r="G59">
        <v>173</v>
      </c>
      <c r="H59">
        <v>81</v>
      </c>
      <c r="I59">
        <v>151</v>
      </c>
      <c r="J59">
        <v>1009</v>
      </c>
      <c r="K59">
        <v>1932</v>
      </c>
      <c r="L59">
        <v>864</v>
      </c>
      <c r="M59">
        <v>1860</v>
      </c>
      <c r="N59">
        <v>840</v>
      </c>
      <c r="O59">
        <v>1860</v>
      </c>
      <c r="P59">
        <v>546</v>
      </c>
      <c r="Q59">
        <v>1860</v>
      </c>
      <c r="R59">
        <v>259</v>
      </c>
      <c r="S59">
        <v>420</v>
      </c>
      <c r="T59">
        <v>13</v>
      </c>
      <c r="U59">
        <v>520</v>
      </c>
      <c r="V59">
        <v>307</v>
      </c>
      <c r="W59">
        <v>1220</v>
      </c>
      <c r="X59">
        <v>-83</v>
      </c>
      <c r="Y59">
        <v>309</v>
      </c>
      <c r="Z59">
        <v>73</v>
      </c>
      <c r="AA59">
        <v>310</v>
      </c>
      <c r="AB59">
        <v>65</v>
      </c>
      <c r="AC59">
        <v>1364</v>
      </c>
      <c r="AD59">
        <v>22</v>
      </c>
      <c r="AE59">
        <v>1364</v>
      </c>
      <c r="AF59">
        <v>203</v>
      </c>
      <c r="AG59">
        <v>1364</v>
      </c>
      <c r="AH59">
        <v>55</v>
      </c>
      <c r="AI59">
        <v>1364</v>
      </c>
      <c r="AJ59">
        <v>3</v>
      </c>
      <c r="AK59">
        <v>354</v>
      </c>
      <c r="AL59">
        <v>5</v>
      </c>
      <c r="AM59" s="4" t="s">
        <v>69</v>
      </c>
    </row>
    <row r="60" spans="1:39" x14ac:dyDescent="0.25">
      <c r="A60" s="4" t="s">
        <v>94</v>
      </c>
      <c r="B60" s="4" t="s">
        <v>65</v>
      </c>
      <c r="C60" s="4" t="s">
        <v>80</v>
      </c>
      <c r="D60" s="4" t="s">
        <v>34</v>
      </c>
      <c r="E60" s="31">
        <v>44317</v>
      </c>
      <c r="F60">
        <v>7</v>
      </c>
      <c r="G60">
        <v>101</v>
      </c>
      <c r="H60">
        <v>65</v>
      </c>
      <c r="I60">
        <v>117</v>
      </c>
      <c r="J60">
        <v>593</v>
      </c>
      <c r="K60">
        <v>1680</v>
      </c>
      <c r="L60">
        <v>693</v>
      </c>
      <c r="M60">
        <v>1620</v>
      </c>
      <c r="N60">
        <v>728</v>
      </c>
      <c r="O60">
        <v>1620</v>
      </c>
      <c r="P60">
        <v>469</v>
      </c>
      <c r="Q60">
        <v>1620</v>
      </c>
      <c r="R60">
        <v>217</v>
      </c>
      <c r="S60">
        <v>320</v>
      </c>
      <c r="T60">
        <v>15</v>
      </c>
      <c r="U60">
        <v>430</v>
      </c>
      <c r="V60">
        <v>113</v>
      </c>
      <c r="W60">
        <v>900</v>
      </c>
      <c r="X60">
        <v>-54</v>
      </c>
      <c r="Y60">
        <v>238</v>
      </c>
      <c r="Z60">
        <v>36</v>
      </c>
      <c r="AA60">
        <v>290</v>
      </c>
      <c r="AB60">
        <v>47</v>
      </c>
      <c r="AC60">
        <v>1325</v>
      </c>
      <c r="AD60">
        <v>17</v>
      </c>
      <c r="AE60">
        <v>1325</v>
      </c>
      <c r="AF60">
        <v>264</v>
      </c>
      <c r="AG60">
        <v>1325</v>
      </c>
      <c r="AH60">
        <v>19</v>
      </c>
      <c r="AI60">
        <v>1325</v>
      </c>
      <c r="AJ60">
        <v>9</v>
      </c>
      <c r="AK60">
        <v>361</v>
      </c>
      <c r="AL60">
        <v>5</v>
      </c>
      <c r="AM60" s="4" t="s">
        <v>69</v>
      </c>
    </row>
    <row r="61" spans="1:39" x14ac:dyDescent="0.25">
      <c r="A61" s="4" t="s">
        <v>94</v>
      </c>
      <c r="B61" s="4" t="s">
        <v>65</v>
      </c>
      <c r="C61" s="4" t="s">
        <v>75</v>
      </c>
      <c r="D61" s="4" t="s">
        <v>34</v>
      </c>
      <c r="E61" s="31">
        <v>44317</v>
      </c>
      <c r="F61">
        <v>16</v>
      </c>
      <c r="G61">
        <v>44</v>
      </c>
      <c r="H61">
        <v>30</v>
      </c>
      <c r="I61">
        <v>49</v>
      </c>
      <c r="J61">
        <v>196</v>
      </c>
      <c r="K61">
        <v>528</v>
      </c>
      <c r="L61">
        <v>230</v>
      </c>
      <c r="M61">
        <v>516</v>
      </c>
      <c r="N61">
        <v>249</v>
      </c>
      <c r="O61">
        <v>516</v>
      </c>
      <c r="P61">
        <v>183</v>
      </c>
      <c r="Q61">
        <v>516</v>
      </c>
      <c r="R61">
        <v>118</v>
      </c>
      <c r="S61">
        <v>160</v>
      </c>
      <c r="T61">
        <v>8</v>
      </c>
      <c r="U61">
        <v>140</v>
      </c>
      <c r="V61">
        <v>135</v>
      </c>
      <c r="W61">
        <v>400</v>
      </c>
      <c r="X61">
        <v>7</v>
      </c>
      <c r="Y61">
        <v>86</v>
      </c>
      <c r="Z61">
        <v>33</v>
      </c>
      <c r="AA61">
        <v>120</v>
      </c>
      <c r="AB61">
        <v>14</v>
      </c>
      <c r="AC61">
        <v>465</v>
      </c>
      <c r="AD61">
        <v>12</v>
      </c>
      <c r="AE61">
        <v>465</v>
      </c>
      <c r="AF61">
        <v>26</v>
      </c>
      <c r="AG61">
        <v>465</v>
      </c>
      <c r="AH61">
        <v>3</v>
      </c>
      <c r="AI61">
        <v>465</v>
      </c>
      <c r="AJ61">
        <v>3</v>
      </c>
      <c r="AK61">
        <v>82</v>
      </c>
      <c r="AL61">
        <v>5</v>
      </c>
      <c r="AM61" s="4" t="s">
        <v>69</v>
      </c>
    </row>
    <row r="62" spans="1:39" x14ac:dyDescent="0.25">
      <c r="A62" s="4" t="s">
        <v>94</v>
      </c>
      <c r="B62" s="4" t="s">
        <v>65</v>
      </c>
      <c r="C62" s="4" t="s">
        <v>71</v>
      </c>
      <c r="D62" s="4" t="s">
        <v>34</v>
      </c>
      <c r="E62" s="31">
        <v>44317</v>
      </c>
      <c r="F62">
        <v>5</v>
      </c>
      <c r="G62">
        <v>60</v>
      </c>
      <c r="H62">
        <v>30</v>
      </c>
      <c r="I62">
        <v>65</v>
      </c>
      <c r="J62">
        <v>224</v>
      </c>
      <c r="K62">
        <v>600</v>
      </c>
      <c r="L62">
        <v>239</v>
      </c>
      <c r="M62">
        <v>576</v>
      </c>
      <c r="N62">
        <v>285</v>
      </c>
      <c r="O62">
        <v>576</v>
      </c>
      <c r="P62">
        <v>192</v>
      </c>
      <c r="Q62">
        <v>576</v>
      </c>
      <c r="R62">
        <v>124</v>
      </c>
      <c r="S62">
        <v>180</v>
      </c>
      <c r="T62">
        <v>16</v>
      </c>
      <c r="U62">
        <v>160</v>
      </c>
      <c r="V62">
        <v>55</v>
      </c>
      <c r="W62">
        <v>380</v>
      </c>
      <c r="X62">
        <v>2</v>
      </c>
      <c r="Y62">
        <v>85</v>
      </c>
      <c r="Z62">
        <v>112</v>
      </c>
      <c r="AA62">
        <v>220</v>
      </c>
      <c r="AB62">
        <v>49</v>
      </c>
      <c r="AC62">
        <v>547</v>
      </c>
      <c r="AD62">
        <v>16</v>
      </c>
      <c r="AE62">
        <v>547</v>
      </c>
      <c r="AF62">
        <v>24</v>
      </c>
      <c r="AG62">
        <v>547</v>
      </c>
      <c r="AH62">
        <v>35</v>
      </c>
      <c r="AI62">
        <v>547</v>
      </c>
      <c r="AJ62">
        <v>4</v>
      </c>
      <c r="AK62">
        <v>152</v>
      </c>
      <c r="AL62">
        <v>5</v>
      </c>
      <c r="AM62" s="4" t="s">
        <v>69</v>
      </c>
    </row>
    <row r="63" spans="1:39" x14ac:dyDescent="0.25">
      <c r="A63" s="4" t="s">
        <v>94</v>
      </c>
      <c r="B63" s="4" t="s">
        <v>65</v>
      </c>
      <c r="C63" s="4" t="s">
        <v>72</v>
      </c>
      <c r="D63" s="4" t="s">
        <v>34</v>
      </c>
      <c r="E63" s="31">
        <v>44317</v>
      </c>
      <c r="F63">
        <v>7</v>
      </c>
      <c r="G63">
        <v>115</v>
      </c>
      <c r="H63">
        <v>77</v>
      </c>
      <c r="I63">
        <v>123</v>
      </c>
      <c r="J63">
        <v>606</v>
      </c>
      <c r="K63">
        <v>1428</v>
      </c>
      <c r="L63">
        <v>668</v>
      </c>
      <c r="M63">
        <v>1380</v>
      </c>
      <c r="N63">
        <v>702</v>
      </c>
      <c r="O63">
        <v>1380</v>
      </c>
      <c r="P63">
        <v>468</v>
      </c>
      <c r="Q63">
        <v>1380</v>
      </c>
      <c r="R63">
        <v>151</v>
      </c>
      <c r="S63">
        <v>260</v>
      </c>
      <c r="T63">
        <v>-33</v>
      </c>
      <c r="U63">
        <v>360</v>
      </c>
      <c r="V63">
        <v>211</v>
      </c>
      <c r="W63">
        <v>940</v>
      </c>
      <c r="X63">
        <v>-13</v>
      </c>
      <c r="Y63">
        <v>266</v>
      </c>
      <c r="Z63">
        <v>-65</v>
      </c>
      <c r="AA63">
        <v>150</v>
      </c>
      <c r="AB63">
        <v>39</v>
      </c>
      <c r="AC63">
        <v>1156</v>
      </c>
      <c r="AD63">
        <v>25</v>
      </c>
      <c r="AE63">
        <v>1156</v>
      </c>
      <c r="AF63">
        <v>39</v>
      </c>
      <c r="AG63">
        <v>1156</v>
      </c>
      <c r="AH63">
        <v>24</v>
      </c>
      <c r="AI63">
        <v>1156</v>
      </c>
      <c r="AJ63">
        <v>9</v>
      </c>
      <c r="AK63">
        <v>217</v>
      </c>
      <c r="AL63">
        <v>5</v>
      </c>
      <c r="AM63" s="4" t="s">
        <v>69</v>
      </c>
    </row>
    <row r="64" spans="1:39" x14ac:dyDescent="0.25">
      <c r="A64" s="4" t="s">
        <v>94</v>
      </c>
      <c r="B64" s="4" t="s">
        <v>65</v>
      </c>
      <c r="C64" s="4" t="s">
        <v>73</v>
      </c>
      <c r="D64" s="4" t="s">
        <v>34</v>
      </c>
      <c r="E64" s="31">
        <v>44348</v>
      </c>
      <c r="F64">
        <v>62</v>
      </c>
      <c r="G64">
        <v>168</v>
      </c>
      <c r="H64">
        <v>96</v>
      </c>
      <c r="I64">
        <v>158</v>
      </c>
      <c r="J64">
        <v>1176</v>
      </c>
      <c r="K64">
        <v>1932</v>
      </c>
      <c r="L64">
        <v>974</v>
      </c>
      <c r="M64">
        <v>1860</v>
      </c>
      <c r="N64">
        <v>1008</v>
      </c>
      <c r="O64">
        <v>1860</v>
      </c>
      <c r="P64">
        <v>651</v>
      </c>
      <c r="Q64">
        <v>1860</v>
      </c>
      <c r="R64">
        <v>130</v>
      </c>
      <c r="S64">
        <v>300</v>
      </c>
      <c r="T64">
        <v>-8</v>
      </c>
      <c r="U64">
        <v>470</v>
      </c>
      <c r="V64">
        <v>199</v>
      </c>
      <c r="W64">
        <v>1180</v>
      </c>
      <c r="X64">
        <v>-22</v>
      </c>
      <c r="Y64">
        <v>328</v>
      </c>
      <c r="Z64">
        <v>73</v>
      </c>
      <c r="AA64">
        <v>350</v>
      </c>
      <c r="AB64">
        <v>70</v>
      </c>
      <c r="AC64">
        <v>1597</v>
      </c>
      <c r="AD64">
        <v>31</v>
      </c>
      <c r="AE64">
        <v>1597</v>
      </c>
      <c r="AF64">
        <v>252</v>
      </c>
      <c r="AG64">
        <v>1597</v>
      </c>
      <c r="AH64">
        <v>61</v>
      </c>
      <c r="AI64">
        <v>1597</v>
      </c>
      <c r="AJ64">
        <v>5</v>
      </c>
      <c r="AK64">
        <v>464</v>
      </c>
      <c r="AL64">
        <v>6</v>
      </c>
      <c r="AM64" s="4" t="s">
        <v>70</v>
      </c>
    </row>
    <row r="65" spans="1:39" x14ac:dyDescent="0.25">
      <c r="A65" s="4" t="s">
        <v>94</v>
      </c>
      <c r="B65" s="4" t="s">
        <v>65</v>
      </c>
      <c r="C65" s="4" t="s">
        <v>80</v>
      </c>
      <c r="D65" s="4" t="s">
        <v>34</v>
      </c>
      <c r="E65" s="31">
        <v>44348</v>
      </c>
      <c r="F65">
        <v>14</v>
      </c>
      <c r="G65">
        <v>109</v>
      </c>
      <c r="H65">
        <v>110</v>
      </c>
      <c r="I65">
        <v>143</v>
      </c>
      <c r="J65">
        <v>691</v>
      </c>
      <c r="K65">
        <v>1680</v>
      </c>
      <c r="L65">
        <v>798</v>
      </c>
      <c r="M65">
        <v>1620</v>
      </c>
      <c r="N65">
        <v>865</v>
      </c>
      <c r="O65">
        <v>1620</v>
      </c>
      <c r="P65">
        <v>586</v>
      </c>
      <c r="Q65">
        <v>1620</v>
      </c>
      <c r="R65">
        <v>222</v>
      </c>
      <c r="S65">
        <v>320</v>
      </c>
      <c r="T65">
        <v>-38</v>
      </c>
      <c r="U65">
        <v>330</v>
      </c>
      <c r="V65">
        <v>330</v>
      </c>
      <c r="W65">
        <v>1100</v>
      </c>
      <c r="X65">
        <v>-22</v>
      </c>
      <c r="Y65">
        <v>205</v>
      </c>
      <c r="Z65">
        <v>-18</v>
      </c>
      <c r="AA65">
        <v>260</v>
      </c>
      <c r="AB65">
        <v>69</v>
      </c>
      <c r="AC65">
        <v>1239</v>
      </c>
      <c r="AD65">
        <v>32</v>
      </c>
      <c r="AE65">
        <v>1239</v>
      </c>
      <c r="AF65">
        <v>294</v>
      </c>
      <c r="AG65">
        <v>1239</v>
      </c>
      <c r="AH65">
        <v>38</v>
      </c>
      <c r="AI65">
        <v>1239</v>
      </c>
      <c r="AJ65">
        <v>2</v>
      </c>
      <c r="AK65">
        <v>229</v>
      </c>
      <c r="AL65">
        <v>6</v>
      </c>
      <c r="AM65" s="4" t="s">
        <v>70</v>
      </c>
    </row>
    <row r="66" spans="1:39" x14ac:dyDescent="0.25">
      <c r="A66" s="4" t="s">
        <v>94</v>
      </c>
      <c r="B66" s="4" t="s">
        <v>65</v>
      </c>
      <c r="C66" s="4" t="s">
        <v>75</v>
      </c>
      <c r="D66" s="4" t="s">
        <v>34</v>
      </c>
      <c r="E66" s="31">
        <v>44348</v>
      </c>
      <c r="F66">
        <v>2</v>
      </c>
      <c r="G66">
        <v>26</v>
      </c>
      <c r="H66">
        <v>39</v>
      </c>
      <c r="I66">
        <v>59</v>
      </c>
      <c r="J66">
        <v>229</v>
      </c>
      <c r="K66">
        <v>528</v>
      </c>
      <c r="L66">
        <v>262</v>
      </c>
      <c r="M66">
        <v>516</v>
      </c>
      <c r="N66">
        <v>288</v>
      </c>
      <c r="O66">
        <v>516</v>
      </c>
      <c r="P66">
        <v>231</v>
      </c>
      <c r="Q66">
        <v>516</v>
      </c>
      <c r="R66">
        <v>107</v>
      </c>
      <c r="S66">
        <v>140</v>
      </c>
      <c r="T66">
        <v>10</v>
      </c>
      <c r="U66">
        <v>110</v>
      </c>
      <c r="V66">
        <v>16</v>
      </c>
      <c r="W66">
        <v>280</v>
      </c>
      <c r="X66">
        <v>1</v>
      </c>
      <c r="Y66">
        <v>61</v>
      </c>
      <c r="Z66">
        <v>39</v>
      </c>
      <c r="AA66">
        <v>170</v>
      </c>
      <c r="AB66">
        <v>7</v>
      </c>
      <c r="AC66">
        <v>479</v>
      </c>
      <c r="AD66">
        <v>13</v>
      </c>
      <c r="AE66">
        <v>479</v>
      </c>
      <c r="AF66">
        <v>13</v>
      </c>
      <c r="AG66">
        <v>479</v>
      </c>
      <c r="AH66">
        <v>8</v>
      </c>
      <c r="AI66">
        <v>479</v>
      </c>
      <c r="AJ66">
        <v>3</v>
      </c>
      <c r="AK66">
        <v>91</v>
      </c>
      <c r="AL66">
        <v>6</v>
      </c>
      <c r="AM66" s="4" t="s">
        <v>70</v>
      </c>
    </row>
    <row r="67" spans="1:39" x14ac:dyDescent="0.25">
      <c r="A67" s="4" t="s">
        <v>94</v>
      </c>
      <c r="B67" s="4" t="s">
        <v>65</v>
      </c>
      <c r="C67" s="4" t="s">
        <v>79</v>
      </c>
      <c r="D67" s="4" t="s">
        <v>34</v>
      </c>
      <c r="E67" s="31">
        <v>44348</v>
      </c>
      <c r="F67">
        <v>13</v>
      </c>
      <c r="G67">
        <v>84</v>
      </c>
      <c r="H67">
        <v>77</v>
      </c>
      <c r="I67">
        <v>116</v>
      </c>
      <c r="J67">
        <v>460</v>
      </c>
      <c r="K67">
        <v>984</v>
      </c>
      <c r="L67">
        <v>496</v>
      </c>
      <c r="M67">
        <v>948</v>
      </c>
      <c r="N67">
        <v>554</v>
      </c>
      <c r="O67">
        <v>948</v>
      </c>
      <c r="P67">
        <v>435</v>
      </c>
      <c r="Q67">
        <v>948</v>
      </c>
      <c r="R67">
        <v>4171</v>
      </c>
      <c r="S67">
        <v>4240</v>
      </c>
      <c r="T67">
        <v>-4</v>
      </c>
      <c r="U67">
        <v>250</v>
      </c>
      <c r="V67">
        <v>166</v>
      </c>
      <c r="W67">
        <v>720</v>
      </c>
      <c r="X67">
        <v>-1</v>
      </c>
      <c r="Y67">
        <v>163</v>
      </c>
      <c r="Z67">
        <v>47</v>
      </c>
      <c r="AA67">
        <v>240</v>
      </c>
      <c r="AB67">
        <v>54</v>
      </c>
      <c r="AC67">
        <v>1019</v>
      </c>
      <c r="AD67">
        <v>13</v>
      </c>
      <c r="AE67">
        <v>1019</v>
      </c>
      <c r="AF67">
        <v>61</v>
      </c>
      <c r="AG67">
        <v>1019</v>
      </c>
      <c r="AH67">
        <v>37</v>
      </c>
      <c r="AI67">
        <v>1019</v>
      </c>
      <c r="AJ67">
        <v>9</v>
      </c>
      <c r="AK67">
        <v>284</v>
      </c>
      <c r="AL67">
        <v>6</v>
      </c>
      <c r="AM67" s="4" t="s">
        <v>70</v>
      </c>
    </row>
    <row r="68" spans="1:39" x14ac:dyDescent="0.25">
      <c r="A68" s="4" t="s">
        <v>94</v>
      </c>
      <c r="B68" s="4" t="s">
        <v>65</v>
      </c>
      <c r="C68" s="4" t="s">
        <v>68</v>
      </c>
      <c r="D68" s="4" t="s">
        <v>34</v>
      </c>
      <c r="E68" s="31">
        <v>44348</v>
      </c>
      <c r="F68">
        <v>20</v>
      </c>
      <c r="G68">
        <v>80</v>
      </c>
      <c r="H68">
        <v>109</v>
      </c>
      <c r="I68">
        <v>156</v>
      </c>
      <c r="J68">
        <v>537</v>
      </c>
      <c r="K68">
        <v>1188</v>
      </c>
      <c r="L68">
        <v>628</v>
      </c>
      <c r="M68">
        <v>1140</v>
      </c>
      <c r="N68">
        <v>718</v>
      </c>
      <c r="O68">
        <v>1140</v>
      </c>
      <c r="P68">
        <v>505</v>
      </c>
      <c r="Q68">
        <v>1140</v>
      </c>
      <c r="R68">
        <v>174</v>
      </c>
      <c r="S68">
        <v>260</v>
      </c>
      <c r="T68">
        <v>2</v>
      </c>
      <c r="U68">
        <v>280</v>
      </c>
      <c r="V68">
        <v>91</v>
      </c>
      <c r="W68">
        <v>720</v>
      </c>
      <c r="X68">
        <v>7</v>
      </c>
      <c r="Y68">
        <v>166</v>
      </c>
      <c r="Z68">
        <v>38</v>
      </c>
      <c r="AA68">
        <v>280</v>
      </c>
      <c r="AB68">
        <v>63</v>
      </c>
      <c r="AC68">
        <v>1020</v>
      </c>
      <c r="AD68">
        <v>18</v>
      </c>
      <c r="AE68">
        <v>1020</v>
      </c>
      <c r="AF68">
        <v>94</v>
      </c>
      <c r="AG68">
        <v>1020</v>
      </c>
      <c r="AH68">
        <v>41</v>
      </c>
      <c r="AI68">
        <v>1020</v>
      </c>
      <c r="AJ68">
        <v>3</v>
      </c>
      <c r="AK68">
        <v>89</v>
      </c>
      <c r="AL68">
        <v>6</v>
      </c>
      <c r="AM68" s="4" t="s">
        <v>70</v>
      </c>
    </row>
    <row r="69" spans="1:39" x14ac:dyDescent="0.25">
      <c r="A69" s="4" t="s">
        <v>94</v>
      </c>
      <c r="B69" s="4" t="s">
        <v>65</v>
      </c>
      <c r="C69" s="4" t="s">
        <v>79</v>
      </c>
      <c r="D69" s="4" t="s">
        <v>34</v>
      </c>
      <c r="E69" s="31">
        <v>44378</v>
      </c>
      <c r="F69">
        <v>5</v>
      </c>
      <c r="G69">
        <v>64</v>
      </c>
      <c r="H69">
        <v>64</v>
      </c>
      <c r="I69">
        <v>100</v>
      </c>
      <c r="J69">
        <v>519</v>
      </c>
      <c r="K69">
        <v>984</v>
      </c>
      <c r="L69">
        <v>543</v>
      </c>
      <c r="M69">
        <v>948</v>
      </c>
      <c r="N69">
        <v>625</v>
      </c>
      <c r="O69">
        <v>948</v>
      </c>
      <c r="P69">
        <v>500</v>
      </c>
      <c r="Q69">
        <v>948</v>
      </c>
      <c r="R69">
        <v>141</v>
      </c>
      <c r="S69">
        <v>200</v>
      </c>
      <c r="T69">
        <v>8</v>
      </c>
      <c r="U69">
        <v>200</v>
      </c>
      <c r="V69">
        <v>103</v>
      </c>
      <c r="W69">
        <v>520</v>
      </c>
      <c r="X69">
        <v>1</v>
      </c>
      <c r="Y69">
        <v>112</v>
      </c>
      <c r="Z69">
        <v>39</v>
      </c>
      <c r="AA69">
        <v>170</v>
      </c>
      <c r="AB69">
        <v>34</v>
      </c>
      <c r="AC69">
        <v>704</v>
      </c>
      <c r="AD69">
        <v>8</v>
      </c>
      <c r="AE69">
        <v>704</v>
      </c>
      <c r="AF69">
        <v>62</v>
      </c>
      <c r="AG69">
        <v>704</v>
      </c>
      <c r="AH69">
        <v>35</v>
      </c>
      <c r="AI69">
        <v>704</v>
      </c>
      <c r="AJ69">
        <v>4</v>
      </c>
      <c r="AK69">
        <v>95</v>
      </c>
      <c r="AL69">
        <v>7</v>
      </c>
      <c r="AM69" s="4" t="s">
        <v>74</v>
      </c>
    </row>
    <row r="70" spans="1:39" x14ac:dyDescent="0.25">
      <c r="A70" s="4" t="s">
        <v>94</v>
      </c>
      <c r="B70" s="4" t="s">
        <v>65</v>
      </c>
      <c r="C70" s="4" t="s">
        <v>68</v>
      </c>
      <c r="D70" s="4" t="s">
        <v>34</v>
      </c>
      <c r="E70" s="31">
        <v>44378</v>
      </c>
      <c r="F70">
        <v>29</v>
      </c>
      <c r="G70">
        <v>97</v>
      </c>
      <c r="H70">
        <v>103</v>
      </c>
      <c r="I70">
        <v>143</v>
      </c>
      <c r="J70">
        <v>626</v>
      </c>
      <c r="K70">
        <v>1188</v>
      </c>
      <c r="L70">
        <v>699</v>
      </c>
      <c r="M70">
        <v>1140</v>
      </c>
      <c r="N70">
        <v>808</v>
      </c>
      <c r="O70">
        <v>1140</v>
      </c>
      <c r="P70">
        <v>626</v>
      </c>
      <c r="Q70">
        <v>1140</v>
      </c>
      <c r="R70">
        <v>-70</v>
      </c>
      <c r="S70">
        <v>20</v>
      </c>
      <c r="T70">
        <v>-219</v>
      </c>
      <c r="U70">
        <v>50</v>
      </c>
      <c r="V70">
        <v>-612</v>
      </c>
      <c r="W70">
        <v>0</v>
      </c>
      <c r="X70">
        <v>-252</v>
      </c>
      <c r="Y70">
        <v>-78</v>
      </c>
      <c r="Z70">
        <v>-361</v>
      </c>
      <c r="AA70">
        <v>-130</v>
      </c>
      <c r="AB70">
        <v>54</v>
      </c>
      <c r="AC70">
        <v>898</v>
      </c>
      <c r="AD70">
        <v>8</v>
      </c>
      <c r="AE70">
        <v>898</v>
      </c>
      <c r="AF70">
        <v>55</v>
      </c>
      <c r="AG70">
        <v>898</v>
      </c>
      <c r="AH70">
        <v>50</v>
      </c>
      <c r="AI70">
        <v>898</v>
      </c>
      <c r="AJ70">
        <v>3</v>
      </c>
      <c r="AK70">
        <v>145</v>
      </c>
      <c r="AL70">
        <v>7</v>
      </c>
      <c r="AM70" s="4" t="s">
        <v>74</v>
      </c>
    </row>
    <row r="71" spans="1:39" x14ac:dyDescent="0.25">
      <c r="A71" s="4" t="s">
        <v>94</v>
      </c>
      <c r="B71" s="4" t="s">
        <v>65</v>
      </c>
      <c r="C71" s="4" t="s">
        <v>72</v>
      </c>
      <c r="D71" s="4" t="s">
        <v>34</v>
      </c>
      <c r="E71" s="31">
        <v>44378</v>
      </c>
      <c r="F71">
        <v>8</v>
      </c>
      <c r="G71">
        <v>162</v>
      </c>
      <c r="H71">
        <v>105</v>
      </c>
      <c r="I71">
        <v>159</v>
      </c>
      <c r="J71">
        <v>834</v>
      </c>
      <c r="K71">
        <v>1428</v>
      </c>
      <c r="L71">
        <v>876</v>
      </c>
      <c r="M71">
        <v>1380</v>
      </c>
      <c r="N71">
        <v>929</v>
      </c>
      <c r="O71">
        <v>1380</v>
      </c>
      <c r="P71">
        <v>721</v>
      </c>
      <c r="Q71">
        <v>1380</v>
      </c>
      <c r="R71">
        <v>121</v>
      </c>
      <c r="S71">
        <v>240</v>
      </c>
      <c r="T71">
        <v>-118</v>
      </c>
      <c r="U71">
        <v>210</v>
      </c>
      <c r="V71">
        <v>83</v>
      </c>
      <c r="W71">
        <v>800</v>
      </c>
      <c r="X71">
        <v>9</v>
      </c>
      <c r="Y71">
        <v>239</v>
      </c>
      <c r="Z71">
        <v>34</v>
      </c>
      <c r="AA71">
        <v>270</v>
      </c>
      <c r="AB71">
        <v>26</v>
      </c>
      <c r="AC71">
        <v>1124</v>
      </c>
      <c r="AD71">
        <v>19</v>
      </c>
      <c r="AE71">
        <v>1124</v>
      </c>
      <c r="AF71">
        <v>16</v>
      </c>
      <c r="AG71">
        <v>1124</v>
      </c>
      <c r="AH71">
        <v>28</v>
      </c>
      <c r="AI71">
        <v>1124</v>
      </c>
      <c r="AJ71">
        <v>3</v>
      </c>
      <c r="AK71">
        <v>239</v>
      </c>
      <c r="AL71">
        <v>7</v>
      </c>
      <c r="AM71" s="4" t="s">
        <v>74</v>
      </c>
    </row>
    <row r="72" spans="1:39" x14ac:dyDescent="0.25">
      <c r="A72" s="4" t="s">
        <v>94</v>
      </c>
      <c r="B72" s="4" t="s">
        <v>65</v>
      </c>
      <c r="C72" s="4" t="s">
        <v>80</v>
      </c>
      <c r="D72" s="4" t="s">
        <v>34</v>
      </c>
      <c r="E72" s="31">
        <v>44409</v>
      </c>
      <c r="F72">
        <v>23</v>
      </c>
      <c r="G72">
        <v>49</v>
      </c>
      <c r="H72">
        <v>75</v>
      </c>
      <c r="I72">
        <v>120</v>
      </c>
      <c r="J72">
        <v>846</v>
      </c>
      <c r="K72">
        <v>1680</v>
      </c>
      <c r="L72">
        <v>946</v>
      </c>
      <c r="M72">
        <v>1620</v>
      </c>
      <c r="N72">
        <v>1055</v>
      </c>
      <c r="O72">
        <v>1620</v>
      </c>
      <c r="P72">
        <v>824</v>
      </c>
      <c r="Q72">
        <v>1620</v>
      </c>
      <c r="R72">
        <v>262</v>
      </c>
      <c r="S72">
        <v>320</v>
      </c>
      <c r="T72">
        <v>-142</v>
      </c>
      <c r="U72">
        <v>80</v>
      </c>
      <c r="V72">
        <v>303</v>
      </c>
      <c r="W72">
        <v>740</v>
      </c>
      <c r="X72">
        <v>61</v>
      </c>
      <c r="Y72">
        <v>202</v>
      </c>
      <c r="Z72">
        <v>133</v>
      </c>
      <c r="AA72">
        <v>300</v>
      </c>
      <c r="AB72">
        <v>28</v>
      </c>
      <c r="AC72">
        <v>727</v>
      </c>
      <c r="AD72">
        <v>12</v>
      </c>
      <c r="AE72">
        <v>727</v>
      </c>
      <c r="AF72">
        <v>174</v>
      </c>
      <c r="AG72">
        <v>727</v>
      </c>
      <c r="AH72">
        <v>20</v>
      </c>
      <c r="AI72">
        <v>727</v>
      </c>
      <c r="AJ72">
        <v>2</v>
      </c>
      <c r="AK72">
        <v>147</v>
      </c>
      <c r="AL72">
        <v>8</v>
      </c>
      <c r="AM72" s="4" t="s">
        <v>87</v>
      </c>
    </row>
    <row r="73" spans="1:39" x14ac:dyDescent="0.25">
      <c r="A73" s="4" t="s">
        <v>94</v>
      </c>
      <c r="B73" s="4" t="s">
        <v>65</v>
      </c>
      <c r="C73" s="4" t="s">
        <v>72</v>
      </c>
      <c r="D73" s="4" t="s">
        <v>34</v>
      </c>
      <c r="E73" s="31">
        <v>44409</v>
      </c>
      <c r="F73">
        <v>22</v>
      </c>
      <c r="G73">
        <v>68</v>
      </c>
      <c r="H73">
        <v>108</v>
      </c>
      <c r="I73">
        <v>166</v>
      </c>
      <c r="J73">
        <v>906</v>
      </c>
      <c r="K73">
        <v>1428</v>
      </c>
      <c r="L73">
        <v>970</v>
      </c>
      <c r="M73">
        <v>1380</v>
      </c>
      <c r="N73">
        <v>1024</v>
      </c>
      <c r="O73">
        <v>1380</v>
      </c>
      <c r="P73">
        <v>856</v>
      </c>
      <c r="Q73">
        <v>1380</v>
      </c>
      <c r="R73">
        <v>247</v>
      </c>
      <c r="S73">
        <v>320</v>
      </c>
      <c r="T73">
        <v>572</v>
      </c>
      <c r="U73">
        <v>860</v>
      </c>
      <c r="V73">
        <v>2072</v>
      </c>
      <c r="W73">
        <v>2640</v>
      </c>
      <c r="X73">
        <v>222</v>
      </c>
      <c r="Y73">
        <v>414</v>
      </c>
      <c r="Z73">
        <v>77</v>
      </c>
      <c r="AA73">
        <v>300</v>
      </c>
      <c r="AB73">
        <v>23</v>
      </c>
      <c r="AC73">
        <v>933</v>
      </c>
      <c r="AD73">
        <v>25</v>
      </c>
      <c r="AE73">
        <v>933</v>
      </c>
      <c r="AF73">
        <v>19</v>
      </c>
      <c r="AG73">
        <v>933</v>
      </c>
      <c r="AH73">
        <v>33</v>
      </c>
      <c r="AI73">
        <v>933</v>
      </c>
      <c r="AJ73">
        <v>5</v>
      </c>
      <c r="AK73">
        <v>82</v>
      </c>
      <c r="AL73">
        <v>8</v>
      </c>
      <c r="AM73" s="4" t="s">
        <v>87</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045FFC-D8B7-409F-87C2-5EDA1742E1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HepB_Timeliness</vt:lpstr>
      <vt:lpstr>MR1_Timeliness</vt:lpstr>
      <vt:lpstr>BCG_Coverage</vt:lpstr>
      <vt:lpstr>Penta1_Coverage</vt:lpstr>
      <vt:lpstr>Penta3_Coverage</vt:lpstr>
      <vt:lpstr>MR1_Coverage</vt:lpstr>
      <vt:lpstr>BCG_Wastage</vt:lpstr>
      <vt:lpstr>PENTA_Wastage</vt:lpstr>
      <vt:lpstr>OPV_Wastage </vt:lpstr>
      <vt:lpstr>ROTA_Wastage</vt:lpstr>
      <vt:lpstr>Age-Inappropriate Vaccines</vt:lpstr>
      <vt:lpstr>Invalid IDs</vt:lpstr>
      <vt:lpstr>Incomplete Vaccine Groups</vt:lpstr>
      <vt:lpstr>Same Vaccine Different Session</vt:lpstr>
      <vt:lpstr>Incomplete Registration</vt:lpstr>
      <vt:lpstr>Working Sheet</vt:lpstr>
      <vt:lpstr>Data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Amadou Barry</dc:creator>
  <cp:lastModifiedBy>Amadou Barry</cp:lastModifiedBy>
  <dcterms:created xsi:type="dcterms:W3CDTF">2021-04-19T06:12:09Z</dcterms:created>
  <dcterms:modified xsi:type="dcterms:W3CDTF">2022-01-18T15:06:27Z</dcterms:modified>
</cp:coreProperties>
</file>