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277a0e685516a5/Work/May 2024/"/>
    </mc:Choice>
  </mc:AlternateContent>
  <xr:revisionPtr revIDLastSave="203" documentId="8_{F1DE0F05-0205-4E6D-80B9-AE78C6F557EE}" xr6:coauthVersionLast="47" xr6:coauthVersionMax="47" xr10:uidLastSave="{09C3C515-3D23-C640-BB48-5164557A8D4A}"/>
  <bookViews>
    <workbookView xWindow="-120" yWindow="-120" windowWidth="20730" windowHeight="11040" activeTab="7" xr2:uid="{00000000-000D-0000-FFFF-FFFF00000000}"/>
  </bookViews>
  <sheets>
    <sheet name="1.5.2024" sheetId="2" r:id="rId1"/>
    <sheet name="1.5.1321" sheetId="3" r:id="rId2"/>
    <sheet name="2.5.2024" sheetId="4" r:id="rId3"/>
    <sheet name="2.5.1231" sheetId="5" r:id="rId4"/>
    <sheet name="3.5.2024" sheetId="6" r:id="rId5"/>
    <sheet name="3.5.1231" sheetId="9" r:id="rId6"/>
    <sheet name="4.5.2024" sheetId="7" r:id="rId7"/>
    <sheet name="4.5.1231" sheetId="8" r:id="rId8"/>
    <sheet name="Originals (2)" sheetId="10" r:id="rId9"/>
    <sheet name="5.5.1231" sheetId="11" r:id="rId10"/>
    <sheet name="5.5.2024" sheetId="12" r:id="rId11"/>
    <sheet name="Originals" sheetId="1" r:id="rId1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12" l="1"/>
  <c r="C10" i="11"/>
  <c r="M4" i="12"/>
  <c r="M5" i="12"/>
  <c r="M6" i="12"/>
  <c r="M7" i="12"/>
  <c r="M8" i="12"/>
  <c r="M9" i="12"/>
  <c r="E10" i="12"/>
  <c r="G10" i="12"/>
  <c r="M10" i="12"/>
  <c r="M11" i="12"/>
  <c r="M12" i="12"/>
  <c r="M13" i="12"/>
  <c r="M14" i="12"/>
  <c r="M15" i="12"/>
  <c r="E15" i="12"/>
  <c r="F37" i="12"/>
  <c r="D20" i="12"/>
  <c r="D21" i="12"/>
  <c r="D22" i="12"/>
  <c r="D23" i="12"/>
  <c r="D24" i="12"/>
  <c r="D25" i="12"/>
  <c r="D26" i="12"/>
  <c r="D27" i="12"/>
  <c r="H21" i="12"/>
  <c r="H22" i="12"/>
  <c r="H23" i="12"/>
  <c r="H24" i="12"/>
  <c r="H25" i="12"/>
  <c r="H26" i="12"/>
  <c r="H27" i="12"/>
  <c r="H28" i="12"/>
  <c r="H29" i="12"/>
  <c r="D28" i="12"/>
  <c r="D29" i="12"/>
  <c r="F38" i="12"/>
  <c r="F40" i="12"/>
  <c r="G29" i="12"/>
  <c r="E4" i="12"/>
  <c r="G4" i="12"/>
  <c r="E5" i="12"/>
  <c r="G5" i="12"/>
  <c r="E6" i="12"/>
  <c r="G6" i="12"/>
  <c r="E13" i="12"/>
  <c r="E14" i="12"/>
  <c r="E11" i="12"/>
  <c r="G11" i="12"/>
  <c r="E9" i="12"/>
  <c r="G9" i="12"/>
  <c r="H4" i="12"/>
  <c r="H5" i="12"/>
  <c r="H6" i="12"/>
  <c r="H8" i="12"/>
  <c r="E8" i="12"/>
  <c r="G8" i="12"/>
  <c r="E7" i="12"/>
  <c r="G7" i="12"/>
  <c r="M4" i="11"/>
  <c r="M5" i="11"/>
  <c r="M6" i="11"/>
  <c r="M7" i="11"/>
  <c r="M8" i="11"/>
  <c r="M9" i="11"/>
  <c r="E10" i="11"/>
  <c r="G10" i="11"/>
  <c r="M10" i="11"/>
  <c r="M11" i="11"/>
  <c r="M12" i="11"/>
  <c r="M13" i="11"/>
  <c r="M14" i="11"/>
  <c r="M15" i="11"/>
  <c r="E15" i="11"/>
  <c r="F37" i="11"/>
  <c r="D20" i="11"/>
  <c r="D21" i="11"/>
  <c r="D22" i="11"/>
  <c r="D23" i="11"/>
  <c r="D24" i="11"/>
  <c r="D25" i="11"/>
  <c r="D26" i="11"/>
  <c r="D27" i="11"/>
  <c r="H21" i="11"/>
  <c r="H22" i="11"/>
  <c r="H23" i="11"/>
  <c r="H24" i="11"/>
  <c r="H25" i="11"/>
  <c r="H26" i="11"/>
  <c r="H27" i="11"/>
  <c r="H28" i="11"/>
  <c r="H29" i="11"/>
  <c r="D28" i="11"/>
  <c r="D29" i="11"/>
  <c r="F38" i="11"/>
  <c r="F40" i="11"/>
  <c r="G29" i="11"/>
  <c r="E4" i="11"/>
  <c r="G4" i="11"/>
  <c r="E5" i="11"/>
  <c r="G5" i="11"/>
  <c r="E6" i="11"/>
  <c r="G6" i="11"/>
  <c r="E13" i="11"/>
  <c r="E14" i="11"/>
  <c r="E11" i="11"/>
  <c r="G11" i="11"/>
  <c r="E9" i="11"/>
  <c r="G9" i="11"/>
  <c r="H4" i="11"/>
  <c r="H5" i="11"/>
  <c r="H6" i="11"/>
  <c r="H8" i="11"/>
  <c r="E8" i="11"/>
  <c r="G8" i="11"/>
  <c r="E7" i="11"/>
  <c r="G7" i="11"/>
  <c r="M4" i="10"/>
  <c r="M5" i="10"/>
  <c r="M6" i="10"/>
  <c r="M7" i="10"/>
  <c r="M8" i="10"/>
  <c r="M9" i="10"/>
  <c r="E10" i="10"/>
  <c r="G10" i="10"/>
  <c r="M10" i="10"/>
  <c r="M11" i="10"/>
  <c r="M12" i="10"/>
  <c r="M13" i="10"/>
  <c r="M14" i="10"/>
  <c r="M15" i="10"/>
  <c r="E15" i="10"/>
  <c r="F37" i="10"/>
  <c r="D20" i="10"/>
  <c r="D21" i="10"/>
  <c r="D22" i="10"/>
  <c r="D23" i="10"/>
  <c r="D24" i="10"/>
  <c r="D25" i="10"/>
  <c r="D26" i="10"/>
  <c r="D27" i="10"/>
  <c r="H22" i="10"/>
  <c r="H23" i="10"/>
  <c r="H24" i="10"/>
  <c r="H25" i="10"/>
  <c r="H26" i="10"/>
  <c r="H27" i="10"/>
  <c r="H28" i="10"/>
  <c r="H29" i="10"/>
  <c r="D28" i="10"/>
  <c r="D29" i="10"/>
  <c r="F38" i="10"/>
  <c r="F40" i="10"/>
  <c r="G29" i="10"/>
  <c r="E4" i="10"/>
  <c r="G4" i="10"/>
  <c r="E5" i="10"/>
  <c r="G5" i="10"/>
  <c r="E6" i="10"/>
  <c r="G6" i="10"/>
  <c r="E13" i="10"/>
  <c r="E14" i="10"/>
  <c r="E11" i="10"/>
  <c r="G11" i="10"/>
  <c r="E9" i="10"/>
  <c r="G9" i="10"/>
  <c r="H4" i="10"/>
  <c r="H5" i="10"/>
  <c r="H6" i="10"/>
  <c r="H8" i="10"/>
  <c r="E8" i="10"/>
  <c r="G8" i="10"/>
  <c r="E7" i="10"/>
  <c r="G7" i="10"/>
  <c r="C5" i="8"/>
  <c r="C6" i="8"/>
  <c r="C7" i="8"/>
  <c r="C8" i="8"/>
  <c r="E8" i="8"/>
  <c r="G8" i="8"/>
  <c r="C9" i="8"/>
  <c r="C10" i="8"/>
  <c r="C11" i="8"/>
  <c r="C12" i="8"/>
  <c r="C4" i="8"/>
  <c r="E4" i="8"/>
  <c r="G4" i="8"/>
  <c r="C10" i="9"/>
  <c r="E10" i="9"/>
  <c r="G10" i="9"/>
  <c r="M10" i="9"/>
  <c r="G29" i="9"/>
  <c r="H28" i="9"/>
  <c r="H27" i="9"/>
  <c r="H26" i="9"/>
  <c r="D26" i="9"/>
  <c r="H25" i="9"/>
  <c r="D25" i="9"/>
  <c r="H24" i="9"/>
  <c r="D24" i="9"/>
  <c r="H23" i="9"/>
  <c r="D23" i="9"/>
  <c r="H22" i="9"/>
  <c r="D22" i="9"/>
  <c r="H21" i="9"/>
  <c r="H29" i="9"/>
  <c r="D28" i="9"/>
  <c r="D21" i="9"/>
  <c r="D20" i="9"/>
  <c r="D27" i="9"/>
  <c r="M15" i="9"/>
  <c r="M14" i="9"/>
  <c r="M13" i="9"/>
  <c r="M12" i="9"/>
  <c r="M11" i="9"/>
  <c r="E11" i="9"/>
  <c r="G11" i="9"/>
  <c r="M9" i="9"/>
  <c r="E9" i="9"/>
  <c r="G9" i="9"/>
  <c r="M8" i="9"/>
  <c r="E8" i="9"/>
  <c r="G8" i="9"/>
  <c r="M7" i="9"/>
  <c r="E7" i="9"/>
  <c r="G7" i="9"/>
  <c r="M6" i="9"/>
  <c r="E6" i="9"/>
  <c r="G6" i="9"/>
  <c r="H6" i="9"/>
  <c r="M5" i="9"/>
  <c r="E5" i="9"/>
  <c r="G5" i="9"/>
  <c r="H5" i="9"/>
  <c r="M4" i="9"/>
  <c r="E4" i="9"/>
  <c r="G4" i="9"/>
  <c r="H4" i="9"/>
  <c r="H8" i="9"/>
  <c r="H21" i="8"/>
  <c r="H22" i="8"/>
  <c r="H23" i="8"/>
  <c r="H24" i="8"/>
  <c r="H25" i="8"/>
  <c r="H26" i="8"/>
  <c r="H27" i="8"/>
  <c r="H28" i="8"/>
  <c r="H29" i="8"/>
  <c r="D28" i="8"/>
  <c r="G29" i="8"/>
  <c r="D26" i="8"/>
  <c r="D25" i="8"/>
  <c r="D24" i="8"/>
  <c r="D23" i="8"/>
  <c r="D22" i="8"/>
  <c r="D21" i="8"/>
  <c r="D20" i="8"/>
  <c r="D27" i="8"/>
  <c r="D29" i="8"/>
  <c r="F38" i="8"/>
  <c r="M15" i="8"/>
  <c r="M14" i="8"/>
  <c r="M13" i="8"/>
  <c r="M12" i="8"/>
  <c r="M11" i="8"/>
  <c r="E11" i="8"/>
  <c r="G11" i="8"/>
  <c r="E10" i="8"/>
  <c r="G10" i="8"/>
  <c r="M10" i="8"/>
  <c r="M9" i="8"/>
  <c r="E9" i="8"/>
  <c r="G9" i="8"/>
  <c r="M8" i="8"/>
  <c r="M7" i="8"/>
  <c r="E7" i="8"/>
  <c r="G7" i="8"/>
  <c r="M6" i="8"/>
  <c r="E6" i="8"/>
  <c r="G6" i="8"/>
  <c r="H6" i="8"/>
  <c r="M5" i="8"/>
  <c r="E5" i="8"/>
  <c r="G5" i="8"/>
  <c r="H5" i="8"/>
  <c r="M4" i="8"/>
  <c r="E15" i="8"/>
  <c r="F37" i="8"/>
  <c r="F40" i="8"/>
  <c r="C5" i="7"/>
  <c r="C6" i="7"/>
  <c r="C7" i="7"/>
  <c r="C8" i="7"/>
  <c r="C9" i="7"/>
  <c r="C10" i="7"/>
  <c r="C11" i="7"/>
  <c r="C4" i="7"/>
  <c r="E4" i="7"/>
  <c r="G4" i="7"/>
  <c r="H22" i="7"/>
  <c r="H23" i="7"/>
  <c r="H24" i="7"/>
  <c r="H25" i="7"/>
  <c r="H26" i="7"/>
  <c r="H27" i="7"/>
  <c r="H28" i="7"/>
  <c r="H29" i="7"/>
  <c r="G29" i="7"/>
  <c r="D28" i="7"/>
  <c r="D26" i="7"/>
  <c r="D25" i="7"/>
  <c r="D24" i="7"/>
  <c r="D23" i="7"/>
  <c r="D22" i="7"/>
  <c r="D21" i="7"/>
  <c r="D20" i="7"/>
  <c r="D27" i="7"/>
  <c r="D29" i="7"/>
  <c r="F38" i="7"/>
  <c r="M15" i="7"/>
  <c r="M14" i="7"/>
  <c r="M13" i="7"/>
  <c r="M12" i="7"/>
  <c r="M11" i="7"/>
  <c r="E11" i="7"/>
  <c r="G11" i="7"/>
  <c r="E10" i="7"/>
  <c r="G10" i="7"/>
  <c r="M10" i="7"/>
  <c r="M9" i="7"/>
  <c r="E9" i="7"/>
  <c r="G9" i="7"/>
  <c r="M8" i="7"/>
  <c r="E8" i="7"/>
  <c r="G8" i="7"/>
  <c r="M7" i="7"/>
  <c r="E7" i="7"/>
  <c r="G7" i="7"/>
  <c r="M6" i="7"/>
  <c r="E6" i="7"/>
  <c r="G6" i="7"/>
  <c r="H6" i="7"/>
  <c r="M5" i="7"/>
  <c r="E5" i="7"/>
  <c r="G5" i="7"/>
  <c r="H5" i="7"/>
  <c r="M4" i="7"/>
  <c r="E13" i="8"/>
  <c r="E14" i="8"/>
  <c r="H4" i="8"/>
  <c r="H8" i="8"/>
  <c r="D29" i="9"/>
  <c r="F38" i="9"/>
  <c r="E15" i="9"/>
  <c r="F37" i="9"/>
  <c r="F40" i="9"/>
  <c r="E13" i="9"/>
  <c r="E14" i="9"/>
  <c r="E13" i="7"/>
  <c r="E14" i="7"/>
  <c r="H4" i="7"/>
  <c r="H8" i="7"/>
  <c r="E15" i="7"/>
  <c r="F37" i="7"/>
  <c r="F40" i="7"/>
  <c r="C5" i="6"/>
  <c r="C10" i="6"/>
  <c r="C8" i="6"/>
  <c r="C9" i="6"/>
  <c r="C7" i="6"/>
  <c r="C6" i="6"/>
  <c r="C4" i="6"/>
  <c r="M4" i="6"/>
  <c r="M5" i="6"/>
  <c r="M6" i="6"/>
  <c r="M7" i="6"/>
  <c r="M8" i="6"/>
  <c r="M9" i="6"/>
  <c r="E10" i="6"/>
  <c r="G10" i="6"/>
  <c r="M10" i="6"/>
  <c r="M11" i="6"/>
  <c r="M12" i="6"/>
  <c r="M13" i="6"/>
  <c r="M14" i="6"/>
  <c r="M15" i="6"/>
  <c r="E15" i="6"/>
  <c r="F37" i="6"/>
  <c r="D20" i="6"/>
  <c r="D21" i="6"/>
  <c r="D22" i="6"/>
  <c r="D23" i="6"/>
  <c r="D24" i="6"/>
  <c r="D25" i="6"/>
  <c r="D26" i="6"/>
  <c r="D27" i="6"/>
  <c r="H21" i="6"/>
  <c r="H22" i="6"/>
  <c r="H23" i="6"/>
  <c r="H24" i="6"/>
  <c r="H25" i="6"/>
  <c r="H26" i="6"/>
  <c r="H27" i="6"/>
  <c r="H28" i="6"/>
  <c r="H29" i="6"/>
  <c r="D28" i="6"/>
  <c r="D29" i="6"/>
  <c r="F38" i="6"/>
  <c r="F40" i="6"/>
  <c r="G29" i="6"/>
  <c r="E4" i="6"/>
  <c r="G4" i="6"/>
  <c r="E5" i="6"/>
  <c r="G5" i="6"/>
  <c r="E6" i="6"/>
  <c r="G6" i="6"/>
  <c r="E13" i="6"/>
  <c r="E14" i="6"/>
  <c r="E11" i="6"/>
  <c r="G11" i="6"/>
  <c r="E9" i="6"/>
  <c r="G9" i="6"/>
  <c r="H4" i="6"/>
  <c r="H5" i="6"/>
  <c r="H6" i="6"/>
  <c r="H8" i="6"/>
  <c r="E8" i="6"/>
  <c r="G8" i="6"/>
  <c r="E7" i="6"/>
  <c r="G7" i="6"/>
  <c r="C10" i="5"/>
  <c r="M4" i="5"/>
  <c r="M5" i="5"/>
  <c r="M6" i="5"/>
  <c r="M7" i="5"/>
  <c r="M8" i="5"/>
  <c r="M9" i="5"/>
  <c r="E10" i="5"/>
  <c r="G10" i="5"/>
  <c r="M10" i="5"/>
  <c r="M11" i="5"/>
  <c r="M12" i="5"/>
  <c r="M13" i="5"/>
  <c r="M14" i="5"/>
  <c r="M15" i="5"/>
  <c r="E15" i="5"/>
  <c r="F37" i="5"/>
  <c r="D20" i="5"/>
  <c r="D21" i="5"/>
  <c r="D22" i="5"/>
  <c r="D23" i="5"/>
  <c r="D24" i="5"/>
  <c r="D25" i="5"/>
  <c r="D26" i="5"/>
  <c r="D27" i="5"/>
  <c r="H21" i="5"/>
  <c r="H22" i="5"/>
  <c r="H23" i="5"/>
  <c r="H24" i="5"/>
  <c r="H25" i="5"/>
  <c r="H26" i="5"/>
  <c r="H27" i="5"/>
  <c r="H28" i="5"/>
  <c r="H29" i="5"/>
  <c r="D28" i="5"/>
  <c r="D29" i="5"/>
  <c r="F38" i="5"/>
  <c r="F40" i="5"/>
  <c r="G29" i="5"/>
  <c r="E4" i="5"/>
  <c r="G4" i="5"/>
  <c r="E5" i="5"/>
  <c r="G5" i="5"/>
  <c r="E6" i="5"/>
  <c r="G6" i="5"/>
  <c r="E13" i="5"/>
  <c r="E14" i="5"/>
  <c r="E11" i="5"/>
  <c r="G11" i="5"/>
  <c r="E9" i="5"/>
  <c r="G9" i="5"/>
  <c r="H4" i="5"/>
  <c r="H5" i="5"/>
  <c r="H6" i="5"/>
  <c r="H8" i="5"/>
  <c r="E8" i="5"/>
  <c r="G8" i="5"/>
  <c r="E7" i="5"/>
  <c r="G7" i="5"/>
  <c r="C10" i="4"/>
  <c r="C9" i="4"/>
  <c r="C7" i="4"/>
  <c r="C6" i="4"/>
  <c r="C5" i="4"/>
  <c r="C4" i="4"/>
  <c r="M4" i="4"/>
  <c r="M5" i="4"/>
  <c r="M6" i="4"/>
  <c r="M7" i="4"/>
  <c r="M8" i="4"/>
  <c r="M9" i="4"/>
  <c r="E10" i="4"/>
  <c r="G10" i="4"/>
  <c r="M10" i="4"/>
  <c r="M11" i="4"/>
  <c r="M12" i="4"/>
  <c r="M13" i="4"/>
  <c r="M14" i="4"/>
  <c r="M15" i="4"/>
  <c r="E15" i="4"/>
  <c r="F37" i="4"/>
  <c r="D20" i="4"/>
  <c r="D21" i="4"/>
  <c r="D22" i="4"/>
  <c r="D23" i="4"/>
  <c r="D24" i="4"/>
  <c r="D25" i="4"/>
  <c r="D26" i="4"/>
  <c r="D27" i="4"/>
  <c r="H21" i="4"/>
  <c r="H22" i="4"/>
  <c r="H23" i="4"/>
  <c r="H25" i="4"/>
  <c r="H26" i="4"/>
  <c r="H27" i="4"/>
  <c r="H28" i="4"/>
  <c r="H29" i="4"/>
  <c r="D28" i="4"/>
  <c r="D29" i="4"/>
  <c r="F38" i="4"/>
  <c r="F40" i="4"/>
  <c r="G29" i="4"/>
  <c r="E4" i="4"/>
  <c r="G4" i="4"/>
  <c r="E5" i="4"/>
  <c r="G5" i="4"/>
  <c r="E6" i="4"/>
  <c r="G6" i="4"/>
  <c r="E13" i="4"/>
  <c r="E14" i="4"/>
  <c r="E11" i="4"/>
  <c r="G11" i="4"/>
  <c r="E9" i="4"/>
  <c r="G9" i="4"/>
  <c r="H4" i="4"/>
  <c r="H5" i="4"/>
  <c r="H6" i="4"/>
  <c r="H8" i="4"/>
  <c r="E8" i="4"/>
  <c r="G8" i="4"/>
  <c r="E7" i="4"/>
  <c r="G7" i="4"/>
  <c r="G29" i="3"/>
  <c r="H28" i="3"/>
  <c r="H27" i="3"/>
  <c r="H26" i="3"/>
  <c r="D26" i="3"/>
  <c r="H25" i="3"/>
  <c r="D25" i="3"/>
  <c r="H24" i="3"/>
  <c r="H21" i="3"/>
  <c r="H22" i="3"/>
  <c r="H23" i="3"/>
  <c r="H29" i="3"/>
  <c r="D28" i="3"/>
  <c r="D24" i="3"/>
  <c r="D23" i="3"/>
  <c r="D22" i="3"/>
  <c r="D21" i="3"/>
  <c r="D20" i="3"/>
  <c r="M15" i="3"/>
  <c r="M14" i="3"/>
  <c r="M13" i="3"/>
  <c r="M12" i="3"/>
  <c r="M11" i="3"/>
  <c r="E11" i="3"/>
  <c r="G11" i="3"/>
  <c r="E10" i="3"/>
  <c r="G10" i="3"/>
  <c r="M10" i="3"/>
  <c r="M9" i="3"/>
  <c r="E9" i="3"/>
  <c r="G9" i="3"/>
  <c r="M8" i="3"/>
  <c r="E8" i="3"/>
  <c r="G8" i="3"/>
  <c r="M7" i="3"/>
  <c r="E7" i="3"/>
  <c r="G7" i="3"/>
  <c r="M6" i="3"/>
  <c r="E6" i="3"/>
  <c r="G6" i="3"/>
  <c r="H6" i="3"/>
  <c r="M5" i="3"/>
  <c r="E5" i="3"/>
  <c r="G5" i="3"/>
  <c r="H5" i="3"/>
  <c r="M4" i="3"/>
  <c r="E4" i="3"/>
  <c r="G4" i="3"/>
  <c r="G29" i="2"/>
  <c r="H28" i="2"/>
  <c r="H27" i="2"/>
  <c r="H26" i="2"/>
  <c r="D26" i="2"/>
  <c r="H25" i="2"/>
  <c r="D25" i="2"/>
  <c r="H24" i="2"/>
  <c r="H21" i="2"/>
  <c r="H22" i="2"/>
  <c r="H23" i="2"/>
  <c r="H29" i="2"/>
  <c r="D28" i="2"/>
  <c r="D24" i="2"/>
  <c r="D23" i="2"/>
  <c r="D22" i="2"/>
  <c r="D21" i="2"/>
  <c r="D20" i="2"/>
  <c r="M15" i="2"/>
  <c r="M14" i="2"/>
  <c r="M13" i="2"/>
  <c r="M12" i="2"/>
  <c r="M11" i="2"/>
  <c r="E11" i="2"/>
  <c r="G11" i="2"/>
  <c r="E10" i="2"/>
  <c r="G10" i="2"/>
  <c r="M10" i="2"/>
  <c r="M9" i="2"/>
  <c r="E9" i="2"/>
  <c r="G9" i="2"/>
  <c r="M8" i="2"/>
  <c r="E8" i="2"/>
  <c r="G8" i="2"/>
  <c r="M7" i="2"/>
  <c r="E7" i="2"/>
  <c r="G7" i="2"/>
  <c r="M6" i="2"/>
  <c r="E6" i="2"/>
  <c r="G6" i="2"/>
  <c r="H6" i="2"/>
  <c r="M5" i="2"/>
  <c r="E5" i="2"/>
  <c r="G5" i="2"/>
  <c r="H5" i="2"/>
  <c r="M4" i="2"/>
  <c r="E4" i="2"/>
  <c r="G4" i="2"/>
  <c r="H4" i="2"/>
  <c r="D27" i="3"/>
  <c r="D29" i="3"/>
  <c r="F38" i="3"/>
  <c r="E15" i="3"/>
  <c r="F37" i="3"/>
  <c r="E13" i="3"/>
  <c r="E14" i="3"/>
  <c r="H4" i="3"/>
  <c r="H8" i="3"/>
  <c r="D27" i="2"/>
  <c r="D29" i="2"/>
  <c r="F38" i="2"/>
  <c r="H8" i="2"/>
  <c r="E13" i="2"/>
  <c r="E14" i="2"/>
  <c r="E15" i="2"/>
  <c r="F37" i="2"/>
  <c r="M12" i="1"/>
  <c r="M13" i="1"/>
  <c r="M14" i="1"/>
  <c r="M15" i="1"/>
  <c r="M11" i="1"/>
  <c r="E10" i="1"/>
  <c r="G10" i="1"/>
  <c r="M10" i="1"/>
  <c r="M4" i="1"/>
  <c r="M5" i="1"/>
  <c r="M6" i="1"/>
  <c r="M7" i="1"/>
  <c r="M8" i="1"/>
  <c r="M9" i="1"/>
  <c r="E15" i="1"/>
  <c r="F37" i="1"/>
  <c r="D20" i="1"/>
  <c r="D21" i="1"/>
  <c r="D22" i="1"/>
  <c r="D23" i="1"/>
  <c r="D24" i="1"/>
  <c r="D25" i="1"/>
  <c r="D26" i="1"/>
  <c r="D27" i="1"/>
  <c r="H21" i="1"/>
  <c r="H22" i="1"/>
  <c r="H23" i="1"/>
  <c r="H24" i="1"/>
  <c r="H25" i="1"/>
  <c r="H26" i="1"/>
  <c r="H27" i="1"/>
  <c r="H28" i="1"/>
  <c r="H29" i="1"/>
  <c r="D28" i="1"/>
  <c r="D29" i="1"/>
  <c r="F38" i="1"/>
  <c r="F40" i="1"/>
  <c r="E4" i="1"/>
  <c r="G4" i="1"/>
  <c r="H4" i="1"/>
  <c r="E5" i="1"/>
  <c r="G5" i="1"/>
  <c r="H5" i="1"/>
  <c r="E6" i="1"/>
  <c r="G6" i="1"/>
  <c r="H6" i="1"/>
  <c r="H8" i="1"/>
  <c r="E13" i="1"/>
  <c r="E14" i="1"/>
  <c r="G29" i="1"/>
  <c r="E11" i="1"/>
  <c r="E7" i="1"/>
  <c r="E8" i="1"/>
  <c r="E9" i="1"/>
  <c r="G7" i="1"/>
  <c r="G8" i="1"/>
  <c r="G9" i="1"/>
  <c r="G11" i="1"/>
  <c r="F40" i="3"/>
  <c r="F40" i="2"/>
</calcChain>
</file>

<file path=xl/sharedStrings.xml><?xml version="1.0" encoding="utf-8"?>
<sst xmlns="http://schemas.openxmlformats.org/spreadsheetml/2006/main" count="528" uniqueCount="33">
  <si>
    <t>Old Return</t>
  </si>
  <si>
    <t>New Add</t>
  </si>
  <si>
    <t xml:space="preserve">Total </t>
  </si>
  <si>
    <t>Return</t>
  </si>
  <si>
    <t>Sale</t>
  </si>
  <si>
    <t>Types</t>
  </si>
  <si>
    <t>1k</t>
  </si>
  <si>
    <t>3k</t>
  </si>
  <si>
    <t>5k</t>
  </si>
  <si>
    <t>Blank Sim</t>
  </si>
  <si>
    <t>Bill 0</t>
  </si>
  <si>
    <t>Bill 1000</t>
  </si>
  <si>
    <t>EVC</t>
  </si>
  <si>
    <t>M Pisan</t>
  </si>
  <si>
    <t>Total</t>
  </si>
  <si>
    <t>Physical</t>
  </si>
  <si>
    <t>Qty</t>
  </si>
  <si>
    <t>Type</t>
  </si>
  <si>
    <t>Kpay</t>
  </si>
  <si>
    <t>Sim</t>
  </si>
  <si>
    <t>Additional</t>
  </si>
  <si>
    <t>Actual</t>
  </si>
  <si>
    <t>Different</t>
  </si>
  <si>
    <t>Credit</t>
  </si>
  <si>
    <t>Total In 3.5%</t>
  </si>
  <si>
    <t>Total in Actual</t>
  </si>
  <si>
    <t>Item</t>
  </si>
  <si>
    <t>Amount</t>
  </si>
  <si>
    <t>Percent</t>
  </si>
  <si>
    <t>UVC Sales</t>
  </si>
  <si>
    <t>Pack Sales</t>
  </si>
  <si>
    <t>B2B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</si>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</sst>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0"/>
      <name val="Amasis MT Pro Medium"/>
      <family val="34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</fills>
  <borders count="9">
    <border>
      <left/>
      <right/>
      <top/>
      <bottom/>
      <diagonal/>
    </border>
    <border>
      <left style="double">
        <color theme="0"/>
      </left>
      <right style="double">
        <color theme="0"/>
      </right>
      <top style="double">
        <color theme="0"/>
      </top>
      <bottom style="double">
        <color theme="0"/>
      </bottom>
      <diagonal/>
    </border>
    <border>
      <left/>
      <right style="double">
        <color theme="0"/>
      </right>
      <top style="double">
        <color theme="0"/>
      </top>
      <bottom style="double">
        <color theme="0"/>
      </bottom>
      <diagonal/>
    </border>
    <border>
      <left style="double">
        <color theme="0"/>
      </left>
      <right/>
      <top style="double">
        <color theme="0"/>
      </top>
      <bottom/>
      <diagonal/>
    </border>
    <border>
      <left/>
      <right style="double">
        <color theme="0"/>
      </right>
      <top style="double">
        <color theme="0"/>
      </top>
      <bottom/>
      <diagonal/>
    </border>
    <border>
      <left style="double">
        <color theme="0"/>
      </left>
      <right/>
      <top style="double">
        <color theme="0"/>
      </top>
      <bottom style="double">
        <color theme="0"/>
      </bottom>
      <diagonal/>
    </border>
    <border>
      <left style="double">
        <color theme="0"/>
      </left>
      <right style="double">
        <color theme="0"/>
      </right>
      <top style="double">
        <color theme="0"/>
      </top>
      <bottom/>
      <diagonal/>
    </border>
    <border>
      <left/>
      <right/>
      <top style="double">
        <color theme="0"/>
      </top>
      <bottom style="double">
        <color theme="0"/>
      </bottom>
      <diagonal/>
    </border>
    <border>
      <left style="double">
        <color theme="4" tint="0.39997558519241921"/>
      </left>
      <right style="double">
        <color theme="4" tint="0.39997558519241921"/>
      </right>
      <top style="double">
        <color theme="4" tint="0.39997558519241921"/>
      </top>
      <bottom style="double">
        <color theme="4" tint="0.39997558519241921"/>
      </bottom>
      <diagonal/>
    </border>
  </borders>
  <cellStyleXfs count="1">
    <xf numFmtId="0" fontId="0" fillId="0" borderId="0"/>
  </cellStyleXfs>
  <cellXfs count="67">
    <xf numFmtId="0" fontId="0" fillId="0" borderId="0" xfId="0"/>
    <xf numFmtId="10" fontId="2" fillId="2" borderId="0" xfId="0" applyNumberFormat="1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164" fontId="2" fillId="2" borderId="4" xfId="0" applyNumberFormat="1" applyFont="1" applyFill="1" applyBorder="1" applyAlignment="1">
      <alignment horizontal="center" vertical="center"/>
    </xf>
    <xf numFmtId="164" fontId="2" fillId="2" borderId="8" xfId="0" applyNumberFormat="1" applyFont="1" applyFill="1" applyBorder="1" applyAlignment="1">
      <alignment horizontal="center" vertical="center"/>
    </xf>
    <xf numFmtId="10" fontId="2" fillId="2" borderId="8" xfId="0" applyNumberFormat="1" applyFont="1" applyFill="1" applyBorder="1" applyAlignment="1">
      <alignment horizontal="center" vertical="center"/>
    </xf>
    <xf numFmtId="164" fontId="0" fillId="6" borderId="8" xfId="0" applyNumberFormat="1" applyFont="1" applyFill="1" applyBorder="1" applyAlignment="1">
      <alignment horizontal="center" vertical="center"/>
    </xf>
    <xf numFmtId="164" fontId="4" fillId="2" borderId="0" xfId="0" applyNumberFormat="1" applyFont="1" applyFill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164" fontId="2" fillId="2" borderId="8" xfId="0" applyNumberFormat="1" applyFont="1" applyFill="1" applyBorder="1" applyAlignment="1">
      <alignment horizontal="center" vertical="center"/>
    </xf>
    <xf numFmtId="164" fontId="6" fillId="2" borderId="8" xfId="0" applyNumberFormat="1" applyFont="1" applyFill="1" applyBorder="1" applyAlignment="1">
      <alignment horizontal="center" vertical="center"/>
    </xf>
    <xf numFmtId="164" fontId="6" fillId="2" borderId="0" xfId="0" applyNumberFormat="1" applyFont="1" applyFill="1" applyAlignment="1">
      <alignment horizontal="center" vertical="center"/>
    </xf>
    <xf numFmtId="164" fontId="2" fillId="2" borderId="8" xfId="0" applyNumberFormat="1" applyFont="1" applyFill="1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2" fillId="2" borderId="8" xfId="0" applyNumberFormat="1" applyFont="1" applyFill="1" applyBorder="1" applyAlignment="1">
      <alignment horizontal="center" vertical="center"/>
    </xf>
    <xf numFmtId="164" fontId="6" fillId="2" borderId="8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2" fillId="2" borderId="8" xfId="0" applyNumberFormat="1" applyFont="1" applyFill="1" applyBorder="1" applyAlignment="1">
      <alignment horizontal="center" vertical="center"/>
    </xf>
    <xf numFmtId="164" fontId="6" fillId="2" borderId="8" xfId="0" applyNumberFormat="1" applyFont="1" applyFill="1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6" fillId="2" borderId="8" xfId="0" applyNumberFormat="1" applyFont="1" applyFill="1" applyBorder="1" applyAlignment="1">
      <alignment horizontal="center" vertical="center"/>
    </xf>
    <xf numFmtId="164" fontId="2" fillId="2" borderId="8" xfId="0" applyNumberFormat="1" applyFont="1" applyFill="1" applyBorder="1" applyAlignment="1">
      <alignment horizontal="center" vertical="center"/>
    </xf>
    <xf numFmtId="164" fontId="6" fillId="2" borderId="8" xfId="0" applyNumberFormat="1" applyFont="1" applyFill="1" applyBorder="1" applyAlignment="1">
      <alignment horizontal="center" vertical="center"/>
    </xf>
    <xf numFmtId="164" fontId="2" fillId="2" borderId="8" xfId="0" applyNumberFormat="1" applyFont="1" applyFill="1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6" fillId="2" borderId="8" xfId="0" applyNumberFormat="1" applyFont="1" applyFill="1" applyBorder="1" applyAlignment="1">
      <alignment horizontal="center" vertical="center"/>
    </xf>
    <xf numFmtId="164" fontId="2" fillId="2" borderId="8" xfId="0" applyNumberFormat="1" applyFont="1" applyFill="1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6" fillId="2" borderId="8" xfId="0" applyNumberFormat="1" applyFont="1" applyFill="1" applyBorder="1" applyAlignment="1">
      <alignment horizontal="center" vertical="center"/>
    </xf>
    <xf numFmtId="164" fontId="2" fillId="2" borderId="8" xfId="0" applyNumberFormat="1" applyFont="1" applyFill="1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6" fillId="2" borderId="8" xfId="0" applyNumberFormat="1" applyFont="1" applyFill="1" applyBorder="1" applyAlignment="1">
      <alignment horizontal="center" vertical="center"/>
    </xf>
    <xf numFmtId="164" fontId="2" fillId="2" borderId="8" xfId="0" applyNumberFormat="1" applyFont="1" applyFill="1" applyBorder="1" applyAlignment="1">
      <alignment horizontal="center" vertical="center"/>
    </xf>
    <xf numFmtId="164" fontId="6" fillId="2" borderId="8" xfId="0" applyNumberFormat="1" applyFont="1" applyFill="1" applyBorder="1" applyAlignment="1">
      <alignment horizontal="center" vertical="center"/>
    </xf>
    <xf numFmtId="164" fontId="6" fillId="3" borderId="8" xfId="0" applyNumberFormat="1" applyFont="1" applyFill="1" applyBorder="1" applyAlignment="1">
      <alignment horizontal="center" vertical="center"/>
    </xf>
    <xf numFmtId="164" fontId="3" fillId="2" borderId="8" xfId="0" applyNumberFormat="1" applyFont="1" applyFill="1" applyBorder="1" applyAlignment="1">
      <alignment horizontal="center" vertical="center"/>
    </xf>
    <xf numFmtId="164" fontId="2" fillId="2" borderId="8" xfId="0" applyNumberFormat="1" applyFont="1" applyFill="1" applyBorder="1" applyAlignment="1">
      <alignment horizontal="center" vertical="center"/>
    </xf>
    <xf numFmtId="164" fontId="2" fillId="5" borderId="8" xfId="0" applyNumberFormat="1" applyFont="1" applyFill="1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1" fillId="7" borderId="5" xfId="0" applyNumberFormat="1" applyFont="1" applyFill="1" applyBorder="1" applyAlignment="1">
      <alignment horizontal="center" vertical="center"/>
    </xf>
    <xf numFmtId="164" fontId="1" fillId="7" borderId="7" xfId="0" applyNumberFormat="1" applyFont="1" applyFill="1" applyBorder="1" applyAlignment="1">
      <alignment horizontal="center" vertical="center"/>
    </xf>
    <xf numFmtId="164" fontId="1" fillId="7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13" Type="http://schemas.openxmlformats.org/officeDocument/2006/relationships/theme" Target="theme/theme1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12" Type="http://schemas.openxmlformats.org/officeDocument/2006/relationships/worksheet" Target="worksheets/sheet12.xml" /><Relationship Id="rId2" Type="http://schemas.openxmlformats.org/officeDocument/2006/relationships/worksheet" Target="worksheets/sheet2.xml" /><Relationship Id="rId16" Type="http://schemas.openxmlformats.org/officeDocument/2006/relationships/calcChain" Target="calcChain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worksheet" Target="worksheets/sheet11.xml" /><Relationship Id="rId5" Type="http://schemas.openxmlformats.org/officeDocument/2006/relationships/worksheet" Target="worksheets/sheet5.xml" /><Relationship Id="rId15" Type="http://schemas.openxmlformats.org/officeDocument/2006/relationships/sharedStrings" Target="sharedStrings.xml" /><Relationship Id="rId10" Type="http://schemas.openxmlformats.org/officeDocument/2006/relationships/worksheet" Target="worksheets/sheet10.xml" /><Relationship Id="rId4" Type="http://schemas.openxmlformats.org/officeDocument/2006/relationships/worksheet" Target="worksheets/sheet4.xml" /><Relationship Id="rId9" Type="http://schemas.openxmlformats.org/officeDocument/2006/relationships/worksheet" Target="worksheets/sheet9.xml" /><Relationship Id="rId1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E63AB-03AA-497B-8813-859843E4052C}">
  <sheetPr>
    <tabColor rgb="FF7030A0"/>
  </sheetPr>
  <dimension ref="B2:M45"/>
  <sheetViews>
    <sheetView topLeftCell="E1" zoomScaleNormal="60" zoomScaleSheetLayoutView="100" workbookViewId="0">
      <selection activeCell="I27" sqref="I27"/>
    </sheetView>
  </sheetViews>
  <sheetFormatPr defaultColWidth="8.609375" defaultRowHeight="15" x14ac:dyDescent="0.2"/>
  <cols>
    <col min="1" max="1" width="8.609375" style="2"/>
    <col min="2" max="2" width="13.1796875" style="2" customWidth="1"/>
    <col min="3" max="3" width="11.02734375" style="2" customWidth="1"/>
    <col min="4" max="4" width="12.375" style="2" customWidth="1"/>
    <col min="5" max="5" width="12.64453125" style="2" customWidth="1"/>
    <col min="6" max="6" width="12.9140625" style="2" customWidth="1"/>
    <col min="7" max="7" width="12.375" style="2" customWidth="1"/>
    <col min="8" max="8" width="13.44921875" style="2" customWidth="1"/>
    <col min="9" max="9" width="10.76171875" style="2" customWidth="1"/>
    <col min="10" max="10" width="10.22265625" style="2" bestFit="1" customWidth="1"/>
    <col min="11" max="11" width="8.875" style="2" bestFit="1" customWidth="1"/>
    <col min="12" max="12" width="8.609375" style="1"/>
    <col min="13" max="13" width="12.10546875" style="2" customWidth="1"/>
    <col min="14" max="16384" width="8.609375" style="2"/>
  </cols>
  <sheetData>
    <row r="2" spans="2:13" ht="15.75" thickBot="1" x14ac:dyDescent="0.25"/>
    <row r="3" spans="2:13" ht="16.5" thickTop="1" thickBot="1" x14ac:dyDescent="0.25">
      <c r="B3" s="24" t="s">
        <v>5</v>
      </c>
      <c r="C3" s="24" t="s">
        <v>0</v>
      </c>
      <c r="D3" s="24" t="s">
        <v>1</v>
      </c>
      <c r="E3" s="24" t="s">
        <v>2</v>
      </c>
      <c r="F3" s="24" t="s">
        <v>3</v>
      </c>
      <c r="G3" s="24" t="s">
        <v>4</v>
      </c>
      <c r="H3" s="24" t="s">
        <v>27</v>
      </c>
      <c r="I3" s="24"/>
      <c r="J3" s="24" t="s">
        <v>26</v>
      </c>
      <c r="K3" s="24" t="s">
        <v>16</v>
      </c>
      <c r="L3" s="13" t="s">
        <v>28</v>
      </c>
      <c r="M3" s="24" t="s">
        <v>27</v>
      </c>
    </row>
    <row r="4" spans="2:13" ht="16.5" thickTop="1" thickBot="1" x14ac:dyDescent="0.25">
      <c r="B4" s="24" t="s">
        <v>6</v>
      </c>
      <c r="C4" s="24">
        <v>1740</v>
      </c>
      <c r="D4" s="24"/>
      <c r="E4" s="24">
        <f>C4+D4</f>
        <v>1740</v>
      </c>
      <c r="F4" s="24">
        <v>1150</v>
      </c>
      <c r="G4" s="24">
        <f>E4-F4</f>
        <v>590</v>
      </c>
      <c r="H4" s="24">
        <f>1000*G4</f>
        <v>590000</v>
      </c>
      <c r="I4" s="24"/>
      <c r="J4" s="24">
        <v>1000</v>
      </c>
      <c r="K4" s="24">
        <v>500</v>
      </c>
      <c r="L4" s="13">
        <v>0.05</v>
      </c>
      <c r="M4" s="24">
        <f>J4*K4-(J4*K4*L4)</f>
        <v>475000</v>
      </c>
    </row>
    <row r="5" spans="2:13" ht="16.5" thickTop="1" thickBot="1" x14ac:dyDescent="0.25">
      <c r="B5" s="24" t="s">
        <v>7</v>
      </c>
      <c r="C5" s="24">
        <v>40</v>
      </c>
      <c r="D5" s="24"/>
      <c r="E5" s="24">
        <f t="shared" ref="E5:E10" si="0">C5+D5</f>
        <v>40</v>
      </c>
      <c r="F5" s="24">
        <v>30</v>
      </c>
      <c r="G5" s="24">
        <f t="shared" ref="G5:G11" si="1">E5-F5</f>
        <v>10</v>
      </c>
      <c r="H5" s="24">
        <f>3000*G5</f>
        <v>30000</v>
      </c>
      <c r="I5" s="24"/>
      <c r="J5" s="24">
        <v>3000</v>
      </c>
      <c r="K5" s="24">
        <v>10</v>
      </c>
      <c r="L5" s="13">
        <v>4.4999999999999998E-2</v>
      </c>
      <c r="M5" s="24">
        <f t="shared" ref="M5:M15" si="2">J5*K5-(J5*K5*L5)</f>
        <v>28650</v>
      </c>
    </row>
    <row r="6" spans="2:13" ht="16.5" thickTop="1" thickBot="1" x14ac:dyDescent="0.25">
      <c r="B6" s="24" t="s">
        <v>8</v>
      </c>
      <c r="C6" s="24">
        <v>32</v>
      </c>
      <c r="D6" s="24"/>
      <c r="E6" s="24">
        <f t="shared" si="0"/>
        <v>32</v>
      </c>
      <c r="F6" s="24">
        <v>28</v>
      </c>
      <c r="G6" s="24">
        <f t="shared" si="1"/>
        <v>4</v>
      </c>
      <c r="H6" s="24">
        <f>5000*G6</f>
        <v>20000</v>
      </c>
      <c r="I6" s="24"/>
      <c r="J6" s="24">
        <v>5000</v>
      </c>
      <c r="K6" s="24">
        <v>4</v>
      </c>
      <c r="L6" s="13">
        <v>4.4999999999999998E-2</v>
      </c>
      <c r="M6" s="24">
        <f t="shared" si="2"/>
        <v>19100</v>
      </c>
    </row>
    <row r="7" spans="2:13" ht="16.5" thickTop="1" thickBot="1" x14ac:dyDescent="0.25">
      <c r="B7" s="24" t="s">
        <v>11</v>
      </c>
      <c r="C7" s="24">
        <v>9</v>
      </c>
      <c r="D7" s="24"/>
      <c r="E7" s="24">
        <f t="shared" si="0"/>
        <v>9</v>
      </c>
      <c r="F7" s="24">
        <v>9</v>
      </c>
      <c r="G7" s="24">
        <f t="shared" si="1"/>
        <v>0</v>
      </c>
      <c r="H7" s="14" t="s">
        <v>29</v>
      </c>
      <c r="I7" s="24"/>
      <c r="J7" s="24">
        <v>1000</v>
      </c>
      <c r="K7" s="24"/>
      <c r="L7" s="13">
        <v>4.7E-2</v>
      </c>
      <c r="M7" s="24">
        <f t="shared" si="2"/>
        <v>0</v>
      </c>
    </row>
    <row r="8" spans="2:13" ht="16.5" thickTop="1" thickBot="1" x14ac:dyDescent="0.25">
      <c r="B8" s="24" t="s">
        <v>10</v>
      </c>
      <c r="C8" s="24">
        <v>0</v>
      </c>
      <c r="D8" s="24"/>
      <c r="E8" s="24">
        <f t="shared" si="0"/>
        <v>0</v>
      </c>
      <c r="F8" s="24"/>
      <c r="G8" s="24">
        <f t="shared" si="1"/>
        <v>0</v>
      </c>
      <c r="H8" s="14">
        <f>SUM(H4:H6)</f>
        <v>640000</v>
      </c>
      <c r="I8" s="24"/>
      <c r="J8" s="24">
        <v>1000</v>
      </c>
      <c r="K8" s="24">
        <v>50</v>
      </c>
      <c r="L8" s="13">
        <v>4.4999999999999998E-2</v>
      </c>
      <c r="M8" s="24">
        <f t="shared" si="2"/>
        <v>47750</v>
      </c>
    </row>
    <row r="9" spans="2:13" ht="16.5" thickTop="1" thickBot="1" x14ac:dyDescent="0.25">
      <c r="B9" s="24" t="s">
        <v>9</v>
      </c>
      <c r="C9" s="24">
        <v>78</v>
      </c>
      <c r="D9" s="24"/>
      <c r="E9" s="24">
        <f t="shared" si="0"/>
        <v>78</v>
      </c>
      <c r="F9" s="24">
        <v>78</v>
      </c>
      <c r="G9" s="24">
        <f t="shared" si="1"/>
        <v>0</v>
      </c>
      <c r="H9" s="24"/>
      <c r="I9" s="24"/>
      <c r="J9" s="24">
        <v>1000</v>
      </c>
      <c r="K9" s="24">
        <v>40</v>
      </c>
      <c r="L9" s="13">
        <v>0.04</v>
      </c>
      <c r="M9" s="24">
        <f t="shared" si="2"/>
        <v>38400</v>
      </c>
    </row>
    <row r="10" spans="2:13" ht="16.5" thickTop="1" thickBot="1" x14ac:dyDescent="0.25">
      <c r="B10" s="24" t="s">
        <v>12</v>
      </c>
      <c r="C10" s="24">
        <v>226958</v>
      </c>
      <c r="D10" s="24">
        <v>900000</v>
      </c>
      <c r="E10" s="24">
        <f t="shared" si="0"/>
        <v>1126958</v>
      </c>
      <c r="F10" s="24">
        <v>273658</v>
      </c>
      <c r="G10" s="14">
        <f t="shared" si="1"/>
        <v>853300</v>
      </c>
      <c r="H10" s="24"/>
      <c r="I10" s="24"/>
      <c r="J10" s="58" t="s">
        <v>12</v>
      </c>
      <c r="K10" s="58"/>
      <c r="L10" s="13">
        <v>3.5000000000000003E-2</v>
      </c>
      <c r="M10" s="24">
        <f>G10-G10*L10</f>
        <v>823434.5</v>
      </c>
    </row>
    <row r="11" spans="2:13" ht="16.5" thickTop="1" thickBot="1" x14ac:dyDescent="0.25">
      <c r="B11" s="24" t="s">
        <v>13</v>
      </c>
      <c r="C11" s="24">
        <v>0</v>
      </c>
      <c r="D11" s="24"/>
      <c r="E11" s="24">
        <f>C11+D11</f>
        <v>0</v>
      </c>
      <c r="F11" s="24"/>
      <c r="G11" s="24">
        <f t="shared" si="1"/>
        <v>0</v>
      </c>
      <c r="H11" s="24"/>
      <c r="I11" s="24"/>
      <c r="J11" s="24">
        <v>1000</v>
      </c>
      <c r="K11" s="24"/>
      <c r="L11" s="13">
        <v>3.5000000000000003E-2</v>
      </c>
      <c r="M11" s="24">
        <f t="shared" si="2"/>
        <v>0</v>
      </c>
    </row>
    <row r="12" spans="2:13" ht="16.5" thickTop="1" thickBot="1" x14ac:dyDescent="0.25">
      <c r="B12" s="24"/>
      <c r="C12" s="24"/>
      <c r="D12" s="24"/>
      <c r="E12" s="24"/>
      <c r="F12" s="24"/>
      <c r="G12" s="24"/>
      <c r="H12" s="24"/>
      <c r="I12" s="24"/>
      <c r="J12" s="24">
        <v>1000</v>
      </c>
      <c r="K12" s="24"/>
      <c r="L12" s="13">
        <v>3.5000000000000003E-2</v>
      </c>
      <c r="M12" s="24">
        <f t="shared" si="2"/>
        <v>0</v>
      </c>
    </row>
    <row r="13" spans="2:13" ht="16.5" thickTop="1" thickBot="1" x14ac:dyDescent="0.25">
      <c r="B13" s="24"/>
      <c r="C13" s="59" t="s">
        <v>14</v>
      </c>
      <c r="D13" s="59"/>
      <c r="E13" s="59">
        <f>G4*1000 + G5*3000 + G6*5000 + G10</f>
        <v>1493300</v>
      </c>
      <c r="F13" s="59"/>
      <c r="G13" s="59"/>
      <c r="H13" s="59"/>
      <c r="I13" s="59"/>
      <c r="J13" s="24">
        <v>1000</v>
      </c>
      <c r="K13" s="24"/>
      <c r="L13" s="13">
        <v>3.5000000000000003E-2</v>
      </c>
      <c r="M13" s="24">
        <f t="shared" si="2"/>
        <v>0</v>
      </c>
    </row>
    <row r="14" spans="2:13" ht="16.5" thickTop="1" thickBot="1" x14ac:dyDescent="0.25">
      <c r="B14" s="24"/>
      <c r="C14" s="59" t="s">
        <v>24</v>
      </c>
      <c r="D14" s="59"/>
      <c r="E14" s="60">
        <f>E13-E13*3.5%</f>
        <v>1441034.5</v>
      </c>
      <c r="F14" s="60"/>
      <c r="G14" s="60"/>
      <c r="H14" s="60"/>
      <c r="I14" s="60"/>
      <c r="J14" s="24">
        <v>1000</v>
      </c>
      <c r="K14" s="24"/>
      <c r="L14" s="13">
        <v>3.5000000000000003E-2</v>
      </c>
      <c r="M14" s="24">
        <f t="shared" si="2"/>
        <v>0</v>
      </c>
    </row>
    <row r="15" spans="2:13" s="19" customFormat="1" ht="22.5" thickTop="1" thickBot="1" x14ac:dyDescent="0.25">
      <c r="B15" s="25"/>
      <c r="C15" s="56" t="s">
        <v>25</v>
      </c>
      <c r="D15" s="56"/>
      <c r="E15" s="57">
        <f>SUM(M4:M15)</f>
        <v>1432334.5</v>
      </c>
      <c r="F15" s="57"/>
      <c r="G15" s="57"/>
      <c r="H15" s="57"/>
      <c r="I15" s="57"/>
      <c r="J15" s="24">
        <v>1000</v>
      </c>
      <c r="K15" s="25"/>
      <c r="L15" s="13">
        <v>3.5000000000000003E-2</v>
      </c>
      <c r="M15" s="24">
        <f t="shared" si="2"/>
        <v>0</v>
      </c>
    </row>
    <row r="16" spans="2:13" ht="15.75" thickTop="1" x14ac:dyDescent="0.2"/>
    <row r="18" spans="2:8" ht="15.75" thickBot="1" x14ac:dyDescent="0.25"/>
    <row r="19" spans="2:8" ht="16.5" thickTop="1" thickBot="1" x14ac:dyDescent="0.25">
      <c r="B19" s="23" t="s">
        <v>15</v>
      </c>
      <c r="C19" s="23" t="s">
        <v>16</v>
      </c>
      <c r="D19" s="23" t="s">
        <v>14</v>
      </c>
    </row>
    <row r="20" spans="2:8" ht="16.5" thickTop="1" thickBot="1" x14ac:dyDescent="0.25">
      <c r="B20" s="23">
        <v>10000</v>
      </c>
      <c r="C20" s="23"/>
      <c r="D20" s="23">
        <f>B20*C20</f>
        <v>0</v>
      </c>
      <c r="F20" s="63" t="s">
        <v>17</v>
      </c>
      <c r="G20" s="63"/>
      <c r="H20" s="23" t="s">
        <v>14</v>
      </c>
    </row>
    <row r="21" spans="2:8" ht="16.5" thickTop="1" thickBot="1" x14ac:dyDescent="0.25">
      <c r="B21" s="23">
        <v>5000</v>
      </c>
      <c r="C21" s="23">
        <v>109</v>
      </c>
      <c r="D21" s="23">
        <f t="shared" ref="D21:D26" si="3">B21*C21</f>
        <v>545000</v>
      </c>
      <c r="F21" s="23" t="s">
        <v>18</v>
      </c>
      <c r="G21" s="23"/>
      <c r="H21" s="23">
        <f>G21-G21*3.5%</f>
        <v>0</v>
      </c>
    </row>
    <row r="22" spans="2:8" ht="16.5" thickTop="1" thickBot="1" x14ac:dyDescent="0.25">
      <c r="B22" s="23">
        <v>1000</v>
      </c>
      <c r="C22" s="23">
        <v>28</v>
      </c>
      <c r="D22" s="23">
        <f t="shared" si="3"/>
        <v>28000</v>
      </c>
      <c r="F22" s="23" t="s">
        <v>19</v>
      </c>
      <c r="G22" s="23"/>
      <c r="H22" s="23">
        <f t="shared" ref="H22:H28" si="4">G22-G22*3.5%</f>
        <v>0</v>
      </c>
    </row>
    <row r="23" spans="2:8" ht="16.5" thickTop="1" thickBot="1" x14ac:dyDescent="0.25">
      <c r="B23" s="23">
        <v>500</v>
      </c>
      <c r="C23" s="23">
        <v>1</v>
      </c>
      <c r="D23" s="23">
        <f t="shared" si="3"/>
        <v>500</v>
      </c>
      <c r="F23" s="23" t="s">
        <v>31</v>
      </c>
      <c r="G23" s="23"/>
      <c r="H23" s="23">
        <f t="shared" si="4"/>
        <v>0</v>
      </c>
    </row>
    <row r="24" spans="2:8" ht="16.5" thickTop="1" thickBot="1" x14ac:dyDescent="0.25">
      <c r="B24" s="23">
        <v>200</v>
      </c>
      <c r="C24" s="23"/>
      <c r="D24" s="23">
        <f t="shared" si="3"/>
        <v>0</v>
      </c>
      <c r="F24" s="23" t="s">
        <v>12</v>
      </c>
      <c r="G24" s="23">
        <v>890000</v>
      </c>
      <c r="H24" s="23">
        <f t="shared" si="4"/>
        <v>858850</v>
      </c>
    </row>
    <row r="25" spans="2:8" ht="16.5" thickTop="1" thickBot="1" x14ac:dyDescent="0.25">
      <c r="B25" s="23">
        <v>100</v>
      </c>
      <c r="C25" s="23"/>
      <c r="D25" s="23">
        <f t="shared" si="3"/>
        <v>0</v>
      </c>
      <c r="F25" s="23" t="s">
        <v>23</v>
      </c>
      <c r="G25" s="23"/>
      <c r="H25" s="23">
        <f t="shared" si="4"/>
        <v>0</v>
      </c>
    </row>
    <row r="26" spans="2:8" ht="16.5" thickTop="1" thickBot="1" x14ac:dyDescent="0.25">
      <c r="B26" s="23">
        <v>50</v>
      </c>
      <c r="C26" s="23"/>
      <c r="D26" s="23">
        <f t="shared" si="3"/>
        <v>0</v>
      </c>
      <c r="F26" s="23" t="s">
        <v>32</v>
      </c>
      <c r="G26" s="23"/>
      <c r="H26" s="23">
        <f t="shared" si="4"/>
        <v>0</v>
      </c>
    </row>
    <row r="27" spans="2:8" ht="16.5" thickTop="1" thickBot="1" x14ac:dyDescent="0.25">
      <c r="B27" s="61" t="s">
        <v>14</v>
      </c>
      <c r="C27" s="62"/>
      <c r="D27" s="3">
        <f>SUM(D20:D26)</f>
        <v>573500</v>
      </c>
      <c r="F27" s="23" t="s">
        <v>30</v>
      </c>
      <c r="G27" s="23"/>
      <c r="H27" s="23">
        <f t="shared" si="4"/>
        <v>0</v>
      </c>
    </row>
    <row r="28" spans="2:8" ht="16.5" thickTop="1" thickBot="1" x14ac:dyDescent="0.25">
      <c r="B28" s="61" t="s">
        <v>20</v>
      </c>
      <c r="C28" s="62"/>
      <c r="D28" s="23">
        <f>H29</f>
        <v>858850</v>
      </c>
      <c r="F28" s="23"/>
      <c r="G28" s="23"/>
      <c r="H28" s="23">
        <f t="shared" si="4"/>
        <v>0</v>
      </c>
    </row>
    <row r="29" spans="2:8" ht="16.5" thickTop="1" thickBot="1" x14ac:dyDescent="0.25">
      <c r="B29" s="61" t="s">
        <v>14</v>
      </c>
      <c r="C29" s="62"/>
      <c r="D29" s="5">
        <f>D27+D28</f>
        <v>1432350</v>
      </c>
      <c r="F29" s="23" t="s">
        <v>14</v>
      </c>
      <c r="G29" s="6">
        <f>SUM(G21:G28)</f>
        <v>890000</v>
      </c>
      <c r="H29" s="6">
        <f>SUM(H21:H28)</f>
        <v>858850</v>
      </c>
    </row>
    <row r="30" spans="2:8" ht="16.5" thickTop="1" thickBot="1" x14ac:dyDescent="0.25">
      <c r="B30" s="21"/>
      <c r="C30" s="22"/>
      <c r="D30" s="23"/>
    </row>
    <row r="31" spans="2:8" ht="15.75" thickTop="1" x14ac:dyDescent="0.2">
      <c r="B31" s="4"/>
      <c r="C31" s="4"/>
      <c r="D31" s="4"/>
    </row>
    <row r="32" spans="2:8" x14ac:dyDescent="0.2">
      <c r="B32" s="4"/>
      <c r="C32" s="4"/>
      <c r="D32" s="4"/>
    </row>
    <row r="33" spans="2:6" x14ac:dyDescent="0.2">
      <c r="B33" s="4"/>
    </row>
    <row r="35" spans="2:6" ht="15.75" thickBot="1" x14ac:dyDescent="0.25"/>
    <row r="36" spans="2:6" ht="16.5" thickTop="1" thickBot="1" x14ac:dyDescent="0.25">
      <c r="D36" s="64" t="s">
        <v>23</v>
      </c>
      <c r="E36" s="65"/>
      <c r="F36" s="66"/>
    </row>
    <row r="37" spans="2:6" ht="16.5" thickTop="1" thickBot="1" x14ac:dyDescent="0.25">
      <c r="D37" s="61" t="s">
        <v>21</v>
      </c>
      <c r="E37" s="62"/>
      <c r="F37" s="23">
        <f>E15</f>
        <v>1432334.5</v>
      </c>
    </row>
    <row r="38" spans="2:6" ht="16.5" thickTop="1" thickBot="1" x14ac:dyDescent="0.25">
      <c r="D38" s="61" t="s">
        <v>15</v>
      </c>
      <c r="E38" s="62"/>
      <c r="F38" s="23">
        <f>D29</f>
        <v>1432350</v>
      </c>
    </row>
    <row r="39" spans="2:6" ht="16.5" thickTop="1" thickBot="1" x14ac:dyDescent="0.25">
      <c r="D39" s="10"/>
      <c r="E39" s="11"/>
      <c r="F39" s="3"/>
    </row>
    <row r="40" spans="2:6" ht="16.5" thickTop="1" thickBot="1" x14ac:dyDescent="0.25">
      <c r="D40" s="61" t="s">
        <v>22</v>
      </c>
      <c r="E40" s="62"/>
      <c r="F40" s="16">
        <f>F37-F38</f>
        <v>-15.5</v>
      </c>
    </row>
    <row r="41" spans="2:6" ht="15.75" thickTop="1" x14ac:dyDescent="0.2">
      <c r="D41" s="4"/>
      <c r="E41" s="4"/>
      <c r="F41" s="4"/>
    </row>
    <row r="42" spans="2:6" ht="18.75" x14ac:dyDescent="0.2">
      <c r="D42" s="15"/>
      <c r="E42" s="15"/>
      <c r="F42" s="15"/>
    </row>
    <row r="43" spans="2:6" ht="18.75" x14ac:dyDescent="0.2">
      <c r="D43" s="15"/>
      <c r="E43" s="15"/>
      <c r="F43" s="15"/>
    </row>
    <row r="44" spans="2:6" ht="18.75" x14ac:dyDescent="0.2">
      <c r="D44" s="15"/>
      <c r="E44" s="15"/>
      <c r="F44" s="15"/>
    </row>
    <row r="45" spans="2:6" ht="18.75" x14ac:dyDescent="0.2">
      <c r="D45" s="15"/>
      <c r="E45" s="15"/>
      <c r="F45" s="15"/>
    </row>
  </sheetData>
  <mergeCells count="15">
    <mergeCell ref="D38:E38"/>
    <mergeCell ref="D40:E40"/>
    <mergeCell ref="F20:G20"/>
    <mergeCell ref="B27:C27"/>
    <mergeCell ref="B28:C28"/>
    <mergeCell ref="B29:C29"/>
    <mergeCell ref="D36:F36"/>
    <mergeCell ref="D37:E37"/>
    <mergeCell ref="C15:D15"/>
    <mergeCell ref="E15:I15"/>
    <mergeCell ref="J10:K10"/>
    <mergeCell ref="C13:D13"/>
    <mergeCell ref="E13:I13"/>
    <mergeCell ref="C14:D14"/>
    <mergeCell ref="E14:I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B0176-2ACA-4484-B627-952F2899C624}">
  <sheetPr>
    <tabColor rgb="FF7030A0"/>
  </sheetPr>
  <dimension ref="B2:M45"/>
  <sheetViews>
    <sheetView topLeftCell="D4" zoomScaleNormal="60" zoomScaleSheetLayoutView="100" workbookViewId="0">
      <selection activeCell="O10" sqref="O10"/>
    </sheetView>
  </sheetViews>
  <sheetFormatPr defaultColWidth="8.609375" defaultRowHeight="15" x14ac:dyDescent="0.2"/>
  <cols>
    <col min="1" max="1" width="8.609375" style="2"/>
    <col min="2" max="2" width="13.1796875" style="2" customWidth="1"/>
    <col min="3" max="3" width="11.02734375" style="2" customWidth="1"/>
    <col min="4" max="4" width="12.375" style="2" customWidth="1"/>
    <col min="5" max="5" width="12.64453125" style="2" customWidth="1"/>
    <col min="6" max="6" width="12.9140625" style="2" customWidth="1"/>
    <col min="7" max="7" width="12.375" style="2" customWidth="1"/>
    <col min="8" max="8" width="13.44921875" style="2" customWidth="1"/>
    <col min="9" max="9" width="10.76171875" style="2" customWidth="1"/>
    <col min="10" max="10" width="10.22265625" style="2" bestFit="1" customWidth="1"/>
    <col min="11" max="11" width="8.875" style="2" bestFit="1" customWidth="1"/>
    <col min="12" max="12" width="8.609375" style="1"/>
    <col min="13" max="13" width="12.10546875" style="2" customWidth="1"/>
    <col min="14" max="16384" width="8.609375" style="2"/>
  </cols>
  <sheetData>
    <row r="2" spans="2:13" ht="15.75" thickBot="1" x14ac:dyDescent="0.25"/>
    <row r="3" spans="2:13" ht="16.5" thickTop="1" thickBot="1" x14ac:dyDescent="0.25">
      <c r="B3" s="24" t="s">
        <v>5</v>
      </c>
      <c r="C3" s="24" t="s">
        <v>0</v>
      </c>
      <c r="D3" s="24" t="s">
        <v>1</v>
      </c>
      <c r="E3" s="24" t="s">
        <v>2</v>
      </c>
      <c r="F3" s="24" t="s">
        <v>3</v>
      </c>
      <c r="G3" s="24" t="s">
        <v>4</v>
      </c>
      <c r="H3" s="24" t="s">
        <v>27</v>
      </c>
      <c r="I3" s="24"/>
      <c r="J3" s="24" t="s">
        <v>26</v>
      </c>
      <c r="K3" s="24" t="s">
        <v>16</v>
      </c>
      <c r="L3" s="13" t="s">
        <v>28</v>
      </c>
      <c r="M3" s="24" t="s">
        <v>27</v>
      </c>
    </row>
    <row r="4" spans="2:13" ht="16.5" thickTop="1" thickBot="1" x14ac:dyDescent="0.25">
      <c r="B4" s="24" t="s">
        <v>6</v>
      </c>
      <c r="C4" s="24"/>
      <c r="D4" s="24"/>
      <c r="E4" s="24">
        <f>C4+D4</f>
        <v>0</v>
      </c>
      <c r="F4" s="24"/>
      <c r="G4" s="24">
        <f>E4-F4</f>
        <v>0</v>
      </c>
      <c r="H4" s="24">
        <f>1000*G4</f>
        <v>0</v>
      </c>
      <c r="I4" s="24"/>
      <c r="J4" s="24">
        <v>1000</v>
      </c>
      <c r="K4" s="24"/>
      <c r="L4" s="13">
        <v>4.8000000000000001E-2</v>
      </c>
      <c r="M4" s="24">
        <f>J4*K4-(J4*K4*L4)</f>
        <v>0</v>
      </c>
    </row>
    <row r="5" spans="2:13" ht="16.5" thickTop="1" thickBot="1" x14ac:dyDescent="0.25">
      <c r="B5" s="24" t="s">
        <v>7</v>
      </c>
      <c r="C5" s="24"/>
      <c r="D5" s="24"/>
      <c r="E5" s="24">
        <f t="shared" ref="E5:E10" si="0">C5+D5</f>
        <v>0</v>
      </c>
      <c r="F5" s="24"/>
      <c r="G5" s="24">
        <f t="shared" ref="G5:G11" si="1">E5-F5</f>
        <v>0</v>
      </c>
      <c r="H5" s="24">
        <f>3000*G5</f>
        <v>0</v>
      </c>
      <c r="I5" s="24"/>
      <c r="J5" s="24">
        <v>3000</v>
      </c>
      <c r="K5" s="24"/>
      <c r="L5" s="13">
        <v>4.8000000000000001E-2</v>
      </c>
      <c r="M5" s="24">
        <f t="shared" ref="M5:M15" si="2">J5*K5-(J5*K5*L5)</f>
        <v>0</v>
      </c>
    </row>
    <row r="6" spans="2:13" ht="16.5" thickTop="1" thickBot="1" x14ac:dyDescent="0.25">
      <c r="B6" s="24" t="s">
        <v>8</v>
      </c>
      <c r="C6" s="24"/>
      <c r="D6" s="24"/>
      <c r="E6" s="24">
        <f t="shared" si="0"/>
        <v>0</v>
      </c>
      <c r="F6" s="24"/>
      <c r="G6" s="24">
        <f t="shared" si="1"/>
        <v>0</v>
      </c>
      <c r="H6" s="24">
        <f>5000*G6</f>
        <v>0</v>
      </c>
      <c r="I6" s="24"/>
      <c r="J6" s="24">
        <v>5000</v>
      </c>
      <c r="K6" s="24"/>
      <c r="L6" s="13">
        <v>4.8000000000000001E-2</v>
      </c>
      <c r="M6" s="24">
        <f t="shared" si="2"/>
        <v>0</v>
      </c>
    </row>
    <row r="7" spans="2:13" ht="16.5" thickTop="1" thickBot="1" x14ac:dyDescent="0.25">
      <c r="B7" s="24" t="s">
        <v>11</v>
      </c>
      <c r="C7" s="24"/>
      <c r="D7" s="24"/>
      <c r="E7" s="24">
        <f t="shared" si="0"/>
        <v>0</v>
      </c>
      <c r="F7" s="24"/>
      <c r="G7" s="24">
        <f t="shared" si="1"/>
        <v>0</v>
      </c>
      <c r="H7" s="14" t="s">
        <v>29</v>
      </c>
      <c r="I7" s="24"/>
      <c r="J7" s="24">
        <v>1000</v>
      </c>
      <c r="K7" s="24"/>
      <c r="L7" s="13">
        <v>4.7E-2</v>
      </c>
      <c r="M7" s="24">
        <f t="shared" si="2"/>
        <v>0</v>
      </c>
    </row>
    <row r="8" spans="2:13" ht="16.5" thickTop="1" thickBot="1" x14ac:dyDescent="0.25">
      <c r="B8" s="24" t="s">
        <v>10</v>
      </c>
      <c r="C8" s="24"/>
      <c r="D8" s="24"/>
      <c r="E8" s="24">
        <f t="shared" si="0"/>
        <v>0</v>
      </c>
      <c r="F8" s="24"/>
      <c r="G8" s="24">
        <f t="shared" si="1"/>
        <v>0</v>
      </c>
      <c r="H8" s="14">
        <f>SUM(H4:H6)</f>
        <v>0</v>
      </c>
      <c r="I8" s="24"/>
      <c r="J8" s="24">
        <v>1000</v>
      </c>
      <c r="K8" s="24"/>
      <c r="L8" s="13">
        <v>4.4999999999999998E-2</v>
      </c>
      <c r="M8" s="24">
        <f t="shared" si="2"/>
        <v>0</v>
      </c>
    </row>
    <row r="9" spans="2:13" ht="16.5" thickTop="1" thickBot="1" x14ac:dyDescent="0.25">
      <c r="B9" s="24" t="s">
        <v>9</v>
      </c>
      <c r="C9" s="24"/>
      <c r="D9" s="24"/>
      <c r="E9" s="24">
        <f t="shared" si="0"/>
        <v>0</v>
      </c>
      <c r="F9" s="24"/>
      <c r="G9" s="24">
        <f t="shared" si="1"/>
        <v>0</v>
      </c>
      <c r="H9" s="24"/>
      <c r="I9" s="24"/>
      <c r="J9" s="24">
        <v>1000</v>
      </c>
      <c r="K9" s="24"/>
      <c r="L9" s="13">
        <v>0.04</v>
      </c>
      <c r="M9" s="24">
        <f t="shared" si="2"/>
        <v>0</v>
      </c>
    </row>
    <row r="10" spans="2:13" ht="16.5" thickTop="1" thickBot="1" x14ac:dyDescent="0.25">
      <c r="B10" s="24" t="s">
        <v>12</v>
      </c>
      <c r="C10" s="24">
        <v>62056</v>
      </c>
      <c r="D10" s="24">
        <v>600000</v>
      </c>
      <c r="E10" s="24">
        <f t="shared" si="0"/>
        <v>662056</v>
      </c>
      <c r="F10" s="24">
        <v>240906</v>
      </c>
      <c r="G10" s="14">
        <f t="shared" si="1"/>
        <v>421150</v>
      </c>
      <c r="H10" s="24"/>
      <c r="I10" s="24"/>
      <c r="J10" s="58" t="s">
        <v>12</v>
      </c>
      <c r="K10" s="58"/>
      <c r="L10" s="13">
        <v>3.5000000000000003E-2</v>
      </c>
      <c r="M10" s="24">
        <f>G10-G10*L10</f>
        <v>406409.75</v>
      </c>
    </row>
    <row r="11" spans="2:13" ht="16.5" thickTop="1" thickBot="1" x14ac:dyDescent="0.25">
      <c r="B11" s="24" t="s">
        <v>13</v>
      </c>
      <c r="C11" s="24"/>
      <c r="D11" s="24"/>
      <c r="E11" s="24">
        <f>C11+D11</f>
        <v>0</v>
      </c>
      <c r="F11" s="24"/>
      <c r="G11" s="24">
        <f t="shared" si="1"/>
        <v>0</v>
      </c>
      <c r="H11" s="24"/>
      <c r="I11" s="24"/>
      <c r="J11" s="24">
        <v>1000</v>
      </c>
      <c r="K11" s="24"/>
      <c r="L11" s="13">
        <v>3.5000000000000003E-2</v>
      </c>
      <c r="M11" s="24">
        <f t="shared" si="2"/>
        <v>0</v>
      </c>
    </row>
    <row r="12" spans="2:13" ht="16.5" thickTop="1" thickBot="1" x14ac:dyDescent="0.25">
      <c r="B12" s="24"/>
      <c r="C12" s="24"/>
      <c r="D12" s="24"/>
      <c r="E12" s="24"/>
      <c r="F12" s="24"/>
      <c r="G12" s="24"/>
      <c r="H12" s="24"/>
      <c r="I12" s="24"/>
      <c r="J12" s="24">
        <v>1000</v>
      </c>
      <c r="K12" s="24"/>
      <c r="L12" s="13">
        <v>3.5000000000000003E-2</v>
      </c>
      <c r="M12" s="24">
        <f t="shared" si="2"/>
        <v>0</v>
      </c>
    </row>
    <row r="13" spans="2:13" ht="16.5" thickTop="1" thickBot="1" x14ac:dyDescent="0.25">
      <c r="B13" s="24"/>
      <c r="C13" s="59" t="s">
        <v>14</v>
      </c>
      <c r="D13" s="59"/>
      <c r="E13" s="59">
        <f>G4*1000 + G5*3000 + G6*5000 + G10</f>
        <v>421150</v>
      </c>
      <c r="F13" s="59"/>
      <c r="G13" s="59"/>
      <c r="H13" s="59"/>
      <c r="I13" s="59"/>
      <c r="J13" s="24">
        <v>1000</v>
      </c>
      <c r="K13" s="24"/>
      <c r="L13" s="13">
        <v>3.5000000000000003E-2</v>
      </c>
      <c r="M13" s="24">
        <f t="shared" si="2"/>
        <v>0</v>
      </c>
    </row>
    <row r="14" spans="2:13" ht="16.5" thickTop="1" thickBot="1" x14ac:dyDescent="0.25">
      <c r="B14" s="24"/>
      <c r="C14" s="59" t="s">
        <v>24</v>
      </c>
      <c r="D14" s="59"/>
      <c r="E14" s="60">
        <f>E13-E13*3.5%</f>
        <v>406409.75</v>
      </c>
      <c r="F14" s="60"/>
      <c r="G14" s="60"/>
      <c r="H14" s="60"/>
      <c r="I14" s="60"/>
      <c r="J14" s="24">
        <v>1000</v>
      </c>
      <c r="K14" s="24"/>
      <c r="L14" s="13">
        <v>3.5000000000000003E-2</v>
      </c>
      <c r="M14" s="24">
        <f t="shared" si="2"/>
        <v>0</v>
      </c>
    </row>
    <row r="15" spans="2:13" s="19" customFormat="1" ht="22.5" thickTop="1" thickBot="1" x14ac:dyDescent="0.25">
      <c r="B15" s="25"/>
      <c r="C15" s="56" t="s">
        <v>25</v>
      </c>
      <c r="D15" s="56"/>
      <c r="E15" s="57">
        <f>SUM(M4:M15)</f>
        <v>406409.75</v>
      </c>
      <c r="F15" s="57"/>
      <c r="G15" s="57"/>
      <c r="H15" s="57"/>
      <c r="I15" s="57"/>
      <c r="J15" s="24">
        <v>1000</v>
      </c>
      <c r="K15" s="25"/>
      <c r="L15" s="13">
        <v>3.5000000000000003E-2</v>
      </c>
      <c r="M15" s="24">
        <f t="shared" si="2"/>
        <v>0</v>
      </c>
    </row>
    <row r="16" spans="2:13" ht="15.75" thickTop="1" x14ac:dyDescent="0.2"/>
    <row r="18" spans="2:8" ht="15.75" thickBot="1" x14ac:dyDescent="0.25"/>
    <row r="19" spans="2:8" ht="16.5" thickTop="1" thickBot="1" x14ac:dyDescent="0.25">
      <c r="B19" s="23" t="s">
        <v>15</v>
      </c>
      <c r="C19" s="23" t="s">
        <v>16</v>
      </c>
      <c r="D19" s="23" t="s">
        <v>14</v>
      </c>
    </row>
    <row r="20" spans="2:8" ht="16.5" thickTop="1" thickBot="1" x14ac:dyDescent="0.25">
      <c r="B20" s="23">
        <v>10000</v>
      </c>
      <c r="C20" s="23">
        <v>6</v>
      </c>
      <c r="D20" s="23">
        <f>B20*C20</f>
        <v>60000</v>
      </c>
      <c r="F20" s="63" t="s">
        <v>17</v>
      </c>
      <c r="G20" s="63"/>
      <c r="H20" s="23" t="s">
        <v>14</v>
      </c>
    </row>
    <row r="21" spans="2:8" ht="16.5" thickTop="1" thickBot="1" x14ac:dyDescent="0.25">
      <c r="B21" s="23">
        <v>5000</v>
      </c>
      <c r="C21" s="23">
        <v>1</v>
      </c>
      <c r="D21" s="23">
        <f t="shared" ref="D21:D26" si="3">B21*C21</f>
        <v>5000</v>
      </c>
      <c r="F21" s="23" t="s">
        <v>18</v>
      </c>
      <c r="G21" s="23"/>
      <c r="H21" s="23">
        <f>G21-G21*3.5%</f>
        <v>0</v>
      </c>
    </row>
    <row r="22" spans="2:8" ht="16.5" thickTop="1" thickBot="1" x14ac:dyDescent="0.25">
      <c r="B22" s="23">
        <v>1000</v>
      </c>
      <c r="C22" s="23">
        <v>3</v>
      </c>
      <c r="D22" s="23">
        <f t="shared" si="3"/>
        <v>3000</v>
      </c>
      <c r="F22" s="23" t="s">
        <v>19</v>
      </c>
      <c r="G22" s="23"/>
      <c r="H22" s="23">
        <f t="shared" ref="H22:H28" si="4">G22-G22*3.5%</f>
        <v>0</v>
      </c>
    </row>
    <row r="23" spans="2:8" ht="16.5" thickTop="1" thickBot="1" x14ac:dyDescent="0.25">
      <c r="B23" s="23">
        <v>500</v>
      </c>
      <c r="C23" s="23">
        <v>1</v>
      </c>
      <c r="D23" s="23">
        <f t="shared" si="3"/>
        <v>500</v>
      </c>
      <c r="F23" s="23" t="s">
        <v>31</v>
      </c>
      <c r="G23" s="23"/>
      <c r="H23" s="23">
        <f t="shared" si="4"/>
        <v>0</v>
      </c>
    </row>
    <row r="24" spans="2:8" ht="16.5" thickTop="1" thickBot="1" x14ac:dyDescent="0.25">
      <c r="B24" s="23">
        <v>200</v>
      </c>
      <c r="C24" s="23">
        <v>0</v>
      </c>
      <c r="D24" s="23">
        <f t="shared" si="3"/>
        <v>0</v>
      </c>
      <c r="F24" s="23" t="s">
        <v>12</v>
      </c>
      <c r="G24" s="23">
        <v>350000</v>
      </c>
      <c r="H24" s="23">
        <f t="shared" si="4"/>
        <v>337750</v>
      </c>
    </row>
    <row r="25" spans="2:8" ht="16.5" thickTop="1" thickBot="1" x14ac:dyDescent="0.25">
      <c r="B25" s="23">
        <v>100</v>
      </c>
      <c r="C25" s="23">
        <v>1</v>
      </c>
      <c r="D25" s="23">
        <f t="shared" si="3"/>
        <v>100</v>
      </c>
      <c r="F25" s="23" t="s">
        <v>23</v>
      </c>
      <c r="G25" s="23"/>
      <c r="H25" s="23">
        <f t="shared" si="4"/>
        <v>0</v>
      </c>
    </row>
    <row r="26" spans="2:8" ht="16.5" thickTop="1" thickBot="1" x14ac:dyDescent="0.25">
      <c r="B26" s="23">
        <v>50</v>
      </c>
      <c r="C26" s="23">
        <v>1</v>
      </c>
      <c r="D26" s="23">
        <f t="shared" si="3"/>
        <v>50</v>
      </c>
      <c r="F26" s="23" t="s">
        <v>32</v>
      </c>
      <c r="G26" s="23"/>
      <c r="H26" s="23">
        <f t="shared" si="4"/>
        <v>0</v>
      </c>
    </row>
    <row r="27" spans="2:8" ht="16.5" thickTop="1" thickBot="1" x14ac:dyDescent="0.25">
      <c r="B27" s="61" t="s">
        <v>14</v>
      </c>
      <c r="C27" s="62"/>
      <c r="D27" s="3">
        <f>SUM(D20:D26)</f>
        <v>68650</v>
      </c>
      <c r="F27" s="23" t="s">
        <v>30</v>
      </c>
      <c r="G27" s="23"/>
      <c r="H27" s="23">
        <f t="shared" si="4"/>
        <v>0</v>
      </c>
    </row>
    <row r="28" spans="2:8" ht="16.5" thickTop="1" thickBot="1" x14ac:dyDescent="0.25">
      <c r="B28" s="61" t="s">
        <v>20</v>
      </c>
      <c r="C28" s="62"/>
      <c r="D28" s="23">
        <f>H29</f>
        <v>337750</v>
      </c>
      <c r="F28" s="23"/>
      <c r="G28" s="23"/>
      <c r="H28" s="23">
        <f t="shared" si="4"/>
        <v>0</v>
      </c>
    </row>
    <row r="29" spans="2:8" ht="16.5" thickTop="1" thickBot="1" x14ac:dyDescent="0.25">
      <c r="B29" s="61" t="s">
        <v>14</v>
      </c>
      <c r="C29" s="62"/>
      <c r="D29" s="5">
        <f>D27+D28</f>
        <v>406400</v>
      </c>
      <c r="F29" s="23" t="s">
        <v>14</v>
      </c>
      <c r="G29" s="6">
        <f>SUM(G21:G28)</f>
        <v>350000</v>
      </c>
      <c r="H29" s="6">
        <f>SUM(H21:H28)</f>
        <v>337750</v>
      </c>
    </row>
    <row r="30" spans="2:8" ht="16.5" thickTop="1" thickBot="1" x14ac:dyDescent="0.25">
      <c r="B30" s="21"/>
      <c r="C30" s="22"/>
      <c r="D30" s="23"/>
    </row>
    <row r="31" spans="2:8" ht="15.75" thickTop="1" x14ac:dyDescent="0.2">
      <c r="B31" s="4"/>
      <c r="C31" s="4"/>
      <c r="D31" s="4"/>
    </row>
    <row r="32" spans="2:8" x14ac:dyDescent="0.2">
      <c r="B32" s="4"/>
      <c r="C32" s="4"/>
      <c r="D32" s="4"/>
    </row>
    <row r="33" spans="2:6" x14ac:dyDescent="0.2">
      <c r="B33" s="4"/>
    </row>
    <row r="35" spans="2:6" ht="15.75" thickBot="1" x14ac:dyDescent="0.25"/>
    <row r="36" spans="2:6" ht="16.5" thickTop="1" thickBot="1" x14ac:dyDescent="0.25">
      <c r="D36" s="64" t="s">
        <v>23</v>
      </c>
      <c r="E36" s="65"/>
      <c r="F36" s="66"/>
    </row>
    <row r="37" spans="2:6" ht="16.5" thickTop="1" thickBot="1" x14ac:dyDescent="0.25">
      <c r="D37" s="61" t="s">
        <v>21</v>
      </c>
      <c r="E37" s="62"/>
      <c r="F37" s="23">
        <f>E15</f>
        <v>406409.75</v>
      </c>
    </row>
    <row r="38" spans="2:6" ht="16.5" thickTop="1" thickBot="1" x14ac:dyDescent="0.25">
      <c r="D38" s="61" t="s">
        <v>15</v>
      </c>
      <c r="E38" s="62"/>
      <c r="F38" s="23">
        <f>D29</f>
        <v>406400</v>
      </c>
    </row>
    <row r="39" spans="2:6" ht="16.5" thickTop="1" thickBot="1" x14ac:dyDescent="0.25">
      <c r="D39" s="10"/>
      <c r="E39" s="11"/>
      <c r="F39" s="3"/>
    </row>
    <row r="40" spans="2:6" ht="16.5" thickTop="1" thickBot="1" x14ac:dyDescent="0.25">
      <c r="D40" s="61" t="s">
        <v>22</v>
      </c>
      <c r="E40" s="62"/>
      <c r="F40" s="16">
        <f>F37-F38</f>
        <v>9.75</v>
      </c>
    </row>
    <row r="41" spans="2:6" ht="15.75" thickTop="1" x14ac:dyDescent="0.2">
      <c r="D41" s="4"/>
      <c r="E41" s="4"/>
      <c r="F41" s="4"/>
    </row>
    <row r="42" spans="2:6" ht="18.75" x14ac:dyDescent="0.2">
      <c r="D42" s="15"/>
      <c r="E42" s="15"/>
      <c r="F42" s="15"/>
    </row>
    <row r="43" spans="2:6" ht="18.75" x14ac:dyDescent="0.2">
      <c r="D43" s="15"/>
      <c r="E43" s="15"/>
      <c r="F43" s="15"/>
    </row>
    <row r="44" spans="2:6" ht="18.75" x14ac:dyDescent="0.2">
      <c r="D44" s="15"/>
      <c r="E44" s="15"/>
      <c r="F44" s="15"/>
    </row>
    <row r="45" spans="2:6" ht="18.75" x14ac:dyDescent="0.2">
      <c r="D45" s="15"/>
      <c r="E45" s="15"/>
      <c r="F45" s="15"/>
    </row>
  </sheetData>
  <mergeCells count="15">
    <mergeCell ref="D38:E38"/>
    <mergeCell ref="D40:E40"/>
    <mergeCell ref="F20:G20"/>
    <mergeCell ref="B27:C27"/>
    <mergeCell ref="B28:C28"/>
    <mergeCell ref="B29:C29"/>
    <mergeCell ref="D36:F36"/>
    <mergeCell ref="D37:E37"/>
    <mergeCell ref="C15:D15"/>
    <mergeCell ref="E15:I15"/>
    <mergeCell ref="J10:K10"/>
    <mergeCell ref="C13:D13"/>
    <mergeCell ref="E13:I13"/>
    <mergeCell ref="C14:D14"/>
    <mergeCell ref="E14:I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97527-DBE5-0D47-88B4-C84761D51B39}">
  <sheetPr>
    <tabColor rgb="FF7030A0"/>
  </sheetPr>
  <dimension ref="B2:M45"/>
  <sheetViews>
    <sheetView topLeftCell="H1" zoomScaleNormal="60" zoomScaleSheetLayoutView="100" workbookViewId="0">
      <selection activeCell="F10" sqref="F10"/>
    </sheetView>
  </sheetViews>
  <sheetFormatPr defaultColWidth="8.609375" defaultRowHeight="15" x14ac:dyDescent="0.2"/>
  <cols>
    <col min="1" max="1" width="8.609375" style="2"/>
    <col min="2" max="2" width="13.1796875" style="2" customWidth="1"/>
    <col min="3" max="3" width="11.02734375" style="2" customWidth="1"/>
    <col min="4" max="4" width="12.375" style="2" customWidth="1"/>
    <col min="5" max="5" width="12.64453125" style="2" customWidth="1"/>
    <col min="6" max="6" width="12.9140625" style="2" customWidth="1"/>
    <col min="7" max="7" width="12.375" style="2" customWidth="1"/>
    <col min="8" max="8" width="13.44921875" style="2" customWidth="1"/>
    <col min="9" max="9" width="10.76171875" style="2" customWidth="1"/>
    <col min="10" max="10" width="10.22265625" style="2" bestFit="1" customWidth="1"/>
    <col min="11" max="11" width="8.875" style="2" bestFit="1" customWidth="1"/>
    <col min="12" max="12" width="8.609375" style="1"/>
    <col min="13" max="13" width="12.10546875" style="2" customWidth="1"/>
    <col min="14" max="16384" width="8.609375" style="2"/>
  </cols>
  <sheetData>
    <row r="2" spans="2:13" ht="15.75" thickBot="1" x14ac:dyDescent="0.25"/>
    <row r="3" spans="2:13" ht="16.5" thickTop="1" thickBot="1" x14ac:dyDescent="0.25">
      <c r="B3" s="27" t="s">
        <v>5</v>
      </c>
      <c r="C3" s="27" t="s">
        <v>0</v>
      </c>
      <c r="D3" s="27" t="s">
        <v>1</v>
      </c>
      <c r="E3" s="27" t="s">
        <v>2</v>
      </c>
      <c r="F3" s="27" t="s">
        <v>3</v>
      </c>
      <c r="G3" s="27" t="s">
        <v>4</v>
      </c>
      <c r="H3" s="27" t="s">
        <v>27</v>
      </c>
      <c r="I3" s="27"/>
      <c r="J3" s="27" t="s">
        <v>26</v>
      </c>
      <c r="K3" s="27" t="s">
        <v>16</v>
      </c>
      <c r="L3" s="13" t="s">
        <v>28</v>
      </c>
      <c r="M3" s="27" t="s">
        <v>27</v>
      </c>
    </row>
    <row r="4" spans="2:13" ht="16.5" thickTop="1" thickBot="1" x14ac:dyDescent="0.25">
      <c r="B4" s="27" t="s">
        <v>6</v>
      </c>
      <c r="C4" s="27">
        <f>'1.5.2024'!F4</f>
        <v>1150</v>
      </c>
      <c r="D4" s="27"/>
      <c r="E4" s="27">
        <f>C4+D4</f>
        <v>1150</v>
      </c>
      <c r="F4" s="27">
        <v>710</v>
      </c>
      <c r="G4" s="27">
        <f>E4-F4</f>
        <v>440</v>
      </c>
      <c r="H4" s="27">
        <f>1000*G4</f>
        <v>440000</v>
      </c>
      <c r="I4" s="27"/>
      <c r="J4" s="27">
        <v>1000</v>
      </c>
      <c r="K4" s="27">
        <v>300</v>
      </c>
      <c r="L4" s="13">
        <v>4.8000000000000001E-2</v>
      </c>
      <c r="M4" s="27">
        <f>J4*K4-(J4*K4*L4)</f>
        <v>285600</v>
      </c>
    </row>
    <row r="5" spans="2:13" ht="16.5" thickTop="1" thickBot="1" x14ac:dyDescent="0.25">
      <c r="B5" s="27" t="s">
        <v>7</v>
      </c>
      <c r="C5" s="27">
        <f>'1.5.2024'!F5</f>
        <v>30</v>
      </c>
      <c r="D5" s="27"/>
      <c r="E5" s="27">
        <f t="shared" ref="E5:E10" si="0">C5+D5</f>
        <v>30</v>
      </c>
      <c r="F5" s="27">
        <v>0</v>
      </c>
      <c r="G5" s="27">
        <f t="shared" ref="G5:G11" si="1">E5-F5</f>
        <v>30</v>
      </c>
      <c r="H5" s="27">
        <f>3000*G5</f>
        <v>90000</v>
      </c>
      <c r="I5" s="27"/>
      <c r="J5" s="27">
        <v>3000</v>
      </c>
      <c r="K5" s="27">
        <v>30</v>
      </c>
      <c r="L5" s="13">
        <v>4.7E-2</v>
      </c>
      <c r="M5" s="27">
        <f t="shared" ref="M5:M15" si="2">J5*K5-(J5*K5*L5)</f>
        <v>85770</v>
      </c>
    </row>
    <row r="6" spans="2:13" ht="16.5" thickTop="1" thickBot="1" x14ac:dyDescent="0.25">
      <c r="B6" s="27" t="s">
        <v>8</v>
      </c>
      <c r="C6" s="27">
        <f>'1.5.2024'!F6</f>
        <v>28</v>
      </c>
      <c r="D6" s="27"/>
      <c r="E6" s="27">
        <f t="shared" si="0"/>
        <v>28</v>
      </c>
      <c r="F6" s="27">
        <v>14</v>
      </c>
      <c r="G6" s="27">
        <f t="shared" si="1"/>
        <v>14</v>
      </c>
      <c r="H6" s="27">
        <f>5000*G6</f>
        <v>70000</v>
      </c>
      <c r="I6" s="27"/>
      <c r="J6" s="27">
        <v>5000</v>
      </c>
      <c r="K6" s="27">
        <v>14</v>
      </c>
      <c r="L6" s="13">
        <v>4.7E-2</v>
      </c>
      <c r="M6" s="27">
        <f t="shared" si="2"/>
        <v>66710</v>
      </c>
    </row>
    <row r="7" spans="2:13" ht="16.5" thickTop="1" thickBot="1" x14ac:dyDescent="0.25">
      <c r="B7" s="27" t="s">
        <v>11</v>
      </c>
      <c r="C7" s="27">
        <f>'1.5.2024'!F7</f>
        <v>9</v>
      </c>
      <c r="D7" s="27"/>
      <c r="E7" s="27">
        <f t="shared" si="0"/>
        <v>9</v>
      </c>
      <c r="F7" s="27">
        <v>9</v>
      </c>
      <c r="G7" s="27">
        <f t="shared" si="1"/>
        <v>0</v>
      </c>
      <c r="H7" s="14" t="s">
        <v>29</v>
      </c>
      <c r="I7" s="27"/>
      <c r="J7" s="27">
        <v>1000</v>
      </c>
      <c r="K7" s="27">
        <v>100</v>
      </c>
      <c r="L7" s="13">
        <v>4.7E-2</v>
      </c>
      <c r="M7" s="27">
        <f t="shared" si="2"/>
        <v>95300</v>
      </c>
    </row>
    <row r="8" spans="2:13" ht="16.5" thickTop="1" thickBot="1" x14ac:dyDescent="0.25">
      <c r="B8" s="27" t="s">
        <v>10</v>
      </c>
      <c r="C8" s="27"/>
      <c r="D8" s="27"/>
      <c r="E8" s="27">
        <f t="shared" si="0"/>
        <v>0</v>
      </c>
      <c r="F8" s="27"/>
      <c r="G8" s="27">
        <f t="shared" si="1"/>
        <v>0</v>
      </c>
      <c r="H8" s="14">
        <f>SUM(H4:H6)</f>
        <v>600000</v>
      </c>
      <c r="I8" s="27"/>
      <c r="J8" s="27">
        <v>1000</v>
      </c>
      <c r="K8" s="27">
        <v>20</v>
      </c>
      <c r="L8" s="13">
        <v>4.4999999999999998E-2</v>
      </c>
      <c r="M8" s="27">
        <f t="shared" si="2"/>
        <v>19100</v>
      </c>
    </row>
    <row r="9" spans="2:13" ht="16.5" thickTop="1" thickBot="1" x14ac:dyDescent="0.25">
      <c r="B9" s="27" t="s">
        <v>9</v>
      </c>
      <c r="C9" s="27">
        <f>'1.5.2024'!F9</f>
        <v>78</v>
      </c>
      <c r="D9" s="27"/>
      <c r="E9" s="27">
        <f t="shared" si="0"/>
        <v>78</v>
      </c>
      <c r="F9" s="27">
        <v>78</v>
      </c>
      <c r="G9" s="27">
        <f t="shared" si="1"/>
        <v>0</v>
      </c>
      <c r="H9" s="27"/>
      <c r="I9" s="27"/>
      <c r="J9" s="27">
        <v>1000</v>
      </c>
      <c r="K9" s="27">
        <v>20</v>
      </c>
      <c r="L9" s="13">
        <v>0.04</v>
      </c>
      <c r="M9" s="27">
        <f t="shared" si="2"/>
        <v>19200</v>
      </c>
    </row>
    <row r="10" spans="2:13" ht="16.5" thickTop="1" thickBot="1" x14ac:dyDescent="0.25">
      <c r="B10" s="27" t="s">
        <v>12</v>
      </c>
      <c r="C10" s="27">
        <f>'1.5.2024'!F10</f>
        <v>273658</v>
      </c>
      <c r="D10" s="27"/>
      <c r="E10" s="27">
        <f t="shared" si="0"/>
        <v>273658</v>
      </c>
      <c r="F10" s="27">
        <v>183058</v>
      </c>
      <c r="G10" s="14">
        <f t="shared" si="1"/>
        <v>90600</v>
      </c>
      <c r="H10" s="27"/>
      <c r="I10" s="27"/>
      <c r="J10" s="58" t="s">
        <v>12</v>
      </c>
      <c r="K10" s="58"/>
      <c r="L10" s="13">
        <v>3.5000000000000003E-2</v>
      </c>
      <c r="M10" s="27">
        <f>G10-G10*L10</f>
        <v>87429</v>
      </c>
    </row>
    <row r="11" spans="2:13" ht="16.5" thickTop="1" thickBot="1" x14ac:dyDescent="0.25">
      <c r="B11" s="27" t="s">
        <v>13</v>
      </c>
      <c r="C11" s="27"/>
      <c r="D11" s="27"/>
      <c r="E11" s="27">
        <f>C11+D11</f>
        <v>0</v>
      </c>
      <c r="F11" s="27"/>
      <c r="G11" s="27">
        <f t="shared" si="1"/>
        <v>0</v>
      </c>
      <c r="H11" s="27"/>
      <c r="I11" s="27"/>
      <c r="J11" s="27">
        <v>1000</v>
      </c>
      <c r="K11" s="27"/>
      <c r="L11" s="13">
        <v>3.5000000000000003E-2</v>
      </c>
      <c r="M11" s="27">
        <f t="shared" si="2"/>
        <v>0</v>
      </c>
    </row>
    <row r="12" spans="2:13" ht="16.5" thickTop="1" thickBot="1" x14ac:dyDescent="0.25">
      <c r="B12" s="27"/>
      <c r="C12" s="27"/>
      <c r="D12" s="27"/>
      <c r="E12" s="27"/>
      <c r="F12" s="27"/>
      <c r="G12" s="27"/>
      <c r="H12" s="27"/>
      <c r="I12" s="27"/>
      <c r="J12" s="27">
        <v>1000</v>
      </c>
      <c r="K12" s="27"/>
      <c r="L12" s="13">
        <v>3.5000000000000003E-2</v>
      </c>
      <c r="M12" s="27">
        <f t="shared" si="2"/>
        <v>0</v>
      </c>
    </row>
    <row r="13" spans="2:13" ht="16.5" thickTop="1" thickBot="1" x14ac:dyDescent="0.25">
      <c r="B13" s="27"/>
      <c r="C13" s="59" t="s">
        <v>14</v>
      </c>
      <c r="D13" s="59"/>
      <c r="E13" s="59">
        <f>G4*1000 + G5*3000 + G6*5000 + G10</f>
        <v>690600</v>
      </c>
      <c r="F13" s="59"/>
      <c r="G13" s="59"/>
      <c r="H13" s="59"/>
      <c r="I13" s="59"/>
      <c r="J13" s="27">
        <v>1000</v>
      </c>
      <c r="K13" s="27"/>
      <c r="L13" s="13">
        <v>3.5000000000000003E-2</v>
      </c>
      <c r="M13" s="27">
        <f t="shared" si="2"/>
        <v>0</v>
      </c>
    </row>
    <row r="14" spans="2:13" ht="16.5" thickTop="1" thickBot="1" x14ac:dyDescent="0.25">
      <c r="B14" s="27"/>
      <c r="C14" s="59" t="s">
        <v>24</v>
      </c>
      <c r="D14" s="59"/>
      <c r="E14" s="60">
        <f>E13-E13*3.5%</f>
        <v>666429</v>
      </c>
      <c r="F14" s="60"/>
      <c r="G14" s="60"/>
      <c r="H14" s="60"/>
      <c r="I14" s="60"/>
      <c r="J14" s="27">
        <v>1000</v>
      </c>
      <c r="K14" s="27"/>
      <c r="L14" s="13">
        <v>3.5000000000000003E-2</v>
      </c>
      <c r="M14" s="27">
        <f t="shared" si="2"/>
        <v>0</v>
      </c>
    </row>
    <row r="15" spans="2:13" s="19" customFormat="1" ht="22.5" thickTop="1" thickBot="1" x14ac:dyDescent="0.25">
      <c r="B15" s="28"/>
      <c r="C15" s="56" t="s">
        <v>25</v>
      </c>
      <c r="D15" s="56"/>
      <c r="E15" s="57">
        <f>SUM(M4:M15)</f>
        <v>659109</v>
      </c>
      <c r="F15" s="57"/>
      <c r="G15" s="57"/>
      <c r="H15" s="57"/>
      <c r="I15" s="57"/>
      <c r="J15" s="27">
        <v>1000</v>
      </c>
      <c r="K15" s="28"/>
      <c r="L15" s="13">
        <v>3.5000000000000003E-2</v>
      </c>
      <c r="M15" s="27">
        <f t="shared" si="2"/>
        <v>0</v>
      </c>
    </row>
    <row r="16" spans="2:13" ht="15.75" thickTop="1" x14ac:dyDescent="0.2"/>
    <row r="18" spans="2:8" ht="15.75" thickBot="1" x14ac:dyDescent="0.25"/>
    <row r="19" spans="2:8" ht="16.5" thickTop="1" thickBot="1" x14ac:dyDescent="0.25">
      <c r="B19" s="26" t="s">
        <v>15</v>
      </c>
      <c r="C19" s="26" t="s">
        <v>16</v>
      </c>
      <c r="D19" s="26" t="s">
        <v>14</v>
      </c>
    </row>
    <row r="20" spans="2:8" ht="16.5" thickTop="1" thickBot="1" x14ac:dyDescent="0.25">
      <c r="B20" s="26">
        <v>10000</v>
      </c>
      <c r="C20" s="26">
        <v>12</v>
      </c>
      <c r="D20" s="26">
        <f>B20*C20</f>
        <v>120000</v>
      </c>
      <c r="F20" s="63" t="s">
        <v>17</v>
      </c>
      <c r="G20" s="63"/>
      <c r="H20" s="26" t="s">
        <v>14</v>
      </c>
    </row>
    <row r="21" spans="2:8" ht="16.5" thickTop="1" thickBot="1" x14ac:dyDescent="0.25">
      <c r="B21" s="26">
        <v>5000</v>
      </c>
      <c r="C21" s="26">
        <v>50</v>
      </c>
      <c r="D21" s="26">
        <f t="shared" ref="D21:D26" si="3">B21*C21</f>
        <v>250000</v>
      </c>
      <c r="F21" s="26" t="s">
        <v>18</v>
      </c>
      <c r="G21" s="26"/>
      <c r="H21" s="26">
        <f>G21-G21*3.5%</f>
        <v>0</v>
      </c>
    </row>
    <row r="22" spans="2:8" ht="16.5" thickTop="1" thickBot="1" x14ac:dyDescent="0.25">
      <c r="B22" s="26">
        <v>1000</v>
      </c>
      <c r="C22" s="26">
        <v>208</v>
      </c>
      <c r="D22" s="26">
        <f t="shared" si="3"/>
        <v>208000</v>
      </c>
      <c r="F22" s="26" t="s">
        <v>19</v>
      </c>
      <c r="G22" s="26"/>
      <c r="H22" s="26">
        <f t="shared" ref="H22:H28" si="4">G22-G22*3.5%</f>
        <v>0</v>
      </c>
    </row>
    <row r="23" spans="2:8" ht="16.5" thickTop="1" thickBot="1" x14ac:dyDescent="0.25">
      <c r="B23" s="26">
        <v>500</v>
      </c>
      <c r="C23" s="26">
        <v>3</v>
      </c>
      <c r="D23" s="26">
        <f t="shared" si="3"/>
        <v>1500</v>
      </c>
      <c r="F23" s="26" t="s">
        <v>31</v>
      </c>
      <c r="G23" s="26"/>
      <c r="H23" s="26">
        <f t="shared" si="4"/>
        <v>0</v>
      </c>
    </row>
    <row r="24" spans="2:8" ht="16.5" thickTop="1" thickBot="1" x14ac:dyDescent="0.25">
      <c r="B24" s="26">
        <v>200</v>
      </c>
      <c r="C24" s="26">
        <v>2</v>
      </c>
      <c r="D24" s="26">
        <f t="shared" si="3"/>
        <v>400</v>
      </c>
      <c r="F24" s="26" t="s">
        <v>12</v>
      </c>
      <c r="G24" s="26">
        <v>24000</v>
      </c>
      <c r="H24" s="26">
        <v>24000</v>
      </c>
    </row>
    <row r="25" spans="2:8" ht="16.5" thickTop="1" thickBot="1" x14ac:dyDescent="0.25">
      <c r="B25" s="26">
        <v>100</v>
      </c>
      <c r="C25" s="26">
        <v>5</v>
      </c>
      <c r="D25" s="26">
        <f t="shared" si="3"/>
        <v>500</v>
      </c>
      <c r="F25" s="26" t="s">
        <v>23</v>
      </c>
      <c r="G25" s="26"/>
      <c r="H25" s="26">
        <f t="shared" si="4"/>
        <v>0</v>
      </c>
    </row>
    <row r="26" spans="2:8" ht="16.5" thickTop="1" thickBot="1" x14ac:dyDescent="0.25">
      <c r="B26" s="26">
        <v>50</v>
      </c>
      <c r="C26" s="26">
        <v>2</v>
      </c>
      <c r="D26" s="26">
        <f t="shared" si="3"/>
        <v>100</v>
      </c>
      <c r="F26" s="26" t="s">
        <v>32</v>
      </c>
      <c r="G26" s="26">
        <v>40000</v>
      </c>
      <c r="H26" s="26">
        <f t="shared" si="4"/>
        <v>38600</v>
      </c>
    </row>
    <row r="27" spans="2:8" ht="16.5" thickTop="1" thickBot="1" x14ac:dyDescent="0.25">
      <c r="B27" s="61" t="s">
        <v>14</v>
      </c>
      <c r="C27" s="62"/>
      <c r="D27" s="3">
        <f>SUM(D20:D26)</f>
        <v>580500</v>
      </c>
      <c r="F27" s="26" t="s">
        <v>30</v>
      </c>
      <c r="G27" s="26"/>
      <c r="H27" s="26">
        <f t="shared" si="4"/>
        <v>0</v>
      </c>
    </row>
    <row r="28" spans="2:8" ht="16.5" thickTop="1" thickBot="1" x14ac:dyDescent="0.25">
      <c r="B28" s="61" t="s">
        <v>20</v>
      </c>
      <c r="C28" s="62"/>
      <c r="D28" s="26">
        <f>H29</f>
        <v>62600</v>
      </c>
      <c r="F28" s="26"/>
      <c r="G28" s="26"/>
      <c r="H28" s="26">
        <f t="shared" si="4"/>
        <v>0</v>
      </c>
    </row>
    <row r="29" spans="2:8" ht="16.5" thickTop="1" thickBot="1" x14ac:dyDescent="0.25">
      <c r="B29" s="61" t="s">
        <v>14</v>
      </c>
      <c r="C29" s="62"/>
      <c r="D29" s="5">
        <f>D27+D28</f>
        <v>643100</v>
      </c>
      <c r="F29" s="26" t="s">
        <v>14</v>
      </c>
      <c r="G29" s="6">
        <f>SUM(G21:G28)</f>
        <v>64000</v>
      </c>
      <c r="H29" s="6">
        <f>SUM(H21:H28)</f>
        <v>62600</v>
      </c>
    </row>
    <row r="30" spans="2:8" ht="16.5" thickTop="1" thickBot="1" x14ac:dyDescent="0.25">
      <c r="B30" s="29"/>
      <c r="C30" s="30"/>
      <c r="D30" s="26"/>
    </row>
    <row r="31" spans="2:8" ht="15.75" thickTop="1" x14ac:dyDescent="0.2">
      <c r="B31" s="4"/>
      <c r="C31" s="4"/>
      <c r="D31" s="4"/>
    </row>
    <row r="32" spans="2:8" x14ac:dyDescent="0.2">
      <c r="B32" s="4"/>
      <c r="C32" s="4"/>
      <c r="D32" s="4"/>
    </row>
    <row r="33" spans="2:6" x14ac:dyDescent="0.2">
      <c r="B33" s="4"/>
    </row>
    <row r="35" spans="2:6" ht="15.75" thickBot="1" x14ac:dyDescent="0.25"/>
    <row r="36" spans="2:6" ht="16.5" thickTop="1" thickBot="1" x14ac:dyDescent="0.25">
      <c r="D36" s="64" t="s">
        <v>23</v>
      </c>
      <c r="E36" s="65"/>
      <c r="F36" s="66"/>
    </row>
    <row r="37" spans="2:6" ht="16.5" thickTop="1" thickBot="1" x14ac:dyDescent="0.25">
      <c r="D37" s="61" t="s">
        <v>21</v>
      </c>
      <c r="E37" s="62"/>
      <c r="F37" s="26">
        <f>E15</f>
        <v>659109</v>
      </c>
    </row>
    <row r="38" spans="2:6" ht="16.5" thickTop="1" thickBot="1" x14ac:dyDescent="0.25">
      <c r="D38" s="61" t="s">
        <v>15</v>
      </c>
      <c r="E38" s="62"/>
      <c r="F38" s="26">
        <f>D29</f>
        <v>643100</v>
      </c>
    </row>
    <row r="39" spans="2:6" ht="16.5" thickTop="1" thickBot="1" x14ac:dyDescent="0.25">
      <c r="D39" s="10"/>
      <c r="E39" s="11"/>
      <c r="F39" s="3"/>
    </row>
    <row r="40" spans="2:6" ht="16.5" thickTop="1" thickBot="1" x14ac:dyDescent="0.25">
      <c r="D40" s="61" t="s">
        <v>22</v>
      </c>
      <c r="E40" s="62"/>
      <c r="F40" s="16">
        <f>F37-F38</f>
        <v>16009</v>
      </c>
    </row>
    <row r="41" spans="2:6" ht="15.75" thickTop="1" x14ac:dyDescent="0.2">
      <c r="D41" s="4"/>
      <c r="E41" s="4"/>
      <c r="F41" s="4"/>
    </row>
    <row r="42" spans="2:6" ht="18.75" x14ac:dyDescent="0.2">
      <c r="D42" s="15"/>
      <c r="E42" s="15"/>
      <c r="F42" s="15"/>
    </row>
    <row r="43" spans="2:6" ht="18.75" x14ac:dyDescent="0.2">
      <c r="D43" s="15"/>
      <c r="E43" s="15"/>
      <c r="F43" s="15"/>
    </row>
    <row r="44" spans="2:6" ht="18.75" x14ac:dyDescent="0.2">
      <c r="D44" s="15"/>
      <c r="E44" s="15"/>
      <c r="F44" s="15"/>
    </row>
    <row r="45" spans="2:6" ht="18.75" x14ac:dyDescent="0.2">
      <c r="D45" s="15"/>
      <c r="E45" s="15"/>
      <c r="F45" s="15"/>
    </row>
  </sheetData>
  <mergeCells count="15">
    <mergeCell ref="C15:D15"/>
    <mergeCell ref="E15:I15"/>
    <mergeCell ref="J10:K10"/>
    <mergeCell ref="C13:D13"/>
    <mergeCell ref="E13:I13"/>
    <mergeCell ref="C14:D14"/>
    <mergeCell ref="E14:I14"/>
    <mergeCell ref="D38:E38"/>
    <mergeCell ref="D40:E40"/>
    <mergeCell ref="F20:G20"/>
    <mergeCell ref="B27:C27"/>
    <mergeCell ref="B28:C28"/>
    <mergeCell ref="B29:C29"/>
    <mergeCell ref="D36:F36"/>
    <mergeCell ref="D37:E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BBB99-A367-5D49-9C5C-776C9A8A6BA4}">
  <sheetPr>
    <tabColor rgb="FF7030A0"/>
  </sheetPr>
  <dimension ref="B2:M45"/>
  <sheetViews>
    <sheetView topLeftCell="D1" zoomScaleNormal="60" zoomScaleSheetLayoutView="100" workbookViewId="0">
      <selection activeCell="E18" sqref="E18"/>
    </sheetView>
  </sheetViews>
  <sheetFormatPr defaultColWidth="8.609375" defaultRowHeight="15" x14ac:dyDescent="0.2"/>
  <cols>
    <col min="1" max="1" width="8.609375" style="2"/>
    <col min="2" max="2" width="13.1796875" style="2" customWidth="1"/>
    <col min="3" max="3" width="11.02734375" style="2" customWidth="1"/>
    <col min="4" max="4" width="12.375" style="2" customWidth="1"/>
    <col min="5" max="5" width="12.64453125" style="2" customWidth="1"/>
    <col min="6" max="6" width="12.9140625" style="2" customWidth="1"/>
    <col min="7" max="7" width="12.375" style="2" customWidth="1"/>
    <col min="8" max="8" width="13.44921875" style="2" customWidth="1"/>
    <col min="9" max="9" width="10.76171875" style="2" customWidth="1"/>
    <col min="10" max="10" width="10.22265625" style="2" bestFit="1" customWidth="1"/>
    <col min="11" max="11" width="8.875" style="2" bestFit="1" customWidth="1"/>
    <col min="12" max="12" width="8.609375" style="1"/>
    <col min="13" max="13" width="12.10546875" style="2" customWidth="1"/>
    <col min="14" max="16384" width="8.609375" style="2"/>
  </cols>
  <sheetData>
    <row r="2" spans="2:13" ht="15.75" thickBot="1" x14ac:dyDescent="0.25"/>
    <row r="3" spans="2:13" ht="16.5" thickTop="1" thickBot="1" x14ac:dyDescent="0.25">
      <c r="B3" s="35" t="s">
        <v>5</v>
      </c>
      <c r="C3" s="35" t="s">
        <v>0</v>
      </c>
      <c r="D3" s="35" t="s">
        <v>1</v>
      </c>
      <c r="E3" s="35" t="s">
        <v>2</v>
      </c>
      <c r="F3" s="35" t="s">
        <v>3</v>
      </c>
      <c r="G3" s="35" t="s">
        <v>4</v>
      </c>
      <c r="H3" s="35" t="s">
        <v>27</v>
      </c>
      <c r="I3" s="35"/>
      <c r="J3" s="35" t="s">
        <v>26</v>
      </c>
      <c r="K3" s="35" t="s">
        <v>16</v>
      </c>
      <c r="L3" s="13" t="s">
        <v>28</v>
      </c>
      <c r="M3" s="35" t="s">
        <v>27</v>
      </c>
    </row>
    <row r="4" spans="2:13" ht="16.5" thickTop="1" thickBot="1" x14ac:dyDescent="0.25">
      <c r="B4" s="35" t="s">
        <v>6</v>
      </c>
      <c r="C4" s="35"/>
      <c r="D4" s="35"/>
      <c r="E4" s="35">
        <f>C4+D4</f>
        <v>0</v>
      </c>
      <c r="F4" s="35"/>
      <c r="G4" s="35">
        <f>E4-F4</f>
        <v>0</v>
      </c>
      <c r="H4" s="35">
        <f>1000*G4</f>
        <v>0</v>
      </c>
      <c r="I4" s="35"/>
      <c r="J4" s="35">
        <v>1000</v>
      </c>
      <c r="K4" s="35"/>
      <c r="L4" s="13">
        <v>4.8000000000000001E-2</v>
      </c>
      <c r="M4" s="35">
        <f>J4*K4-(J4*K4*L4)</f>
        <v>0</v>
      </c>
    </row>
    <row r="5" spans="2:13" ht="16.5" thickTop="1" thickBot="1" x14ac:dyDescent="0.25">
      <c r="B5" s="35" t="s">
        <v>7</v>
      </c>
      <c r="C5" s="35"/>
      <c r="D5" s="35"/>
      <c r="E5" s="35">
        <f t="shared" ref="E5:E10" si="0">C5+D5</f>
        <v>0</v>
      </c>
      <c r="F5" s="35"/>
      <c r="G5" s="35">
        <f t="shared" ref="G5:G11" si="1">E5-F5</f>
        <v>0</v>
      </c>
      <c r="H5" s="35">
        <f>3000*G5</f>
        <v>0</v>
      </c>
      <c r="I5" s="35"/>
      <c r="J5" s="35">
        <v>3000</v>
      </c>
      <c r="K5" s="35"/>
      <c r="L5" s="13">
        <v>4.8000000000000001E-2</v>
      </c>
      <c r="M5" s="35">
        <f t="shared" ref="M5:M15" si="2">J5*K5-(J5*K5*L5)</f>
        <v>0</v>
      </c>
    </row>
    <row r="6" spans="2:13" ht="16.5" thickTop="1" thickBot="1" x14ac:dyDescent="0.25">
      <c r="B6" s="35" t="s">
        <v>8</v>
      </c>
      <c r="C6" s="35"/>
      <c r="D6" s="35"/>
      <c r="E6" s="35">
        <f t="shared" si="0"/>
        <v>0</v>
      </c>
      <c r="F6" s="35"/>
      <c r="G6" s="35">
        <f t="shared" si="1"/>
        <v>0</v>
      </c>
      <c r="H6" s="35">
        <f>5000*G6</f>
        <v>0</v>
      </c>
      <c r="I6" s="35"/>
      <c r="J6" s="35">
        <v>5000</v>
      </c>
      <c r="K6" s="35"/>
      <c r="L6" s="13">
        <v>4.8000000000000001E-2</v>
      </c>
      <c r="M6" s="35">
        <f t="shared" si="2"/>
        <v>0</v>
      </c>
    </row>
    <row r="7" spans="2:13" ht="16.5" thickTop="1" thickBot="1" x14ac:dyDescent="0.25">
      <c r="B7" s="35" t="s">
        <v>11</v>
      </c>
      <c r="C7" s="35"/>
      <c r="D7" s="35"/>
      <c r="E7" s="35">
        <f t="shared" si="0"/>
        <v>0</v>
      </c>
      <c r="F7" s="35"/>
      <c r="G7" s="35">
        <f t="shared" si="1"/>
        <v>0</v>
      </c>
      <c r="H7" s="14" t="s">
        <v>29</v>
      </c>
      <c r="I7" s="35"/>
      <c r="J7" s="35">
        <v>1000</v>
      </c>
      <c r="K7" s="35"/>
      <c r="L7" s="13">
        <v>4.7E-2</v>
      </c>
      <c r="M7" s="35">
        <f t="shared" si="2"/>
        <v>0</v>
      </c>
    </row>
    <row r="8" spans="2:13" ht="16.5" thickTop="1" thickBot="1" x14ac:dyDescent="0.25">
      <c r="B8" s="35" t="s">
        <v>10</v>
      </c>
      <c r="C8" s="35"/>
      <c r="D8" s="35"/>
      <c r="E8" s="35">
        <f t="shared" si="0"/>
        <v>0</v>
      </c>
      <c r="F8" s="35"/>
      <c r="G8" s="35">
        <f t="shared" si="1"/>
        <v>0</v>
      </c>
      <c r="H8" s="14">
        <f>SUM(H4:H6)</f>
        <v>0</v>
      </c>
      <c r="I8" s="35"/>
      <c r="J8" s="35">
        <v>1000</v>
      </c>
      <c r="K8" s="35"/>
      <c r="L8" s="13">
        <v>4.4999999999999998E-2</v>
      </c>
      <c r="M8" s="35">
        <f t="shared" si="2"/>
        <v>0</v>
      </c>
    </row>
    <row r="9" spans="2:13" ht="16.5" thickTop="1" thickBot="1" x14ac:dyDescent="0.25">
      <c r="B9" s="35" t="s">
        <v>9</v>
      </c>
      <c r="C9" s="35"/>
      <c r="D9" s="35"/>
      <c r="E9" s="35">
        <f t="shared" si="0"/>
        <v>0</v>
      </c>
      <c r="F9" s="35"/>
      <c r="G9" s="35">
        <f t="shared" si="1"/>
        <v>0</v>
      </c>
      <c r="H9" s="35"/>
      <c r="I9" s="35"/>
      <c r="J9" s="35">
        <v>1000</v>
      </c>
      <c r="K9" s="35"/>
      <c r="L9" s="13">
        <v>0.04</v>
      </c>
      <c r="M9" s="35">
        <f t="shared" si="2"/>
        <v>0</v>
      </c>
    </row>
    <row r="10" spans="2:13" ht="16.5" thickTop="1" thickBot="1" x14ac:dyDescent="0.25">
      <c r="B10" s="35" t="s">
        <v>12</v>
      </c>
      <c r="C10" s="35">
        <f>'1.5.1321'!F10</f>
        <v>240906</v>
      </c>
      <c r="D10" s="35"/>
      <c r="E10" s="35">
        <f t="shared" si="0"/>
        <v>240906</v>
      </c>
      <c r="F10" s="35">
        <v>140906</v>
      </c>
      <c r="G10" s="14">
        <f t="shared" si="1"/>
        <v>100000</v>
      </c>
      <c r="H10" s="35"/>
      <c r="I10" s="35"/>
      <c r="J10" s="58" t="s">
        <v>12</v>
      </c>
      <c r="K10" s="58"/>
      <c r="L10" s="13">
        <v>3.5000000000000003E-2</v>
      </c>
      <c r="M10" s="35">
        <f>G10-G10*L10</f>
        <v>96500</v>
      </c>
    </row>
    <row r="11" spans="2:13" ht="16.5" thickTop="1" thickBot="1" x14ac:dyDescent="0.25">
      <c r="B11" s="35" t="s">
        <v>13</v>
      </c>
      <c r="C11" s="35"/>
      <c r="D11" s="35"/>
      <c r="E11" s="35">
        <f>C11+D11</f>
        <v>0</v>
      </c>
      <c r="F11" s="35"/>
      <c r="G11" s="35">
        <f t="shared" si="1"/>
        <v>0</v>
      </c>
      <c r="H11" s="35"/>
      <c r="I11" s="35"/>
      <c r="J11" s="35">
        <v>1000</v>
      </c>
      <c r="K11" s="35"/>
      <c r="L11" s="13">
        <v>3.5000000000000003E-2</v>
      </c>
      <c r="M11" s="35">
        <f t="shared" si="2"/>
        <v>0</v>
      </c>
    </row>
    <row r="12" spans="2:13" ht="16.5" thickTop="1" thickBot="1" x14ac:dyDescent="0.25">
      <c r="B12" s="35"/>
      <c r="C12" s="35"/>
      <c r="D12" s="35"/>
      <c r="E12" s="35"/>
      <c r="F12" s="35"/>
      <c r="G12" s="35"/>
      <c r="H12" s="35"/>
      <c r="I12" s="35"/>
      <c r="J12" s="35">
        <v>1000</v>
      </c>
      <c r="K12" s="35"/>
      <c r="L12" s="13">
        <v>3.5000000000000003E-2</v>
      </c>
      <c r="M12" s="35">
        <f t="shared" si="2"/>
        <v>0</v>
      </c>
    </row>
    <row r="13" spans="2:13" ht="16.5" thickTop="1" thickBot="1" x14ac:dyDescent="0.25">
      <c r="B13" s="35"/>
      <c r="C13" s="59" t="s">
        <v>14</v>
      </c>
      <c r="D13" s="59"/>
      <c r="E13" s="59">
        <f>G4*1000 + G5*3000 + G6*5000 + G10</f>
        <v>100000</v>
      </c>
      <c r="F13" s="59"/>
      <c r="G13" s="59"/>
      <c r="H13" s="59"/>
      <c r="I13" s="59"/>
      <c r="J13" s="35">
        <v>1000</v>
      </c>
      <c r="K13" s="35"/>
      <c r="L13" s="13">
        <v>3.5000000000000003E-2</v>
      </c>
      <c r="M13" s="35">
        <f t="shared" si="2"/>
        <v>0</v>
      </c>
    </row>
    <row r="14" spans="2:13" ht="16.5" thickTop="1" thickBot="1" x14ac:dyDescent="0.25">
      <c r="B14" s="35"/>
      <c r="C14" s="59" t="s">
        <v>24</v>
      </c>
      <c r="D14" s="59"/>
      <c r="E14" s="60">
        <f>E13-E13*3.5%</f>
        <v>96500</v>
      </c>
      <c r="F14" s="60"/>
      <c r="G14" s="60"/>
      <c r="H14" s="60"/>
      <c r="I14" s="60"/>
      <c r="J14" s="35">
        <v>1000</v>
      </c>
      <c r="K14" s="35"/>
      <c r="L14" s="13">
        <v>3.5000000000000003E-2</v>
      </c>
      <c r="M14" s="35">
        <f t="shared" si="2"/>
        <v>0</v>
      </c>
    </row>
    <row r="15" spans="2:13" s="19" customFormat="1" ht="22.5" thickTop="1" thickBot="1" x14ac:dyDescent="0.25">
      <c r="B15" s="34"/>
      <c r="C15" s="56" t="s">
        <v>25</v>
      </c>
      <c r="D15" s="56"/>
      <c r="E15" s="57">
        <f>SUM(M4:M15)</f>
        <v>96500</v>
      </c>
      <c r="F15" s="57"/>
      <c r="G15" s="57"/>
      <c r="H15" s="57"/>
      <c r="I15" s="57"/>
      <c r="J15" s="35">
        <v>1000</v>
      </c>
      <c r="K15" s="34"/>
      <c r="L15" s="13">
        <v>3.5000000000000003E-2</v>
      </c>
      <c r="M15" s="35">
        <f t="shared" si="2"/>
        <v>0</v>
      </c>
    </row>
    <row r="16" spans="2:13" ht="15.75" thickTop="1" x14ac:dyDescent="0.2"/>
    <row r="18" spans="2:8" ht="15.75" thickBot="1" x14ac:dyDescent="0.25"/>
    <row r="19" spans="2:8" ht="16.5" thickTop="1" thickBot="1" x14ac:dyDescent="0.25">
      <c r="B19" s="33" t="s">
        <v>15</v>
      </c>
      <c r="C19" s="33" t="s">
        <v>16</v>
      </c>
      <c r="D19" s="33" t="s">
        <v>14</v>
      </c>
    </row>
    <row r="20" spans="2:8" ht="16.5" thickTop="1" thickBot="1" x14ac:dyDescent="0.25">
      <c r="B20" s="33">
        <v>10000</v>
      </c>
      <c r="C20" s="33"/>
      <c r="D20" s="33">
        <f>B20*C20</f>
        <v>0</v>
      </c>
      <c r="F20" s="63" t="s">
        <v>17</v>
      </c>
      <c r="G20" s="63"/>
      <c r="H20" s="33" t="s">
        <v>14</v>
      </c>
    </row>
    <row r="21" spans="2:8" ht="16.5" thickTop="1" thickBot="1" x14ac:dyDescent="0.25">
      <c r="B21" s="33">
        <v>5000</v>
      </c>
      <c r="C21" s="33"/>
      <c r="D21" s="33">
        <f t="shared" ref="D21:D26" si="3">B21*C21</f>
        <v>0</v>
      </c>
      <c r="F21" s="33" t="s">
        <v>18</v>
      </c>
      <c r="G21" s="33"/>
      <c r="H21" s="33">
        <f>G21-G21*3.5%</f>
        <v>0</v>
      </c>
    </row>
    <row r="22" spans="2:8" ht="16.5" thickTop="1" thickBot="1" x14ac:dyDescent="0.25">
      <c r="B22" s="33">
        <v>1000</v>
      </c>
      <c r="C22" s="33"/>
      <c r="D22" s="33">
        <f t="shared" si="3"/>
        <v>0</v>
      </c>
      <c r="F22" s="33" t="s">
        <v>19</v>
      </c>
      <c r="G22" s="33"/>
      <c r="H22" s="33">
        <f t="shared" ref="H22:H28" si="4">G22-G22*3.5%</f>
        <v>0</v>
      </c>
    </row>
    <row r="23" spans="2:8" ht="16.5" thickTop="1" thickBot="1" x14ac:dyDescent="0.25">
      <c r="B23" s="33">
        <v>500</v>
      </c>
      <c r="C23" s="33"/>
      <c r="D23" s="33">
        <f t="shared" si="3"/>
        <v>0</v>
      </c>
      <c r="F23" s="33" t="s">
        <v>31</v>
      </c>
      <c r="G23" s="33"/>
      <c r="H23" s="33">
        <f t="shared" si="4"/>
        <v>0</v>
      </c>
    </row>
    <row r="24" spans="2:8" ht="16.5" thickTop="1" thickBot="1" x14ac:dyDescent="0.25">
      <c r="B24" s="33">
        <v>200</v>
      </c>
      <c r="C24" s="33"/>
      <c r="D24" s="33">
        <f t="shared" si="3"/>
        <v>0</v>
      </c>
      <c r="F24" s="33" t="s">
        <v>12</v>
      </c>
      <c r="G24" s="33"/>
      <c r="H24" s="33">
        <f t="shared" si="4"/>
        <v>0</v>
      </c>
    </row>
    <row r="25" spans="2:8" ht="16.5" thickTop="1" thickBot="1" x14ac:dyDescent="0.25">
      <c r="B25" s="33">
        <v>100</v>
      </c>
      <c r="C25" s="33"/>
      <c r="D25" s="33">
        <f t="shared" si="3"/>
        <v>0</v>
      </c>
      <c r="F25" s="33" t="s">
        <v>23</v>
      </c>
      <c r="G25" s="33"/>
      <c r="H25" s="33">
        <f t="shared" si="4"/>
        <v>0</v>
      </c>
    </row>
    <row r="26" spans="2:8" ht="16.5" thickTop="1" thickBot="1" x14ac:dyDescent="0.25">
      <c r="B26" s="33">
        <v>50</v>
      </c>
      <c r="C26" s="33"/>
      <c r="D26" s="33">
        <f t="shared" si="3"/>
        <v>0</v>
      </c>
      <c r="F26" s="33" t="s">
        <v>32</v>
      </c>
      <c r="G26" s="33"/>
      <c r="H26" s="33">
        <f t="shared" si="4"/>
        <v>0</v>
      </c>
    </row>
    <row r="27" spans="2:8" ht="16.5" thickTop="1" thickBot="1" x14ac:dyDescent="0.25">
      <c r="B27" s="61" t="s">
        <v>14</v>
      </c>
      <c r="C27" s="62"/>
      <c r="D27" s="3">
        <f>SUM(D20:D26)</f>
        <v>0</v>
      </c>
      <c r="F27" s="33" t="s">
        <v>30</v>
      </c>
      <c r="G27" s="33"/>
      <c r="H27" s="33">
        <f t="shared" si="4"/>
        <v>0</v>
      </c>
    </row>
    <row r="28" spans="2:8" ht="16.5" thickTop="1" thickBot="1" x14ac:dyDescent="0.25">
      <c r="B28" s="61" t="s">
        <v>20</v>
      </c>
      <c r="C28" s="62"/>
      <c r="D28" s="33">
        <f>H29</f>
        <v>0</v>
      </c>
      <c r="F28" s="33"/>
      <c r="G28" s="33"/>
      <c r="H28" s="33">
        <f t="shared" si="4"/>
        <v>0</v>
      </c>
    </row>
    <row r="29" spans="2:8" ht="16.5" thickTop="1" thickBot="1" x14ac:dyDescent="0.25">
      <c r="B29" s="61" t="s">
        <v>14</v>
      </c>
      <c r="C29" s="62"/>
      <c r="D29" s="5">
        <f>D27+D28</f>
        <v>0</v>
      </c>
      <c r="F29" s="33" t="s">
        <v>14</v>
      </c>
      <c r="G29" s="6">
        <f>SUM(G21:G28)</f>
        <v>0</v>
      </c>
      <c r="H29" s="6">
        <f>SUM(H21:H28)</f>
        <v>0</v>
      </c>
    </row>
    <row r="30" spans="2:8" ht="16.5" thickTop="1" thickBot="1" x14ac:dyDescent="0.25">
      <c r="B30" s="31"/>
      <c r="C30" s="32"/>
      <c r="D30" s="33"/>
    </row>
    <row r="31" spans="2:8" ht="15.75" thickTop="1" x14ac:dyDescent="0.2">
      <c r="B31" s="4"/>
      <c r="C31" s="4"/>
      <c r="D31" s="4"/>
    </row>
    <row r="32" spans="2:8" x14ac:dyDescent="0.2">
      <c r="B32" s="4"/>
      <c r="C32" s="4"/>
      <c r="D32" s="4"/>
    </row>
    <row r="33" spans="2:6" x14ac:dyDescent="0.2">
      <c r="B33" s="4"/>
    </row>
    <row r="35" spans="2:6" ht="15.75" thickBot="1" x14ac:dyDescent="0.25"/>
    <row r="36" spans="2:6" ht="16.5" thickTop="1" thickBot="1" x14ac:dyDescent="0.25">
      <c r="D36" s="64" t="s">
        <v>23</v>
      </c>
      <c r="E36" s="65"/>
      <c r="F36" s="66"/>
    </row>
    <row r="37" spans="2:6" ht="16.5" thickTop="1" thickBot="1" x14ac:dyDescent="0.25">
      <c r="D37" s="61" t="s">
        <v>21</v>
      </c>
      <c r="E37" s="62"/>
      <c r="F37" s="33">
        <f>E15</f>
        <v>96500</v>
      </c>
    </row>
    <row r="38" spans="2:6" ht="16.5" thickTop="1" thickBot="1" x14ac:dyDescent="0.25">
      <c r="D38" s="61" t="s">
        <v>15</v>
      </c>
      <c r="E38" s="62"/>
      <c r="F38" s="33">
        <f>D29</f>
        <v>0</v>
      </c>
    </row>
    <row r="39" spans="2:6" ht="16.5" thickTop="1" thickBot="1" x14ac:dyDescent="0.25">
      <c r="D39" s="10"/>
      <c r="E39" s="11"/>
      <c r="F39" s="3"/>
    </row>
    <row r="40" spans="2:6" ht="16.5" thickTop="1" thickBot="1" x14ac:dyDescent="0.25">
      <c r="D40" s="61" t="s">
        <v>22</v>
      </c>
      <c r="E40" s="62"/>
      <c r="F40" s="16">
        <f>F37-F38</f>
        <v>96500</v>
      </c>
    </row>
    <row r="41" spans="2:6" ht="15.75" thickTop="1" x14ac:dyDescent="0.2">
      <c r="D41" s="4"/>
      <c r="E41" s="4"/>
      <c r="F41" s="4"/>
    </row>
    <row r="42" spans="2:6" ht="18.75" x14ac:dyDescent="0.2">
      <c r="D42" s="15"/>
      <c r="E42" s="15"/>
      <c r="F42" s="15"/>
    </row>
    <row r="43" spans="2:6" ht="18.75" x14ac:dyDescent="0.2">
      <c r="D43" s="15"/>
      <c r="E43" s="15"/>
      <c r="F43" s="15"/>
    </row>
    <row r="44" spans="2:6" ht="18.75" x14ac:dyDescent="0.2">
      <c r="D44" s="15"/>
      <c r="E44" s="15"/>
      <c r="F44" s="15"/>
    </row>
    <row r="45" spans="2:6" ht="18.75" x14ac:dyDescent="0.2">
      <c r="D45" s="15"/>
      <c r="E45" s="15"/>
      <c r="F45" s="15"/>
    </row>
  </sheetData>
  <mergeCells count="15">
    <mergeCell ref="D38:E38"/>
    <mergeCell ref="D40:E40"/>
    <mergeCell ref="F20:G20"/>
    <mergeCell ref="B27:C27"/>
    <mergeCell ref="B28:C28"/>
    <mergeCell ref="B29:C29"/>
    <mergeCell ref="D36:F36"/>
    <mergeCell ref="D37:E37"/>
    <mergeCell ref="C15:D15"/>
    <mergeCell ref="E15:I15"/>
    <mergeCell ref="J10:K10"/>
    <mergeCell ref="C13:D13"/>
    <mergeCell ref="E13:I13"/>
    <mergeCell ref="C14:D14"/>
    <mergeCell ref="E14:I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7B894-1E49-AD41-A79C-D91FB2C9A31F}">
  <sheetPr>
    <tabColor rgb="FF7030A0"/>
  </sheetPr>
  <dimension ref="B2:M45"/>
  <sheetViews>
    <sheetView topLeftCell="D1" zoomScaleNormal="60" zoomScaleSheetLayoutView="100" workbookViewId="0">
      <selection activeCell="F17" sqref="F17"/>
    </sheetView>
  </sheetViews>
  <sheetFormatPr defaultColWidth="8.609375" defaultRowHeight="15" x14ac:dyDescent="0.2"/>
  <cols>
    <col min="1" max="1" width="8.609375" style="2"/>
    <col min="2" max="2" width="13.1796875" style="2" customWidth="1"/>
    <col min="3" max="3" width="11.02734375" style="2" customWidth="1"/>
    <col min="4" max="4" width="12.375" style="2" customWidth="1"/>
    <col min="5" max="5" width="12.64453125" style="2" customWidth="1"/>
    <col min="6" max="6" width="12.9140625" style="2" customWidth="1"/>
    <col min="7" max="7" width="12.375" style="2" customWidth="1"/>
    <col min="8" max="8" width="13.44921875" style="2" customWidth="1"/>
    <col min="9" max="9" width="10.76171875" style="2" customWidth="1"/>
    <col min="10" max="10" width="10.22265625" style="2" bestFit="1" customWidth="1"/>
    <col min="11" max="11" width="8.875" style="2" bestFit="1" customWidth="1"/>
    <col min="12" max="12" width="8.609375" style="1"/>
    <col min="13" max="13" width="12.10546875" style="2" customWidth="1"/>
    <col min="14" max="16384" width="8.609375" style="2"/>
  </cols>
  <sheetData>
    <row r="2" spans="2:13" ht="15.75" thickBot="1" x14ac:dyDescent="0.25"/>
    <row r="3" spans="2:13" ht="16.5" thickTop="1" thickBot="1" x14ac:dyDescent="0.25">
      <c r="B3" s="37" t="s">
        <v>5</v>
      </c>
      <c r="C3" s="37" t="s">
        <v>0</v>
      </c>
      <c r="D3" s="37" t="s">
        <v>1</v>
      </c>
      <c r="E3" s="37" t="s">
        <v>2</v>
      </c>
      <c r="F3" s="37" t="s">
        <v>3</v>
      </c>
      <c r="G3" s="37" t="s">
        <v>4</v>
      </c>
      <c r="H3" s="37" t="s">
        <v>27</v>
      </c>
      <c r="I3" s="37"/>
      <c r="J3" s="37" t="s">
        <v>26</v>
      </c>
      <c r="K3" s="37" t="s">
        <v>16</v>
      </c>
      <c r="L3" s="13" t="s">
        <v>28</v>
      </c>
      <c r="M3" s="37" t="s">
        <v>27</v>
      </c>
    </row>
    <row r="4" spans="2:13" ht="16.5" thickTop="1" thickBot="1" x14ac:dyDescent="0.25">
      <c r="B4" s="37" t="s">
        <v>6</v>
      </c>
      <c r="C4" s="37">
        <f>'2.5.2024'!F4</f>
        <v>710</v>
      </c>
      <c r="D4" s="37">
        <v>2500</v>
      </c>
      <c r="E4" s="37">
        <f>C4+D4</f>
        <v>3210</v>
      </c>
      <c r="F4" s="37">
        <v>1130</v>
      </c>
      <c r="G4" s="37">
        <f>E4-F4</f>
        <v>2080</v>
      </c>
      <c r="H4" s="37">
        <f>1000*G4</f>
        <v>2080000</v>
      </c>
      <c r="I4" s="37"/>
      <c r="J4" s="37">
        <v>1000</v>
      </c>
      <c r="K4" s="37">
        <v>1200</v>
      </c>
      <c r="L4" s="13">
        <v>4.8000000000000001E-2</v>
      </c>
      <c r="M4" s="37">
        <f>J4*K4-(J4*K4*L4)</f>
        <v>1142400</v>
      </c>
    </row>
    <row r="5" spans="2:13" ht="16.5" thickTop="1" thickBot="1" x14ac:dyDescent="0.25">
      <c r="B5" s="37" t="s">
        <v>7</v>
      </c>
      <c r="C5" s="37">
        <f>'2.5.2024'!F5</f>
        <v>0</v>
      </c>
      <c r="D5" s="37">
        <v>100</v>
      </c>
      <c r="E5" s="37">
        <f t="shared" ref="E5:E10" si="0">C5+D5</f>
        <v>100</v>
      </c>
      <c r="F5" s="37">
        <v>0</v>
      </c>
      <c r="G5" s="37">
        <f t="shared" ref="G5:G11" si="1">E5-F5</f>
        <v>100</v>
      </c>
      <c r="H5" s="37">
        <f>3000*G5</f>
        <v>300000</v>
      </c>
      <c r="I5" s="37"/>
      <c r="J5" s="37">
        <v>3000</v>
      </c>
      <c r="K5" s="37">
        <v>100</v>
      </c>
      <c r="L5" s="13">
        <v>4.8000000000000001E-2</v>
      </c>
      <c r="M5" s="37">
        <f t="shared" ref="M5:M15" si="2">J5*K5-(J5*K5*L5)</f>
        <v>285600</v>
      </c>
    </row>
    <row r="6" spans="2:13" ht="16.5" thickTop="1" thickBot="1" x14ac:dyDescent="0.25">
      <c r="B6" s="37" t="s">
        <v>8</v>
      </c>
      <c r="C6" s="37">
        <f>'2.5.2024'!F6</f>
        <v>14</v>
      </c>
      <c r="D6" s="37">
        <v>20</v>
      </c>
      <c r="E6" s="37">
        <f t="shared" si="0"/>
        <v>34</v>
      </c>
      <c r="F6" s="37">
        <v>30</v>
      </c>
      <c r="G6" s="37">
        <f t="shared" si="1"/>
        <v>4</v>
      </c>
      <c r="H6" s="37">
        <f>5000*G6</f>
        <v>20000</v>
      </c>
      <c r="I6" s="37"/>
      <c r="J6" s="37">
        <v>5000</v>
      </c>
      <c r="K6" s="37">
        <v>4</v>
      </c>
      <c r="L6" s="13">
        <v>4.8000000000000001E-2</v>
      </c>
      <c r="M6" s="37">
        <f t="shared" si="2"/>
        <v>19040</v>
      </c>
    </row>
    <row r="7" spans="2:13" ht="16.5" thickTop="1" thickBot="1" x14ac:dyDescent="0.25">
      <c r="B7" s="37" t="s">
        <v>11</v>
      </c>
      <c r="C7" s="37">
        <f>'2.5.2024'!F7</f>
        <v>9</v>
      </c>
      <c r="D7" s="37">
        <v>10</v>
      </c>
      <c r="E7" s="37">
        <f t="shared" si="0"/>
        <v>19</v>
      </c>
      <c r="F7" s="37">
        <v>9</v>
      </c>
      <c r="G7" s="37">
        <f t="shared" si="1"/>
        <v>10</v>
      </c>
      <c r="H7" s="14" t="s">
        <v>29</v>
      </c>
      <c r="I7" s="37"/>
      <c r="J7" s="37">
        <v>1000</v>
      </c>
      <c r="K7" s="37">
        <v>300</v>
      </c>
      <c r="L7" s="13">
        <v>4.7E-2</v>
      </c>
      <c r="M7" s="37">
        <f t="shared" si="2"/>
        <v>285900</v>
      </c>
    </row>
    <row r="8" spans="2:13" ht="16.5" thickTop="1" thickBot="1" x14ac:dyDescent="0.25">
      <c r="B8" s="37" t="s">
        <v>10</v>
      </c>
      <c r="C8" s="37">
        <f>'2.5.2024'!F8</f>
        <v>0</v>
      </c>
      <c r="D8" s="37">
        <v>0</v>
      </c>
      <c r="E8" s="37">
        <f t="shared" si="0"/>
        <v>0</v>
      </c>
      <c r="F8" s="37"/>
      <c r="G8" s="37">
        <f t="shared" si="1"/>
        <v>0</v>
      </c>
      <c r="H8" s="14">
        <f>SUM(H4:H6)</f>
        <v>2400000</v>
      </c>
      <c r="I8" s="37"/>
      <c r="J8" s="37">
        <v>1000</v>
      </c>
      <c r="K8" s="37">
        <v>200</v>
      </c>
      <c r="L8" s="13">
        <v>4.4999999999999998E-2</v>
      </c>
      <c r="M8" s="37">
        <f t="shared" si="2"/>
        <v>191000</v>
      </c>
    </row>
    <row r="9" spans="2:13" ht="16.5" thickTop="1" thickBot="1" x14ac:dyDescent="0.25">
      <c r="B9" s="37" t="s">
        <v>9</v>
      </c>
      <c r="C9" s="37">
        <f>'2.5.2024'!F9</f>
        <v>78</v>
      </c>
      <c r="D9" s="37">
        <v>0</v>
      </c>
      <c r="E9" s="37">
        <f t="shared" si="0"/>
        <v>78</v>
      </c>
      <c r="F9" s="37">
        <v>78</v>
      </c>
      <c r="G9" s="37">
        <f t="shared" si="1"/>
        <v>0</v>
      </c>
      <c r="H9" s="37"/>
      <c r="I9" s="37"/>
      <c r="J9" s="37">
        <v>1000</v>
      </c>
      <c r="K9" s="37">
        <v>80</v>
      </c>
      <c r="L9" s="13">
        <v>0.04</v>
      </c>
      <c r="M9" s="37">
        <f t="shared" si="2"/>
        <v>76800</v>
      </c>
    </row>
    <row r="10" spans="2:13" ht="16.5" thickTop="1" thickBot="1" x14ac:dyDescent="0.25">
      <c r="B10" s="37" t="s">
        <v>12</v>
      </c>
      <c r="C10" s="37">
        <f>'2.5.2024'!F10</f>
        <v>183058</v>
      </c>
      <c r="D10" s="37">
        <v>300000</v>
      </c>
      <c r="E10" s="37">
        <f t="shared" si="0"/>
        <v>483058</v>
      </c>
      <c r="F10" s="37">
        <v>275758</v>
      </c>
      <c r="G10" s="14">
        <f t="shared" si="1"/>
        <v>207300</v>
      </c>
      <c r="H10" s="37"/>
      <c r="I10" s="37"/>
      <c r="J10" s="58" t="s">
        <v>12</v>
      </c>
      <c r="K10" s="58"/>
      <c r="L10" s="13">
        <v>3.5000000000000003E-2</v>
      </c>
      <c r="M10" s="37">
        <f>G10-G10*L10</f>
        <v>200044.5</v>
      </c>
    </row>
    <row r="11" spans="2:13" ht="16.5" thickTop="1" thickBot="1" x14ac:dyDescent="0.25">
      <c r="B11" s="37" t="s">
        <v>13</v>
      </c>
      <c r="C11" s="37"/>
      <c r="D11" s="37"/>
      <c r="E11" s="37">
        <f>C11+D11</f>
        <v>0</v>
      </c>
      <c r="F11" s="37"/>
      <c r="G11" s="37">
        <f t="shared" si="1"/>
        <v>0</v>
      </c>
      <c r="H11" s="37"/>
      <c r="I11" s="37"/>
      <c r="J11" s="37">
        <v>1000</v>
      </c>
      <c r="K11" s="37">
        <v>300</v>
      </c>
      <c r="L11" s="13">
        <v>0.05</v>
      </c>
      <c r="M11" s="37">
        <f t="shared" si="2"/>
        <v>285000</v>
      </c>
    </row>
    <row r="12" spans="2:13" ht="16.5" thickTop="1" thickBot="1" x14ac:dyDescent="0.25">
      <c r="B12" s="37"/>
      <c r="C12" s="37"/>
      <c r="D12" s="37"/>
      <c r="E12" s="37"/>
      <c r="F12" s="37"/>
      <c r="G12" s="37"/>
      <c r="H12" s="37"/>
      <c r="I12" s="37"/>
      <c r="J12" s="37">
        <v>1000</v>
      </c>
      <c r="K12" s="37"/>
      <c r="L12" s="13">
        <v>3.5000000000000003E-2</v>
      </c>
      <c r="M12" s="37">
        <f t="shared" si="2"/>
        <v>0</v>
      </c>
    </row>
    <row r="13" spans="2:13" ht="16.5" thickTop="1" thickBot="1" x14ac:dyDescent="0.25">
      <c r="B13" s="37"/>
      <c r="C13" s="59" t="s">
        <v>14</v>
      </c>
      <c r="D13" s="59"/>
      <c r="E13" s="59">
        <f>G4*1000 + G5*3000 + G6*5000 + G10</f>
        <v>2607300</v>
      </c>
      <c r="F13" s="59"/>
      <c r="G13" s="59"/>
      <c r="H13" s="59"/>
      <c r="I13" s="59"/>
      <c r="J13" s="37">
        <v>1000</v>
      </c>
      <c r="K13" s="37"/>
      <c r="L13" s="13">
        <v>3.5000000000000003E-2</v>
      </c>
      <c r="M13" s="37">
        <f t="shared" si="2"/>
        <v>0</v>
      </c>
    </row>
    <row r="14" spans="2:13" ht="16.5" thickTop="1" thickBot="1" x14ac:dyDescent="0.25">
      <c r="B14" s="37"/>
      <c r="C14" s="59" t="s">
        <v>24</v>
      </c>
      <c r="D14" s="59"/>
      <c r="E14" s="60">
        <f>E13-E13*3.5%</f>
        <v>2516044.5</v>
      </c>
      <c r="F14" s="60"/>
      <c r="G14" s="60"/>
      <c r="H14" s="60"/>
      <c r="I14" s="60"/>
      <c r="J14" s="37">
        <v>1000</v>
      </c>
      <c r="K14" s="37"/>
      <c r="L14" s="13">
        <v>3.5000000000000003E-2</v>
      </c>
      <c r="M14" s="37">
        <f t="shared" si="2"/>
        <v>0</v>
      </c>
    </row>
    <row r="15" spans="2:13" s="19" customFormat="1" ht="22.5" thickTop="1" thickBot="1" x14ac:dyDescent="0.25">
      <c r="B15" s="36"/>
      <c r="C15" s="56" t="s">
        <v>25</v>
      </c>
      <c r="D15" s="56"/>
      <c r="E15" s="57">
        <f>SUM(M4:M15)</f>
        <v>2485784.5</v>
      </c>
      <c r="F15" s="57"/>
      <c r="G15" s="57"/>
      <c r="H15" s="57"/>
      <c r="I15" s="57"/>
      <c r="J15" s="37">
        <v>1000</v>
      </c>
      <c r="K15" s="36"/>
      <c r="L15" s="13">
        <v>3.5000000000000003E-2</v>
      </c>
      <c r="M15" s="37">
        <f t="shared" si="2"/>
        <v>0</v>
      </c>
    </row>
    <row r="16" spans="2:13" ht="15.75" thickTop="1" x14ac:dyDescent="0.2"/>
    <row r="18" spans="2:10" ht="15.75" thickBot="1" x14ac:dyDescent="0.25">
      <c r="J18" s="2">
        <v>0</v>
      </c>
    </row>
    <row r="19" spans="2:10" ht="16.5" thickTop="1" thickBot="1" x14ac:dyDescent="0.25">
      <c r="B19" s="40" t="s">
        <v>15</v>
      </c>
      <c r="C19" s="40" t="s">
        <v>16</v>
      </c>
      <c r="D19" s="40" t="s">
        <v>14</v>
      </c>
    </row>
    <row r="20" spans="2:10" ht="16.5" thickTop="1" thickBot="1" x14ac:dyDescent="0.25">
      <c r="B20" s="40">
        <v>10000</v>
      </c>
      <c r="C20" s="40">
        <v>42</v>
      </c>
      <c r="D20" s="40">
        <f>B20*C20</f>
        <v>420000</v>
      </c>
      <c r="F20" s="63" t="s">
        <v>17</v>
      </c>
      <c r="G20" s="63"/>
      <c r="H20" s="40" t="s">
        <v>14</v>
      </c>
    </row>
    <row r="21" spans="2:10" ht="16.5" thickTop="1" thickBot="1" x14ac:dyDescent="0.25">
      <c r="B21" s="40">
        <v>5000</v>
      </c>
      <c r="C21" s="40">
        <v>128</v>
      </c>
      <c r="D21" s="40">
        <f t="shared" ref="D21:D26" si="3">B21*C21</f>
        <v>640000</v>
      </c>
      <c r="F21" s="40" t="s">
        <v>18</v>
      </c>
      <c r="G21" s="40"/>
      <c r="H21" s="40">
        <f>G21-G21*3.5%</f>
        <v>0</v>
      </c>
    </row>
    <row r="22" spans="2:10" ht="16.5" thickTop="1" thickBot="1" x14ac:dyDescent="0.25">
      <c r="B22" s="40">
        <v>1000</v>
      </c>
      <c r="C22" s="40">
        <v>1291</v>
      </c>
      <c r="D22" s="40">
        <f t="shared" si="3"/>
        <v>1291000</v>
      </c>
      <c r="F22" s="40" t="s">
        <v>19</v>
      </c>
      <c r="G22" s="40"/>
      <c r="H22" s="40">
        <f t="shared" ref="H22:H28" si="4">G22-G22*3.5%</f>
        <v>0</v>
      </c>
    </row>
    <row r="23" spans="2:10" ht="16.5" thickTop="1" thickBot="1" x14ac:dyDescent="0.25">
      <c r="B23" s="40">
        <v>500</v>
      </c>
      <c r="C23" s="40">
        <v>8</v>
      </c>
      <c r="D23" s="40">
        <f t="shared" si="3"/>
        <v>4000</v>
      </c>
      <c r="F23" s="40" t="s">
        <v>31</v>
      </c>
      <c r="G23" s="40"/>
      <c r="H23" s="40">
        <f t="shared" si="4"/>
        <v>0</v>
      </c>
    </row>
    <row r="24" spans="2:10" ht="16.5" thickTop="1" thickBot="1" x14ac:dyDescent="0.25">
      <c r="B24" s="40">
        <v>200</v>
      </c>
      <c r="C24" s="40">
        <v>19</v>
      </c>
      <c r="D24" s="40">
        <f t="shared" si="3"/>
        <v>3800</v>
      </c>
      <c r="F24" s="40" t="s">
        <v>12</v>
      </c>
      <c r="G24" s="40">
        <v>100000</v>
      </c>
      <c r="H24" s="40">
        <f t="shared" si="4"/>
        <v>96500</v>
      </c>
    </row>
    <row r="25" spans="2:10" ht="16.5" thickTop="1" thickBot="1" x14ac:dyDescent="0.25">
      <c r="B25" s="40">
        <v>100</v>
      </c>
      <c r="C25" s="40">
        <v>157</v>
      </c>
      <c r="D25" s="40">
        <f t="shared" si="3"/>
        <v>15700</v>
      </c>
      <c r="F25" s="40" t="s">
        <v>23</v>
      </c>
      <c r="G25" s="40">
        <v>0</v>
      </c>
      <c r="H25" s="40">
        <f t="shared" si="4"/>
        <v>0</v>
      </c>
    </row>
    <row r="26" spans="2:10" ht="16.5" thickTop="1" thickBot="1" x14ac:dyDescent="0.25">
      <c r="B26" s="40">
        <v>50</v>
      </c>
      <c r="C26" s="40">
        <v>7</v>
      </c>
      <c r="D26" s="40">
        <f t="shared" si="3"/>
        <v>350</v>
      </c>
      <c r="F26" s="40" t="s">
        <v>32</v>
      </c>
      <c r="G26" s="40"/>
      <c r="H26" s="40">
        <f t="shared" si="4"/>
        <v>0</v>
      </c>
    </row>
    <row r="27" spans="2:10" ht="16.5" thickTop="1" thickBot="1" x14ac:dyDescent="0.25">
      <c r="B27" s="61" t="s">
        <v>14</v>
      </c>
      <c r="C27" s="62"/>
      <c r="D27" s="3">
        <f>SUM(D20:D26)</f>
        <v>2374850</v>
      </c>
      <c r="F27" s="40" t="s">
        <v>30</v>
      </c>
      <c r="G27" s="40"/>
      <c r="H27" s="40">
        <f t="shared" si="4"/>
        <v>0</v>
      </c>
    </row>
    <row r="28" spans="2:10" ht="16.5" thickTop="1" thickBot="1" x14ac:dyDescent="0.25">
      <c r="B28" s="61" t="s">
        <v>20</v>
      </c>
      <c r="C28" s="62"/>
      <c r="D28" s="40">
        <f>H29</f>
        <v>96500</v>
      </c>
      <c r="F28" s="40"/>
      <c r="G28" s="40"/>
      <c r="H28" s="40">
        <f t="shared" si="4"/>
        <v>0</v>
      </c>
    </row>
    <row r="29" spans="2:10" ht="16.5" thickTop="1" thickBot="1" x14ac:dyDescent="0.25">
      <c r="B29" s="61" t="s">
        <v>14</v>
      </c>
      <c r="C29" s="62"/>
      <c r="D29" s="5">
        <f>D27+D28</f>
        <v>2471350</v>
      </c>
      <c r="F29" s="40" t="s">
        <v>14</v>
      </c>
      <c r="G29" s="6">
        <f>SUM(G21:G28)</f>
        <v>100000</v>
      </c>
      <c r="H29" s="6">
        <f>SUM(H21:H28)</f>
        <v>96500</v>
      </c>
    </row>
    <row r="30" spans="2:10" ht="16.5" thickTop="1" thickBot="1" x14ac:dyDescent="0.25">
      <c r="B30" s="38"/>
      <c r="C30" s="39"/>
      <c r="D30" s="40"/>
    </row>
    <row r="31" spans="2:10" ht="15.75" thickTop="1" x14ac:dyDescent="0.2">
      <c r="B31" s="4"/>
      <c r="C31" s="4"/>
      <c r="D31" s="4"/>
    </row>
    <row r="32" spans="2:10" x14ac:dyDescent="0.2">
      <c r="B32" s="4"/>
      <c r="C32" s="4"/>
      <c r="D32" s="4"/>
    </row>
    <row r="33" spans="2:6" x14ac:dyDescent="0.2">
      <c r="B33" s="4"/>
    </row>
    <row r="35" spans="2:6" ht="15.75" thickBot="1" x14ac:dyDescent="0.25"/>
    <row r="36" spans="2:6" ht="16.5" thickTop="1" thickBot="1" x14ac:dyDescent="0.25">
      <c r="D36" s="64" t="s">
        <v>23</v>
      </c>
      <c r="E36" s="65"/>
      <c r="F36" s="66"/>
    </row>
    <row r="37" spans="2:6" ht="16.5" thickTop="1" thickBot="1" x14ac:dyDescent="0.25">
      <c r="D37" s="61" t="s">
        <v>21</v>
      </c>
      <c r="E37" s="62"/>
      <c r="F37" s="40">
        <f>E15</f>
        <v>2485784.5</v>
      </c>
    </row>
    <row r="38" spans="2:6" ht="16.5" thickTop="1" thickBot="1" x14ac:dyDescent="0.25">
      <c r="D38" s="61" t="s">
        <v>15</v>
      </c>
      <c r="E38" s="62"/>
      <c r="F38" s="40">
        <f>D29</f>
        <v>2471350</v>
      </c>
    </row>
    <row r="39" spans="2:6" ht="16.5" thickTop="1" thickBot="1" x14ac:dyDescent="0.25">
      <c r="D39" s="10"/>
      <c r="E39" s="11"/>
      <c r="F39" s="3"/>
    </row>
    <row r="40" spans="2:6" ht="16.5" thickTop="1" thickBot="1" x14ac:dyDescent="0.25">
      <c r="D40" s="61" t="s">
        <v>22</v>
      </c>
      <c r="E40" s="62"/>
      <c r="F40" s="16">
        <f>F37-F38</f>
        <v>14434.5</v>
      </c>
    </row>
    <row r="41" spans="2:6" ht="15.75" thickTop="1" x14ac:dyDescent="0.2">
      <c r="D41" s="4"/>
      <c r="E41" s="4"/>
      <c r="F41" s="4"/>
    </row>
    <row r="42" spans="2:6" ht="18.75" x14ac:dyDescent="0.2">
      <c r="D42" s="15"/>
      <c r="E42" s="15"/>
      <c r="F42" s="15"/>
    </row>
    <row r="43" spans="2:6" ht="18.75" x14ac:dyDescent="0.2">
      <c r="D43" s="15"/>
      <c r="E43" s="15"/>
      <c r="F43" s="15"/>
    </row>
    <row r="44" spans="2:6" ht="18.75" x14ac:dyDescent="0.2">
      <c r="D44" s="15"/>
      <c r="E44" s="15"/>
      <c r="F44" s="15"/>
    </row>
    <row r="45" spans="2:6" ht="18.75" x14ac:dyDescent="0.2">
      <c r="D45" s="15"/>
      <c r="E45" s="15"/>
      <c r="F45" s="15"/>
    </row>
  </sheetData>
  <mergeCells count="15">
    <mergeCell ref="C15:D15"/>
    <mergeCell ref="E15:I15"/>
    <mergeCell ref="J10:K10"/>
    <mergeCell ref="C13:D13"/>
    <mergeCell ref="E13:I13"/>
    <mergeCell ref="C14:D14"/>
    <mergeCell ref="E14:I14"/>
    <mergeCell ref="D38:E38"/>
    <mergeCell ref="D40:E40"/>
    <mergeCell ref="F20:G20"/>
    <mergeCell ref="B27:C27"/>
    <mergeCell ref="B28:C28"/>
    <mergeCell ref="B29:C29"/>
    <mergeCell ref="D36:F36"/>
    <mergeCell ref="D37:E3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B9D31-191D-41FF-BBF8-FB760064A932}">
  <sheetPr>
    <tabColor rgb="FF7030A0"/>
  </sheetPr>
  <dimension ref="B2:M45"/>
  <sheetViews>
    <sheetView topLeftCell="C1" zoomScaleNormal="60" zoomScaleSheetLayoutView="100" workbookViewId="0">
      <selection activeCell="J25" sqref="J25"/>
    </sheetView>
  </sheetViews>
  <sheetFormatPr defaultColWidth="8.609375" defaultRowHeight="15" x14ac:dyDescent="0.2"/>
  <cols>
    <col min="1" max="1" width="8.609375" style="2"/>
    <col min="2" max="2" width="13.1796875" style="2" customWidth="1"/>
    <col min="3" max="3" width="11.02734375" style="2" customWidth="1"/>
    <col min="4" max="4" width="12.375" style="2" customWidth="1"/>
    <col min="5" max="5" width="12.64453125" style="2" customWidth="1"/>
    <col min="6" max="6" width="12.9140625" style="2" customWidth="1"/>
    <col min="7" max="7" width="12.375" style="2" customWidth="1"/>
    <col min="8" max="8" width="13.44921875" style="2" customWidth="1"/>
    <col min="9" max="9" width="10.76171875" style="2" customWidth="1"/>
    <col min="10" max="10" width="10.22265625" style="2" bestFit="1" customWidth="1"/>
    <col min="11" max="11" width="8.875" style="2" bestFit="1" customWidth="1"/>
    <col min="12" max="12" width="8.609375" style="1"/>
    <col min="13" max="13" width="12.10546875" style="2" customWidth="1"/>
    <col min="14" max="16384" width="8.609375" style="2"/>
  </cols>
  <sheetData>
    <row r="2" spans="2:13" ht="15.75" thickBot="1" x14ac:dyDescent="0.25"/>
    <row r="3" spans="2:13" ht="16.5" thickTop="1" thickBot="1" x14ac:dyDescent="0.25">
      <c r="B3" s="42" t="s">
        <v>5</v>
      </c>
      <c r="C3" s="42" t="s">
        <v>0</v>
      </c>
      <c r="D3" s="42" t="s">
        <v>1</v>
      </c>
      <c r="E3" s="42" t="s">
        <v>2</v>
      </c>
      <c r="F3" s="42" t="s">
        <v>3</v>
      </c>
      <c r="G3" s="42" t="s">
        <v>4</v>
      </c>
      <c r="H3" s="42" t="s">
        <v>27</v>
      </c>
      <c r="I3" s="42"/>
      <c r="J3" s="42" t="s">
        <v>26</v>
      </c>
      <c r="K3" s="42" t="s">
        <v>16</v>
      </c>
      <c r="L3" s="13" t="s">
        <v>28</v>
      </c>
      <c r="M3" s="42" t="s">
        <v>27</v>
      </c>
    </row>
    <row r="4" spans="2:13" ht="16.5" thickTop="1" thickBot="1" x14ac:dyDescent="0.25">
      <c r="B4" s="42" t="s">
        <v>6</v>
      </c>
      <c r="C4" s="42"/>
      <c r="D4" s="42"/>
      <c r="E4" s="42">
        <f>C4+D4</f>
        <v>0</v>
      </c>
      <c r="F4" s="42"/>
      <c r="G4" s="42">
        <f>E4-F4</f>
        <v>0</v>
      </c>
      <c r="H4" s="42">
        <f>1000*G4</f>
        <v>0</v>
      </c>
      <c r="I4" s="42"/>
      <c r="J4" s="42">
        <v>1000</v>
      </c>
      <c r="K4" s="42"/>
      <c r="L4" s="13">
        <v>4.8000000000000001E-2</v>
      </c>
      <c r="M4" s="42">
        <f>J4*K4-(J4*K4*L4)</f>
        <v>0</v>
      </c>
    </row>
    <row r="5" spans="2:13" ht="16.5" thickTop="1" thickBot="1" x14ac:dyDescent="0.25">
      <c r="B5" s="42" t="s">
        <v>7</v>
      </c>
      <c r="C5" s="42"/>
      <c r="D5" s="42"/>
      <c r="E5" s="42">
        <f t="shared" ref="E5:E10" si="0">C5+D5</f>
        <v>0</v>
      </c>
      <c r="F5" s="42"/>
      <c r="G5" s="42">
        <f t="shared" ref="G5:G11" si="1">E5-F5</f>
        <v>0</v>
      </c>
      <c r="H5" s="42">
        <f>3000*G5</f>
        <v>0</v>
      </c>
      <c r="I5" s="42"/>
      <c r="J5" s="42">
        <v>3000</v>
      </c>
      <c r="K5" s="42"/>
      <c r="L5" s="13">
        <v>4.8000000000000001E-2</v>
      </c>
      <c r="M5" s="42">
        <f t="shared" ref="M5:M15" si="2">J5*K5-(J5*K5*L5)</f>
        <v>0</v>
      </c>
    </row>
    <row r="6" spans="2:13" ht="16.5" thickTop="1" thickBot="1" x14ac:dyDescent="0.25">
      <c r="B6" s="42" t="s">
        <v>8</v>
      </c>
      <c r="C6" s="42"/>
      <c r="D6" s="42"/>
      <c r="E6" s="42">
        <f t="shared" si="0"/>
        <v>0</v>
      </c>
      <c r="F6" s="42"/>
      <c r="G6" s="42">
        <f t="shared" si="1"/>
        <v>0</v>
      </c>
      <c r="H6" s="42">
        <f>5000*G6</f>
        <v>0</v>
      </c>
      <c r="I6" s="42"/>
      <c r="J6" s="42">
        <v>5000</v>
      </c>
      <c r="K6" s="42"/>
      <c r="L6" s="13">
        <v>4.8000000000000001E-2</v>
      </c>
      <c r="M6" s="42">
        <f t="shared" si="2"/>
        <v>0</v>
      </c>
    </row>
    <row r="7" spans="2:13" ht="16.5" thickTop="1" thickBot="1" x14ac:dyDescent="0.25">
      <c r="B7" s="42" t="s">
        <v>11</v>
      </c>
      <c r="C7" s="42"/>
      <c r="D7" s="42"/>
      <c r="E7" s="42">
        <f t="shared" si="0"/>
        <v>0</v>
      </c>
      <c r="F7" s="42"/>
      <c r="G7" s="42">
        <f t="shared" si="1"/>
        <v>0</v>
      </c>
      <c r="H7" s="14" t="s">
        <v>29</v>
      </c>
      <c r="I7" s="42"/>
      <c r="J7" s="42">
        <v>1000</v>
      </c>
      <c r="K7" s="42"/>
      <c r="L7" s="13">
        <v>4.7E-2</v>
      </c>
      <c r="M7" s="42">
        <f t="shared" si="2"/>
        <v>0</v>
      </c>
    </row>
    <row r="8" spans="2:13" ht="16.5" thickTop="1" thickBot="1" x14ac:dyDescent="0.25">
      <c r="B8" s="42" t="s">
        <v>10</v>
      </c>
      <c r="C8" s="42"/>
      <c r="D8" s="42"/>
      <c r="E8" s="42">
        <f t="shared" si="0"/>
        <v>0</v>
      </c>
      <c r="F8" s="42"/>
      <c r="G8" s="42">
        <f t="shared" si="1"/>
        <v>0</v>
      </c>
      <c r="H8" s="14">
        <f>SUM(H4:H6)</f>
        <v>0</v>
      </c>
      <c r="I8" s="42"/>
      <c r="J8" s="42">
        <v>1000</v>
      </c>
      <c r="K8" s="42"/>
      <c r="L8" s="13">
        <v>4.4999999999999998E-2</v>
      </c>
      <c r="M8" s="42">
        <f t="shared" si="2"/>
        <v>0</v>
      </c>
    </row>
    <row r="9" spans="2:13" ht="16.5" thickTop="1" thickBot="1" x14ac:dyDescent="0.25">
      <c r="B9" s="42" t="s">
        <v>9</v>
      </c>
      <c r="C9" s="42"/>
      <c r="D9" s="42"/>
      <c r="E9" s="42">
        <f t="shared" si="0"/>
        <v>0</v>
      </c>
      <c r="F9" s="42"/>
      <c r="G9" s="42">
        <f t="shared" si="1"/>
        <v>0</v>
      </c>
      <c r="H9" s="42"/>
      <c r="I9" s="42"/>
      <c r="J9" s="42">
        <v>1000</v>
      </c>
      <c r="K9" s="42"/>
      <c r="L9" s="13">
        <v>0.04</v>
      </c>
      <c r="M9" s="42">
        <f t="shared" si="2"/>
        <v>0</v>
      </c>
    </row>
    <row r="10" spans="2:13" ht="16.5" thickTop="1" thickBot="1" x14ac:dyDescent="0.25">
      <c r="B10" s="42" t="s">
        <v>12</v>
      </c>
      <c r="C10" s="42">
        <f>'2.5.1231'!F10</f>
        <v>140906</v>
      </c>
      <c r="D10" s="42"/>
      <c r="E10" s="42">
        <f t="shared" si="0"/>
        <v>140906</v>
      </c>
      <c r="F10" s="42">
        <v>130906</v>
      </c>
      <c r="G10" s="14">
        <f t="shared" si="1"/>
        <v>10000</v>
      </c>
      <c r="H10" s="42"/>
      <c r="I10" s="42"/>
      <c r="J10" s="58" t="s">
        <v>12</v>
      </c>
      <c r="K10" s="58"/>
      <c r="L10" s="13">
        <v>3.5000000000000003E-2</v>
      </c>
      <c r="M10" s="42">
        <f>G10-G10*L10</f>
        <v>9650</v>
      </c>
    </row>
    <row r="11" spans="2:13" ht="16.5" thickTop="1" thickBot="1" x14ac:dyDescent="0.25">
      <c r="B11" s="42" t="s">
        <v>13</v>
      </c>
      <c r="C11" s="42"/>
      <c r="D11" s="42"/>
      <c r="E11" s="42">
        <f>C11+D11</f>
        <v>0</v>
      </c>
      <c r="F11" s="42"/>
      <c r="G11" s="42">
        <f t="shared" si="1"/>
        <v>0</v>
      </c>
      <c r="H11" s="42"/>
      <c r="I11" s="42"/>
      <c r="J11" s="42">
        <v>1000</v>
      </c>
      <c r="K11" s="42"/>
      <c r="L11" s="13">
        <v>3.5000000000000003E-2</v>
      </c>
      <c r="M11" s="42">
        <f t="shared" si="2"/>
        <v>0</v>
      </c>
    </row>
    <row r="12" spans="2:13" ht="16.5" thickTop="1" thickBot="1" x14ac:dyDescent="0.25">
      <c r="B12" s="42"/>
      <c r="C12" s="42"/>
      <c r="D12" s="42"/>
      <c r="E12" s="42"/>
      <c r="F12" s="42"/>
      <c r="G12" s="42"/>
      <c r="H12" s="42"/>
      <c r="I12" s="42"/>
      <c r="J12" s="42">
        <v>1000</v>
      </c>
      <c r="K12" s="42"/>
      <c r="L12" s="13">
        <v>3.5000000000000003E-2</v>
      </c>
      <c r="M12" s="42">
        <f t="shared" si="2"/>
        <v>0</v>
      </c>
    </row>
    <row r="13" spans="2:13" ht="16.5" thickTop="1" thickBot="1" x14ac:dyDescent="0.25">
      <c r="B13" s="42"/>
      <c r="C13" s="59" t="s">
        <v>14</v>
      </c>
      <c r="D13" s="59"/>
      <c r="E13" s="59">
        <f>G4*1000 + G5*3000 + G6*5000 + G10</f>
        <v>10000</v>
      </c>
      <c r="F13" s="59"/>
      <c r="G13" s="59"/>
      <c r="H13" s="59"/>
      <c r="I13" s="59"/>
      <c r="J13" s="42">
        <v>1000</v>
      </c>
      <c r="K13" s="42"/>
      <c r="L13" s="13">
        <v>3.5000000000000003E-2</v>
      </c>
      <c r="M13" s="42">
        <f t="shared" si="2"/>
        <v>0</v>
      </c>
    </row>
    <row r="14" spans="2:13" ht="16.5" thickTop="1" thickBot="1" x14ac:dyDescent="0.25">
      <c r="B14" s="42"/>
      <c r="C14" s="59" t="s">
        <v>24</v>
      </c>
      <c r="D14" s="59"/>
      <c r="E14" s="60">
        <f>E13-E13*3.5%</f>
        <v>9650</v>
      </c>
      <c r="F14" s="60"/>
      <c r="G14" s="60"/>
      <c r="H14" s="60"/>
      <c r="I14" s="60"/>
      <c r="J14" s="42">
        <v>1000</v>
      </c>
      <c r="K14" s="42"/>
      <c r="L14" s="13">
        <v>3.5000000000000003E-2</v>
      </c>
      <c r="M14" s="42">
        <f t="shared" si="2"/>
        <v>0</v>
      </c>
    </row>
    <row r="15" spans="2:13" s="19" customFormat="1" ht="22.5" thickTop="1" thickBot="1" x14ac:dyDescent="0.25">
      <c r="B15" s="41"/>
      <c r="C15" s="56" t="s">
        <v>25</v>
      </c>
      <c r="D15" s="56"/>
      <c r="E15" s="57">
        <f>SUM(M4:M15)</f>
        <v>9650</v>
      </c>
      <c r="F15" s="57"/>
      <c r="G15" s="57"/>
      <c r="H15" s="57"/>
      <c r="I15" s="57"/>
      <c r="J15" s="42">
        <v>1000</v>
      </c>
      <c r="K15" s="41"/>
      <c r="L15" s="13">
        <v>3.5000000000000003E-2</v>
      </c>
      <c r="M15" s="42">
        <f t="shared" si="2"/>
        <v>0</v>
      </c>
    </row>
    <row r="16" spans="2:13" ht="15.75" thickTop="1" x14ac:dyDescent="0.2"/>
    <row r="18" spans="2:8" ht="15.75" thickBot="1" x14ac:dyDescent="0.25"/>
    <row r="19" spans="2:8" ht="16.5" thickTop="1" thickBot="1" x14ac:dyDescent="0.25">
      <c r="B19" s="45" t="s">
        <v>15</v>
      </c>
      <c r="C19" s="45" t="s">
        <v>16</v>
      </c>
      <c r="D19" s="45" t="s">
        <v>14</v>
      </c>
    </row>
    <row r="20" spans="2:8" ht="16.5" thickTop="1" thickBot="1" x14ac:dyDescent="0.25">
      <c r="B20" s="45">
        <v>10000</v>
      </c>
      <c r="C20" s="45"/>
      <c r="D20" s="45">
        <f>B20*C20</f>
        <v>0</v>
      </c>
      <c r="F20" s="63" t="s">
        <v>17</v>
      </c>
      <c r="G20" s="63"/>
      <c r="H20" s="45" t="s">
        <v>14</v>
      </c>
    </row>
    <row r="21" spans="2:8" ht="16.5" thickTop="1" thickBot="1" x14ac:dyDescent="0.25">
      <c r="B21" s="45">
        <v>5000</v>
      </c>
      <c r="C21" s="45"/>
      <c r="D21" s="45">
        <f t="shared" ref="D21:D26" si="3">B21*C21</f>
        <v>0</v>
      </c>
      <c r="F21" s="45" t="s">
        <v>18</v>
      </c>
      <c r="G21" s="45">
        <v>10000</v>
      </c>
      <c r="H21" s="45">
        <f>G21-G21*3.5%</f>
        <v>9650</v>
      </c>
    </row>
    <row r="22" spans="2:8" ht="16.5" thickTop="1" thickBot="1" x14ac:dyDescent="0.25">
      <c r="B22" s="45">
        <v>1000</v>
      </c>
      <c r="C22" s="45"/>
      <c r="D22" s="45">
        <f t="shared" si="3"/>
        <v>0</v>
      </c>
      <c r="F22" s="45" t="s">
        <v>19</v>
      </c>
      <c r="G22" s="45"/>
      <c r="H22" s="45">
        <f t="shared" ref="H22:H28" si="4">G22-G22*3.5%</f>
        <v>0</v>
      </c>
    </row>
    <row r="23" spans="2:8" ht="16.5" thickTop="1" thickBot="1" x14ac:dyDescent="0.25">
      <c r="B23" s="45">
        <v>500</v>
      </c>
      <c r="C23" s="45"/>
      <c r="D23" s="45">
        <f t="shared" si="3"/>
        <v>0</v>
      </c>
      <c r="F23" s="45" t="s">
        <v>31</v>
      </c>
      <c r="G23" s="45"/>
      <c r="H23" s="45">
        <f t="shared" si="4"/>
        <v>0</v>
      </c>
    </row>
    <row r="24" spans="2:8" ht="16.5" thickTop="1" thickBot="1" x14ac:dyDescent="0.25">
      <c r="B24" s="45">
        <v>200</v>
      </c>
      <c r="C24" s="45"/>
      <c r="D24" s="45">
        <f t="shared" si="3"/>
        <v>0</v>
      </c>
      <c r="F24" s="45" t="s">
        <v>12</v>
      </c>
      <c r="G24" s="45"/>
      <c r="H24" s="45">
        <f t="shared" si="4"/>
        <v>0</v>
      </c>
    </row>
    <row r="25" spans="2:8" ht="16.5" thickTop="1" thickBot="1" x14ac:dyDescent="0.25">
      <c r="B25" s="45">
        <v>100</v>
      </c>
      <c r="C25" s="45"/>
      <c r="D25" s="45">
        <f t="shared" si="3"/>
        <v>0</v>
      </c>
      <c r="F25" s="45" t="s">
        <v>23</v>
      </c>
      <c r="G25" s="45"/>
      <c r="H25" s="45">
        <f t="shared" si="4"/>
        <v>0</v>
      </c>
    </row>
    <row r="26" spans="2:8" ht="16.5" thickTop="1" thickBot="1" x14ac:dyDescent="0.25">
      <c r="B26" s="45">
        <v>50</v>
      </c>
      <c r="C26" s="45"/>
      <c r="D26" s="45">
        <f t="shared" si="3"/>
        <v>0</v>
      </c>
      <c r="F26" s="45" t="s">
        <v>32</v>
      </c>
      <c r="G26" s="45"/>
      <c r="H26" s="45">
        <f t="shared" si="4"/>
        <v>0</v>
      </c>
    </row>
    <row r="27" spans="2:8" ht="16.5" thickTop="1" thickBot="1" x14ac:dyDescent="0.25">
      <c r="B27" s="61" t="s">
        <v>14</v>
      </c>
      <c r="C27" s="62"/>
      <c r="D27" s="3">
        <f>SUM(D20:D26)</f>
        <v>0</v>
      </c>
      <c r="F27" s="45" t="s">
        <v>30</v>
      </c>
      <c r="G27" s="45"/>
      <c r="H27" s="45">
        <f t="shared" si="4"/>
        <v>0</v>
      </c>
    </row>
    <row r="28" spans="2:8" ht="16.5" thickTop="1" thickBot="1" x14ac:dyDescent="0.25">
      <c r="B28" s="61" t="s">
        <v>20</v>
      </c>
      <c r="C28" s="62"/>
      <c r="D28" s="45">
        <f>H29</f>
        <v>9650</v>
      </c>
      <c r="F28" s="45"/>
      <c r="G28" s="45"/>
      <c r="H28" s="45">
        <f t="shared" si="4"/>
        <v>0</v>
      </c>
    </row>
    <row r="29" spans="2:8" ht="16.5" thickTop="1" thickBot="1" x14ac:dyDescent="0.25">
      <c r="B29" s="61" t="s">
        <v>14</v>
      </c>
      <c r="C29" s="62"/>
      <c r="D29" s="5">
        <f>D27+D28</f>
        <v>9650</v>
      </c>
      <c r="F29" s="45" t="s">
        <v>14</v>
      </c>
      <c r="G29" s="6">
        <f>SUM(G21:G28)</f>
        <v>10000</v>
      </c>
      <c r="H29" s="6">
        <f>SUM(H21:H28)</f>
        <v>9650</v>
      </c>
    </row>
    <row r="30" spans="2:8" ht="16.5" thickTop="1" thickBot="1" x14ac:dyDescent="0.25">
      <c r="B30" s="43"/>
      <c r="C30" s="44"/>
      <c r="D30" s="45"/>
    </row>
    <row r="31" spans="2:8" ht="15.75" thickTop="1" x14ac:dyDescent="0.2">
      <c r="B31" s="4"/>
      <c r="C31" s="4"/>
      <c r="D31" s="4"/>
    </row>
    <row r="32" spans="2:8" x14ac:dyDescent="0.2">
      <c r="B32" s="4"/>
      <c r="C32" s="4"/>
      <c r="D32" s="4"/>
    </row>
    <row r="33" spans="2:6" x14ac:dyDescent="0.2">
      <c r="B33" s="4"/>
    </row>
    <row r="35" spans="2:6" ht="15.75" thickBot="1" x14ac:dyDescent="0.25"/>
    <row r="36" spans="2:6" ht="16.5" thickTop="1" thickBot="1" x14ac:dyDescent="0.25">
      <c r="D36" s="64" t="s">
        <v>23</v>
      </c>
      <c r="E36" s="65"/>
      <c r="F36" s="66"/>
    </row>
    <row r="37" spans="2:6" ht="16.5" thickTop="1" thickBot="1" x14ac:dyDescent="0.25">
      <c r="D37" s="61" t="s">
        <v>21</v>
      </c>
      <c r="E37" s="62"/>
      <c r="F37" s="45">
        <f>E15</f>
        <v>9650</v>
      </c>
    </row>
    <row r="38" spans="2:6" ht="16.5" thickTop="1" thickBot="1" x14ac:dyDescent="0.25">
      <c r="D38" s="61" t="s">
        <v>15</v>
      </c>
      <c r="E38" s="62"/>
      <c r="F38" s="45">
        <f>D29</f>
        <v>9650</v>
      </c>
    </row>
    <row r="39" spans="2:6" ht="16.5" thickTop="1" thickBot="1" x14ac:dyDescent="0.25">
      <c r="D39" s="10"/>
      <c r="E39" s="11"/>
      <c r="F39" s="3"/>
    </row>
    <row r="40" spans="2:6" ht="16.5" thickTop="1" thickBot="1" x14ac:dyDescent="0.25">
      <c r="D40" s="61" t="s">
        <v>22</v>
      </c>
      <c r="E40" s="62"/>
      <c r="F40" s="16">
        <f>F37-F38</f>
        <v>0</v>
      </c>
    </row>
    <row r="41" spans="2:6" ht="15.75" thickTop="1" x14ac:dyDescent="0.2">
      <c r="D41" s="4"/>
      <c r="E41" s="4"/>
      <c r="F41" s="4"/>
    </row>
    <row r="42" spans="2:6" ht="18.75" x14ac:dyDescent="0.2">
      <c r="D42" s="15"/>
      <c r="E42" s="15"/>
      <c r="F42" s="15"/>
    </row>
    <row r="43" spans="2:6" ht="18.75" x14ac:dyDescent="0.2">
      <c r="D43" s="15"/>
      <c r="E43" s="15"/>
      <c r="F43" s="15"/>
    </row>
    <row r="44" spans="2:6" ht="18.75" x14ac:dyDescent="0.2">
      <c r="D44" s="15"/>
      <c r="E44" s="15"/>
      <c r="F44" s="15"/>
    </row>
    <row r="45" spans="2:6" ht="18.75" x14ac:dyDescent="0.2">
      <c r="D45" s="15"/>
      <c r="E45" s="15"/>
      <c r="F45" s="15"/>
    </row>
  </sheetData>
  <mergeCells count="15">
    <mergeCell ref="C15:D15"/>
    <mergeCell ref="E15:I15"/>
    <mergeCell ref="J10:K10"/>
    <mergeCell ref="C13:D13"/>
    <mergeCell ref="E13:I13"/>
    <mergeCell ref="C14:D14"/>
    <mergeCell ref="E14:I14"/>
    <mergeCell ref="D38:E38"/>
    <mergeCell ref="D40:E40"/>
    <mergeCell ref="F20:G20"/>
    <mergeCell ref="B27:C27"/>
    <mergeCell ref="B28:C28"/>
    <mergeCell ref="B29:C29"/>
    <mergeCell ref="D36:F36"/>
    <mergeCell ref="D37:E3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71E02-216C-4F54-9BDA-A5E9664607F2}">
  <sheetPr>
    <tabColor rgb="FF7030A0"/>
  </sheetPr>
  <dimension ref="B2:M45"/>
  <sheetViews>
    <sheetView topLeftCell="D1" zoomScaleNormal="60" zoomScaleSheetLayoutView="100" workbookViewId="0">
      <selection activeCell="D32" sqref="D32"/>
    </sheetView>
  </sheetViews>
  <sheetFormatPr defaultColWidth="8.609375" defaultRowHeight="15" x14ac:dyDescent="0.2"/>
  <cols>
    <col min="1" max="1" width="8.609375" style="2"/>
    <col min="2" max="2" width="13.1796875" style="2" customWidth="1"/>
    <col min="3" max="3" width="11.02734375" style="2" customWidth="1"/>
    <col min="4" max="4" width="12.375" style="2" customWidth="1"/>
    <col min="5" max="5" width="12.64453125" style="2" customWidth="1"/>
    <col min="6" max="6" width="12.9140625" style="2" customWidth="1"/>
    <col min="7" max="7" width="12.375" style="2" customWidth="1"/>
    <col min="8" max="8" width="13.44921875" style="2" customWidth="1"/>
    <col min="9" max="9" width="10.76171875" style="2" customWidth="1"/>
    <col min="10" max="10" width="10.22265625" style="2" bestFit="1" customWidth="1"/>
    <col min="11" max="11" width="8.875" style="2" bestFit="1" customWidth="1"/>
    <col min="12" max="12" width="8.609375" style="1"/>
    <col min="13" max="13" width="12.10546875" style="2" customWidth="1"/>
    <col min="14" max="16384" width="8.609375" style="2"/>
  </cols>
  <sheetData>
    <row r="2" spans="2:13" ht="15.75" thickBot="1" x14ac:dyDescent="0.25"/>
    <row r="3" spans="2:13" ht="16.5" thickTop="1" thickBot="1" x14ac:dyDescent="0.25">
      <c r="B3" s="42" t="s">
        <v>5</v>
      </c>
      <c r="C3" s="42" t="s">
        <v>0</v>
      </c>
      <c r="D3" s="42" t="s">
        <v>1</v>
      </c>
      <c r="E3" s="42" t="s">
        <v>2</v>
      </c>
      <c r="F3" s="42" t="s">
        <v>3</v>
      </c>
      <c r="G3" s="42" t="s">
        <v>4</v>
      </c>
      <c r="H3" s="42" t="s">
        <v>27</v>
      </c>
      <c r="I3" s="42"/>
      <c r="J3" s="42" t="s">
        <v>26</v>
      </c>
      <c r="K3" s="42" t="s">
        <v>16</v>
      </c>
      <c r="L3" s="13" t="s">
        <v>28</v>
      </c>
      <c r="M3" s="42" t="s">
        <v>27</v>
      </c>
    </row>
    <row r="4" spans="2:13" ht="16.5" thickTop="1" thickBot="1" x14ac:dyDescent="0.25">
      <c r="B4" s="42" t="s">
        <v>6</v>
      </c>
      <c r="C4" s="42">
        <f>'3.5.2024'!F4</f>
        <v>1130</v>
      </c>
      <c r="D4" s="42">
        <v>500</v>
      </c>
      <c r="E4" s="42">
        <f>C4+D4</f>
        <v>1630</v>
      </c>
      <c r="F4" s="42">
        <v>1250</v>
      </c>
      <c r="G4" s="42">
        <f>E4-F4</f>
        <v>380</v>
      </c>
      <c r="H4" s="42">
        <f>1000*G4</f>
        <v>380000</v>
      </c>
      <c r="I4" s="42"/>
      <c r="J4" s="42">
        <v>1000</v>
      </c>
      <c r="K4" s="42">
        <v>200</v>
      </c>
      <c r="L4" s="13">
        <v>0.05</v>
      </c>
      <c r="M4" s="42">
        <f>J4*K4-(J4*K4*L4)</f>
        <v>190000</v>
      </c>
    </row>
    <row r="5" spans="2:13" ht="16.5" thickTop="1" thickBot="1" x14ac:dyDescent="0.25">
      <c r="B5" s="42" t="s">
        <v>7</v>
      </c>
      <c r="C5" s="42">
        <f>'3.5.2024'!F5</f>
        <v>0</v>
      </c>
      <c r="D5" s="42">
        <v>100</v>
      </c>
      <c r="E5" s="42">
        <f t="shared" ref="E5:E10" si="0">C5+D5</f>
        <v>100</v>
      </c>
      <c r="F5" s="42">
        <v>55</v>
      </c>
      <c r="G5" s="42">
        <f t="shared" ref="G5:G11" si="1">E5-F5</f>
        <v>45</v>
      </c>
      <c r="H5" s="42">
        <f>3000*G5</f>
        <v>135000</v>
      </c>
      <c r="I5" s="42"/>
      <c r="J5" s="42">
        <v>3000</v>
      </c>
      <c r="K5" s="42">
        <v>35</v>
      </c>
      <c r="L5" s="13">
        <v>0.05</v>
      </c>
      <c r="M5" s="42">
        <f t="shared" ref="M5:M15" si="2">J5*K5-(J5*K5*L5)</f>
        <v>99750</v>
      </c>
    </row>
    <row r="6" spans="2:13" ht="16.5" thickTop="1" thickBot="1" x14ac:dyDescent="0.25">
      <c r="B6" s="42" t="s">
        <v>8</v>
      </c>
      <c r="C6" s="42">
        <f>'3.5.2024'!F6</f>
        <v>30</v>
      </c>
      <c r="D6" s="42"/>
      <c r="E6" s="42">
        <f t="shared" si="0"/>
        <v>30</v>
      </c>
      <c r="F6" s="42">
        <v>28</v>
      </c>
      <c r="G6" s="42">
        <f t="shared" si="1"/>
        <v>2</v>
      </c>
      <c r="H6" s="42">
        <f>5000*G6</f>
        <v>10000</v>
      </c>
      <c r="I6" s="42"/>
      <c r="J6" s="42">
        <v>5000</v>
      </c>
      <c r="K6" s="42">
        <v>2</v>
      </c>
      <c r="L6" s="13">
        <v>0.05</v>
      </c>
      <c r="M6" s="42">
        <f t="shared" si="2"/>
        <v>9500</v>
      </c>
    </row>
    <row r="7" spans="2:13" ht="16.5" thickTop="1" thickBot="1" x14ac:dyDescent="0.25">
      <c r="B7" s="42" t="s">
        <v>11</v>
      </c>
      <c r="C7" s="42">
        <f>'3.5.2024'!F7</f>
        <v>9</v>
      </c>
      <c r="D7" s="42"/>
      <c r="E7" s="42">
        <f t="shared" si="0"/>
        <v>9</v>
      </c>
      <c r="F7" s="42">
        <v>9</v>
      </c>
      <c r="G7" s="42">
        <f t="shared" si="1"/>
        <v>0</v>
      </c>
      <c r="H7" s="14" t="s">
        <v>29</v>
      </c>
      <c r="I7" s="42"/>
      <c r="J7" s="42">
        <v>1000</v>
      </c>
      <c r="K7" s="42">
        <v>60</v>
      </c>
      <c r="L7" s="13">
        <v>4.7E-2</v>
      </c>
      <c r="M7" s="42">
        <f t="shared" si="2"/>
        <v>57180</v>
      </c>
    </row>
    <row r="8" spans="2:13" ht="16.5" thickTop="1" thickBot="1" x14ac:dyDescent="0.25">
      <c r="B8" s="42" t="s">
        <v>10</v>
      </c>
      <c r="C8" s="42">
        <f>'3.5.2024'!F8</f>
        <v>0</v>
      </c>
      <c r="D8" s="42"/>
      <c r="E8" s="42">
        <f t="shared" si="0"/>
        <v>0</v>
      </c>
      <c r="F8" s="42"/>
      <c r="G8" s="42">
        <f t="shared" si="1"/>
        <v>0</v>
      </c>
      <c r="H8" s="14">
        <f>SUM(H4:H6)</f>
        <v>525000</v>
      </c>
      <c r="I8" s="42"/>
      <c r="J8" s="42">
        <v>1000</v>
      </c>
      <c r="K8" s="42">
        <v>30</v>
      </c>
      <c r="L8" s="13">
        <v>4.4999999999999998E-2</v>
      </c>
      <c r="M8" s="42">
        <f t="shared" si="2"/>
        <v>28650</v>
      </c>
    </row>
    <row r="9" spans="2:13" ht="16.5" thickTop="1" thickBot="1" x14ac:dyDescent="0.25">
      <c r="B9" s="42" t="s">
        <v>9</v>
      </c>
      <c r="C9" s="42">
        <f>'3.5.2024'!F9</f>
        <v>78</v>
      </c>
      <c r="D9" s="42"/>
      <c r="E9" s="42">
        <f t="shared" si="0"/>
        <v>78</v>
      </c>
      <c r="F9" s="42">
        <v>78</v>
      </c>
      <c r="G9" s="42">
        <f t="shared" si="1"/>
        <v>0</v>
      </c>
      <c r="H9" s="42"/>
      <c r="I9" s="42"/>
      <c r="J9" s="42">
        <v>1000</v>
      </c>
      <c r="K9" s="42">
        <v>20</v>
      </c>
      <c r="L9" s="13">
        <v>0.04</v>
      </c>
      <c r="M9" s="42">
        <f t="shared" si="2"/>
        <v>19200</v>
      </c>
    </row>
    <row r="10" spans="2:13" ht="16.5" thickTop="1" thickBot="1" x14ac:dyDescent="0.25">
      <c r="B10" s="42" t="s">
        <v>12</v>
      </c>
      <c r="C10" s="42">
        <f>'3.5.2024'!F10</f>
        <v>275758</v>
      </c>
      <c r="D10" s="42"/>
      <c r="E10" s="42">
        <f t="shared" si="0"/>
        <v>275758</v>
      </c>
      <c r="F10" s="42">
        <v>265758</v>
      </c>
      <c r="G10" s="14">
        <f t="shared" si="1"/>
        <v>10000</v>
      </c>
      <c r="H10" s="42"/>
      <c r="I10" s="42"/>
      <c r="J10" s="58" t="s">
        <v>12</v>
      </c>
      <c r="K10" s="58"/>
      <c r="L10" s="13">
        <v>3.5000000000000003E-2</v>
      </c>
      <c r="M10" s="42">
        <f>G10-G10*L10</f>
        <v>9650</v>
      </c>
    </row>
    <row r="11" spans="2:13" ht="16.5" thickTop="1" thickBot="1" x14ac:dyDescent="0.25">
      <c r="B11" s="42" t="s">
        <v>13</v>
      </c>
      <c r="C11" s="42">
        <f>'3.5.2024'!F11</f>
        <v>0</v>
      </c>
      <c r="D11" s="42"/>
      <c r="E11" s="42">
        <f>C11+D11</f>
        <v>0</v>
      </c>
      <c r="F11" s="42"/>
      <c r="G11" s="42">
        <f t="shared" si="1"/>
        <v>0</v>
      </c>
      <c r="H11" s="42"/>
      <c r="I11" s="42"/>
      <c r="J11" s="42">
        <v>1000</v>
      </c>
      <c r="K11" s="42">
        <v>70</v>
      </c>
      <c r="L11" s="13">
        <v>4.8000000000000001E-2</v>
      </c>
      <c r="M11" s="42">
        <f t="shared" si="2"/>
        <v>66640</v>
      </c>
    </row>
    <row r="12" spans="2:13" ht="16.5" thickTop="1" thickBot="1" x14ac:dyDescent="0.25">
      <c r="B12" s="42"/>
      <c r="C12" s="42"/>
      <c r="D12" s="42"/>
      <c r="E12" s="42"/>
      <c r="F12" s="42"/>
      <c r="G12" s="42"/>
      <c r="H12" s="42"/>
      <c r="I12" s="42"/>
      <c r="J12" s="42">
        <v>3000</v>
      </c>
      <c r="K12" s="42">
        <v>10</v>
      </c>
      <c r="L12" s="13">
        <v>4.8000000000000001E-2</v>
      </c>
      <c r="M12" s="42">
        <f t="shared" si="2"/>
        <v>28560</v>
      </c>
    </row>
    <row r="13" spans="2:13" ht="16.5" thickTop="1" thickBot="1" x14ac:dyDescent="0.25">
      <c r="B13" s="42"/>
      <c r="C13" s="59" t="s">
        <v>14</v>
      </c>
      <c r="D13" s="59"/>
      <c r="E13" s="59">
        <f>G4*1000 + G5*3000 + G6*5000 + G10</f>
        <v>535000</v>
      </c>
      <c r="F13" s="59"/>
      <c r="G13" s="59"/>
      <c r="H13" s="59"/>
      <c r="I13" s="59"/>
      <c r="J13" s="42">
        <v>1000</v>
      </c>
      <c r="K13" s="42"/>
      <c r="L13" s="13">
        <v>3.5000000000000003E-2</v>
      </c>
      <c r="M13" s="42">
        <f t="shared" si="2"/>
        <v>0</v>
      </c>
    </row>
    <row r="14" spans="2:13" ht="16.5" thickTop="1" thickBot="1" x14ac:dyDescent="0.25">
      <c r="B14" s="42"/>
      <c r="C14" s="59" t="s">
        <v>24</v>
      </c>
      <c r="D14" s="59"/>
      <c r="E14" s="60">
        <f>E13-E13*3.5%</f>
        <v>516275</v>
      </c>
      <c r="F14" s="60"/>
      <c r="G14" s="60"/>
      <c r="H14" s="60"/>
      <c r="I14" s="60"/>
      <c r="J14" s="42">
        <v>1000</v>
      </c>
      <c r="K14" s="42"/>
      <c r="L14" s="13">
        <v>3.5000000000000003E-2</v>
      </c>
      <c r="M14" s="42">
        <f t="shared" si="2"/>
        <v>0</v>
      </c>
    </row>
    <row r="15" spans="2:13" s="19" customFormat="1" ht="22.5" thickTop="1" thickBot="1" x14ac:dyDescent="0.25">
      <c r="B15" s="41"/>
      <c r="C15" s="56" t="s">
        <v>25</v>
      </c>
      <c r="D15" s="56"/>
      <c r="E15" s="57">
        <f>SUM(M4:M15)</f>
        <v>509130</v>
      </c>
      <c r="F15" s="57"/>
      <c r="G15" s="57"/>
      <c r="H15" s="57"/>
      <c r="I15" s="57"/>
      <c r="J15" s="42">
        <v>1000</v>
      </c>
      <c r="K15" s="41"/>
      <c r="L15" s="13">
        <v>3.5000000000000003E-2</v>
      </c>
      <c r="M15" s="42">
        <f t="shared" si="2"/>
        <v>0</v>
      </c>
    </row>
    <row r="16" spans="2:13" ht="15.75" thickTop="1" x14ac:dyDescent="0.2"/>
    <row r="18" spans="2:8" ht="15.75" thickBot="1" x14ac:dyDescent="0.25"/>
    <row r="19" spans="2:8" ht="16.5" thickTop="1" thickBot="1" x14ac:dyDescent="0.25">
      <c r="B19" s="45" t="s">
        <v>15</v>
      </c>
      <c r="C19" s="45" t="s">
        <v>16</v>
      </c>
      <c r="D19" s="45" t="s">
        <v>14</v>
      </c>
    </row>
    <row r="20" spans="2:8" ht="16.5" thickTop="1" thickBot="1" x14ac:dyDescent="0.25">
      <c r="B20" s="45">
        <v>10000</v>
      </c>
      <c r="C20" s="45">
        <v>9</v>
      </c>
      <c r="D20" s="45">
        <f>B20*C20</f>
        <v>90000</v>
      </c>
      <c r="F20" s="63" t="s">
        <v>17</v>
      </c>
      <c r="G20" s="63"/>
      <c r="H20" s="45" t="s">
        <v>14</v>
      </c>
    </row>
    <row r="21" spans="2:8" ht="16.5" thickTop="1" thickBot="1" x14ac:dyDescent="0.25">
      <c r="B21" s="45">
        <v>5000</v>
      </c>
      <c r="C21" s="45">
        <v>43</v>
      </c>
      <c r="D21" s="45">
        <f t="shared" ref="D21:D26" si="3">B21*C21</f>
        <v>215000</v>
      </c>
      <c r="F21" s="45" t="s">
        <v>18</v>
      </c>
      <c r="G21" s="45"/>
      <c r="H21" s="45">
        <v>25000</v>
      </c>
    </row>
    <row r="22" spans="2:8" ht="16.5" thickTop="1" thickBot="1" x14ac:dyDescent="0.25">
      <c r="B22" s="45">
        <v>1000</v>
      </c>
      <c r="C22" s="45">
        <v>179</v>
      </c>
      <c r="D22" s="45">
        <f t="shared" si="3"/>
        <v>179000</v>
      </c>
      <c r="F22" s="45" t="s">
        <v>19</v>
      </c>
      <c r="G22" s="45"/>
      <c r="H22" s="45">
        <f t="shared" ref="H22:H28" si="4">G22-G22*3.5%</f>
        <v>0</v>
      </c>
    </row>
    <row r="23" spans="2:8" ht="16.5" thickTop="1" thickBot="1" x14ac:dyDescent="0.25">
      <c r="B23" s="45">
        <v>500</v>
      </c>
      <c r="C23" s="45">
        <v>3</v>
      </c>
      <c r="D23" s="45">
        <f t="shared" si="3"/>
        <v>1500</v>
      </c>
      <c r="F23" s="45" t="s">
        <v>31</v>
      </c>
      <c r="G23" s="45"/>
      <c r="H23" s="45">
        <f t="shared" si="4"/>
        <v>0</v>
      </c>
    </row>
    <row r="24" spans="2:8" ht="16.5" thickTop="1" thickBot="1" x14ac:dyDescent="0.25">
      <c r="B24" s="45">
        <v>200</v>
      </c>
      <c r="C24" s="45">
        <v>6</v>
      </c>
      <c r="D24" s="45">
        <f t="shared" si="3"/>
        <v>1200</v>
      </c>
      <c r="F24" s="45" t="s">
        <v>12</v>
      </c>
      <c r="G24" s="45"/>
      <c r="H24" s="45">
        <f t="shared" si="4"/>
        <v>0</v>
      </c>
    </row>
    <row r="25" spans="2:8" ht="16.5" thickTop="1" thickBot="1" x14ac:dyDescent="0.25">
      <c r="B25" s="45">
        <v>100</v>
      </c>
      <c r="C25" s="45">
        <v>4</v>
      </c>
      <c r="D25" s="45">
        <f t="shared" si="3"/>
        <v>400</v>
      </c>
      <c r="F25" s="45" t="s">
        <v>23</v>
      </c>
      <c r="G25" s="45"/>
      <c r="H25" s="45">
        <f t="shared" si="4"/>
        <v>0</v>
      </c>
    </row>
    <row r="26" spans="2:8" ht="16.5" thickTop="1" thickBot="1" x14ac:dyDescent="0.25">
      <c r="B26" s="45">
        <v>50</v>
      </c>
      <c r="C26" s="45">
        <v>1</v>
      </c>
      <c r="D26" s="45">
        <f t="shared" si="3"/>
        <v>50</v>
      </c>
      <c r="F26" s="45" t="s">
        <v>32</v>
      </c>
      <c r="G26" s="45"/>
      <c r="H26" s="45">
        <f t="shared" si="4"/>
        <v>0</v>
      </c>
    </row>
    <row r="27" spans="2:8" ht="16.5" thickTop="1" thickBot="1" x14ac:dyDescent="0.25">
      <c r="B27" s="61" t="s">
        <v>14</v>
      </c>
      <c r="C27" s="62"/>
      <c r="D27" s="3">
        <f>SUM(D20:D26)</f>
        <v>487150</v>
      </c>
      <c r="F27" s="45" t="s">
        <v>30</v>
      </c>
      <c r="G27" s="45"/>
      <c r="H27" s="45">
        <f t="shared" si="4"/>
        <v>0</v>
      </c>
    </row>
    <row r="28" spans="2:8" ht="16.5" thickTop="1" thickBot="1" x14ac:dyDescent="0.25">
      <c r="B28" s="61" t="s">
        <v>20</v>
      </c>
      <c r="C28" s="62"/>
      <c r="D28" s="45">
        <f>H29</f>
        <v>25000</v>
      </c>
      <c r="F28" s="45"/>
      <c r="G28" s="45"/>
      <c r="H28" s="45">
        <f t="shared" si="4"/>
        <v>0</v>
      </c>
    </row>
    <row r="29" spans="2:8" ht="16.5" thickTop="1" thickBot="1" x14ac:dyDescent="0.25">
      <c r="B29" s="61" t="s">
        <v>14</v>
      </c>
      <c r="C29" s="62"/>
      <c r="D29" s="5">
        <f>D27+D28</f>
        <v>512150</v>
      </c>
      <c r="F29" s="45" t="s">
        <v>14</v>
      </c>
      <c r="G29" s="6">
        <f>SUM(G21:G28)</f>
        <v>0</v>
      </c>
      <c r="H29" s="6">
        <f>SUM(H21:H28)</f>
        <v>25000</v>
      </c>
    </row>
    <row r="30" spans="2:8" ht="16.5" thickTop="1" thickBot="1" x14ac:dyDescent="0.25">
      <c r="B30" s="43"/>
      <c r="C30" s="44"/>
      <c r="D30" s="45"/>
    </row>
    <row r="31" spans="2:8" ht="15.75" thickTop="1" x14ac:dyDescent="0.2">
      <c r="B31" s="4"/>
      <c r="C31" s="4"/>
      <c r="D31" s="4"/>
    </row>
    <row r="32" spans="2:8" x14ac:dyDescent="0.2">
      <c r="B32" s="4"/>
      <c r="C32" s="4"/>
      <c r="D32" s="4"/>
    </row>
    <row r="33" spans="2:6" x14ac:dyDescent="0.2">
      <c r="B33" s="4"/>
    </row>
    <row r="35" spans="2:6" ht="15.75" thickBot="1" x14ac:dyDescent="0.25"/>
    <row r="36" spans="2:6" ht="16.5" thickTop="1" thickBot="1" x14ac:dyDescent="0.25">
      <c r="D36" s="64" t="s">
        <v>23</v>
      </c>
      <c r="E36" s="65"/>
      <c r="F36" s="66"/>
    </row>
    <row r="37" spans="2:6" ht="16.5" thickTop="1" thickBot="1" x14ac:dyDescent="0.25">
      <c r="D37" s="61" t="s">
        <v>21</v>
      </c>
      <c r="E37" s="62"/>
      <c r="F37" s="45">
        <f>E15</f>
        <v>509130</v>
      </c>
    </row>
    <row r="38" spans="2:6" ht="16.5" thickTop="1" thickBot="1" x14ac:dyDescent="0.25">
      <c r="D38" s="61" t="s">
        <v>15</v>
      </c>
      <c r="E38" s="62"/>
      <c r="F38" s="45">
        <f>D29</f>
        <v>512150</v>
      </c>
    </row>
    <row r="39" spans="2:6" ht="16.5" thickTop="1" thickBot="1" x14ac:dyDescent="0.25">
      <c r="D39" s="10"/>
      <c r="E39" s="11"/>
      <c r="F39" s="3"/>
    </row>
    <row r="40" spans="2:6" ht="16.5" thickTop="1" thickBot="1" x14ac:dyDescent="0.25">
      <c r="D40" s="61" t="s">
        <v>22</v>
      </c>
      <c r="E40" s="62"/>
      <c r="F40" s="16">
        <f>F37-F38</f>
        <v>-3020</v>
      </c>
    </row>
    <row r="41" spans="2:6" ht="15.75" thickTop="1" x14ac:dyDescent="0.2">
      <c r="D41" s="4"/>
      <c r="E41" s="4"/>
      <c r="F41" s="4"/>
    </row>
    <row r="42" spans="2:6" ht="18.75" x14ac:dyDescent="0.2">
      <c r="D42" s="15"/>
      <c r="E42" s="15"/>
      <c r="F42" s="15"/>
    </row>
    <row r="43" spans="2:6" ht="18.75" x14ac:dyDescent="0.2">
      <c r="D43" s="15"/>
      <c r="E43" s="15"/>
      <c r="F43" s="15"/>
    </row>
    <row r="44" spans="2:6" ht="18.75" x14ac:dyDescent="0.2">
      <c r="D44" s="15"/>
      <c r="E44" s="15"/>
      <c r="F44" s="15"/>
    </row>
    <row r="45" spans="2:6" ht="18.75" x14ac:dyDescent="0.2">
      <c r="D45" s="15"/>
      <c r="E45" s="15"/>
      <c r="F45" s="15"/>
    </row>
  </sheetData>
  <mergeCells count="15">
    <mergeCell ref="C15:D15"/>
    <mergeCell ref="E15:I15"/>
    <mergeCell ref="J10:K10"/>
    <mergeCell ref="C13:D13"/>
    <mergeCell ref="E13:I13"/>
    <mergeCell ref="C14:D14"/>
    <mergeCell ref="E14:I14"/>
    <mergeCell ref="D38:E38"/>
    <mergeCell ref="D40:E40"/>
    <mergeCell ref="F20:G20"/>
    <mergeCell ref="B27:C27"/>
    <mergeCell ref="B28:C28"/>
    <mergeCell ref="B29:C29"/>
    <mergeCell ref="D36:F36"/>
    <mergeCell ref="D37:E3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1DEB9-21F1-4744-BE1C-46A1F8117EAB}">
  <sheetPr>
    <tabColor rgb="FF7030A0"/>
  </sheetPr>
  <dimension ref="B2:M45"/>
  <sheetViews>
    <sheetView tabSelected="1" topLeftCell="D23" zoomScaleNormal="60" zoomScaleSheetLayoutView="100" workbookViewId="0">
      <selection activeCell="E33" sqref="E33"/>
    </sheetView>
  </sheetViews>
  <sheetFormatPr defaultColWidth="8.609375" defaultRowHeight="15" x14ac:dyDescent="0.2"/>
  <cols>
    <col min="1" max="1" width="8.609375" style="2"/>
    <col min="2" max="2" width="13.1796875" style="2" customWidth="1"/>
    <col min="3" max="3" width="11.02734375" style="2" customWidth="1"/>
    <col min="4" max="4" width="12.375" style="2" customWidth="1"/>
    <col min="5" max="5" width="12.64453125" style="2" customWidth="1"/>
    <col min="6" max="6" width="12.9140625" style="2" customWidth="1"/>
    <col min="7" max="7" width="12.375" style="2" customWidth="1"/>
    <col min="8" max="8" width="13.44921875" style="2" customWidth="1"/>
    <col min="9" max="9" width="10.76171875" style="2" customWidth="1"/>
    <col min="10" max="10" width="10.22265625" style="2" bestFit="1" customWidth="1"/>
    <col min="11" max="11" width="8.875" style="2" bestFit="1" customWidth="1"/>
    <col min="12" max="12" width="8.609375" style="1"/>
    <col min="13" max="13" width="12.10546875" style="2" customWidth="1"/>
    <col min="14" max="16384" width="8.609375" style="2"/>
  </cols>
  <sheetData>
    <row r="2" spans="2:13" ht="15.75" thickBot="1" x14ac:dyDescent="0.25"/>
    <row r="3" spans="2:13" ht="16.5" thickTop="1" thickBot="1" x14ac:dyDescent="0.25">
      <c r="B3" s="42" t="s">
        <v>5</v>
      </c>
      <c r="C3" s="42" t="s">
        <v>0</v>
      </c>
      <c r="D3" s="42" t="s">
        <v>1</v>
      </c>
      <c r="E3" s="42" t="s">
        <v>2</v>
      </c>
      <c r="F3" s="42" t="s">
        <v>3</v>
      </c>
      <c r="G3" s="42" t="s">
        <v>4</v>
      </c>
      <c r="H3" s="42" t="s">
        <v>27</v>
      </c>
      <c r="I3" s="42"/>
      <c r="J3" s="42" t="s">
        <v>26</v>
      </c>
      <c r="K3" s="42" t="s">
        <v>16</v>
      </c>
      <c r="L3" s="13" t="s">
        <v>28</v>
      </c>
      <c r="M3" s="42" t="s">
        <v>27</v>
      </c>
    </row>
    <row r="4" spans="2:13" ht="16.5" thickTop="1" thickBot="1" x14ac:dyDescent="0.25">
      <c r="B4" s="42" t="s">
        <v>6</v>
      </c>
      <c r="C4" s="42">
        <f>'3.5.1231'!F4</f>
        <v>0</v>
      </c>
      <c r="D4" s="42"/>
      <c r="E4" s="42">
        <f>C4+D4</f>
        <v>0</v>
      </c>
      <c r="F4" s="42"/>
      <c r="G4" s="42">
        <f>E4-F4</f>
        <v>0</v>
      </c>
      <c r="H4" s="42">
        <f>1000*G4</f>
        <v>0</v>
      </c>
      <c r="I4" s="42"/>
      <c r="J4" s="42">
        <v>1000</v>
      </c>
      <c r="K4" s="42"/>
      <c r="L4" s="13">
        <v>4.8000000000000001E-2</v>
      </c>
      <c r="M4" s="42">
        <f>J4*K4-(J4*K4*L4)</f>
        <v>0</v>
      </c>
    </row>
    <row r="5" spans="2:13" ht="16.5" thickTop="1" thickBot="1" x14ac:dyDescent="0.25">
      <c r="B5" s="42" t="s">
        <v>7</v>
      </c>
      <c r="C5" s="42">
        <f>'3.5.1231'!F5</f>
        <v>0</v>
      </c>
      <c r="D5" s="42"/>
      <c r="E5" s="42">
        <f t="shared" ref="E5:E10" si="0">C5+D5</f>
        <v>0</v>
      </c>
      <c r="F5" s="42"/>
      <c r="G5" s="42">
        <f t="shared" ref="G5:G11" si="1">E5-F5</f>
        <v>0</v>
      </c>
      <c r="H5" s="42">
        <f>3000*G5</f>
        <v>0</v>
      </c>
      <c r="I5" s="42"/>
      <c r="J5" s="42">
        <v>3000</v>
      </c>
      <c r="K5" s="42"/>
      <c r="L5" s="13">
        <v>4.8000000000000001E-2</v>
      </c>
      <c r="M5" s="42">
        <f t="shared" ref="M5:M15" si="2">J5*K5-(J5*K5*L5)</f>
        <v>0</v>
      </c>
    </row>
    <row r="6" spans="2:13" ht="16.5" thickTop="1" thickBot="1" x14ac:dyDescent="0.25">
      <c r="B6" s="42" t="s">
        <v>8</v>
      </c>
      <c r="C6" s="42">
        <f>'3.5.1231'!F6</f>
        <v>0</v>
      </c>
      <c r="D6" s="42"/>
      <c r="E6" s="42">
        <f t="shared" si="0"/>
        <v>0</v>
      </c>
      <c r="F6" s="42"/>
      <c r="G6" s="42">
        <f t="shared" si="1"/>
        <v>0</v>
      </c>
      <c r="H6" s="42">
        <f>5000*G6</f>
        <v>0</v>
      </c>
      <c r="I6" s="42"/>
      <c r="J6" s="42">
        <v>5000</v>
      </c>
      <c r="K6" s="42"/>
      <c r="L6" s="13">
        <v>4.8000000000000001E-2</v>
      </c>
      <c r="M6" s="42">
        <f t="shared" si="2"/>
        <v>0</v>
      </c>
    </row>
    <row r="7" spans="2:13" ht="16.5" thickTop="1" thickBot="1" x14ac:dyDescent="0.25">
      <c r="B7" s="42" t="s">
        <v>11</v>
      </c>
      <c r="C7" s="42">
        <f>'3.5.1231'!F7</f>
        <v>0</v>
      </c>
      <c r="D7" s="42"/>
      <c r="E7" s="42">
        <f t="shared" si="0"/>
        <v>0</v>
      </c>
      <c r="F7" s="42"/>
      <c r="G7" s="42">
        <f t="shared" si="1"/>
        <v>0</v>
      </c>
      <c r="H7" s="14" t="s">
        <v>29</v>
      </c>
      <c r="I7" s="42"/>
      <c r="J7" s="42">
        <v>1000</v>
      </c>
      <c r="K7" s="42"/>
      <c r="L7" s="13">
        <v>4.7E-2</v>
      </c>
      <c r="M7" s="42">
        <f t="shared" si="2"/>
        <v>0</v>
      </c>
    </row>
    <row r="8" spans="2:13" ht="16.5" thickTop="1" thickBot="1" x14ac:dyDescent="0.25">
      <c r="B8" s="42" t="s">
        <v>10</v>
      </c>
      <c r="C8" s="42">
        <f>'3.5.1231'!F8</f>
        <v>0</v>
      </c>
      <c r="D8" s="42"/>
      <c r="E8" s="42">
        <f t="shared" si="0"/>
        <v>0</v>
      </c>
      <c r="F8" s="42"/>
      <c r="G8" s="42">
        <f t="shared" si="1"/>
        <v>0</v>
      </c>
      <c r="H8" s="14">
        <f>SUM(H4:H6)</f>
        <v>0</v>
      </c>
      <c r="I8" s="42"/>
      <c r="J8" s="42">
        <v>1000</v>
      </c>
      <c r="K8" s="42"/>
      <c r="L8" s="13">
        <v>4.4999999999999998E-2</v>
      </c>
      <c r="M8" s="42">
        <f t="shared" si="2"/>
        <v>0</v>
      </c>
    </row>
    <row r="9" spans="2:13" ht="16.5" thickTop="1" thickBot="1" x14ac:dyDescent="0.25">
      <c r="B9" s="42" t="s">
        <v>9</v>
      </c>
      <c r="C9" s="42">
        <f>'3.5.1231'!F9</f>
        <v>0</v>
      </c>
      <c r="D9" s="42"/>
      <c r="E9" s="42">
        <f t="shared" si="0"/>
        <v>0</v>
      </c>
      <c r="F9" s="42"/>
      <c r="G9" s="42">
        <f t="shared" si="1"/>
        <v>0</v>
      </c>
      <c r="H9" s="42"/>
      <c r="I9" s="42"/>
      <c r="J9" s="42">
        <v>1000</v>
      </c>
      <c r="K9" s="42"/>
      <c r="L9" s="13">
        <v>0.04</v>
      </c>
      <c r="M9" s="42">
        <f t="shared" si="2"/>
        <v>0</v>
      </c>
    </row>
    <row r="10" spans="2:13" ht="16.5" thickTop="1" thickBot="1" x14ac:dyDescent="0.25">
      <c r="B10" s="42" t="s">
        <v>12</v>
      </c>
      <c r="C10" s="42">
        <f>'3.5.1231'!F10</f>
        <v>130906</v>
      </c>
      <c r="D10" s="42"/>
      <c r="E10" s="42">
        <f t="shared" si="0"/>
        <v>130906</v>
      </c>
      <c r="F10" s="42">
        <v>50556</v>
      </c>
      <c r="G10" s="14">
        <f t="shared" si="1"/>
        <v>80350</v>
      </c>
      <c r="H10" s="42"/>
      <c r="I10" s="42"/>
      <c r="J10" s="58" t="s">
        <v>12</v>
      </c>
      <c r="K10" s="58"/>
      <c r="L10" s="13">
        <v>3.5000000000000003E-2</v>
      </c>
      <c r="M10" s="42">
        <f>G10-G10*L10</f>
        <v>77537.75</v>
      </c>
    </row>
    <row r="11" spans="2:13" ht="16.5" thickTop="1" thickBot="1" x14ac:dyDescent="0.25">
      <c r="B11" s="42" t="s">
        <v>13</v>
      </c>
      <c r="C11" s="42">
        <f>'3.5.1231'!F11</f>
        <v>0</v>
      </c>
      <c r="D11" s="42"/>
      <c r="E11" s="42">
        <f>C11+D11</f>
        <v>0</v>
      </c>
      <c r="F11" s="42"/>
      <c r="G11" s="42">
        <f t="shared" si="1"/>
        <v>0</v>
      </c>
      <c r="H11" s="42"/>
      <c r="I11" s="42"/>
      <c r="J11" s="42">
        <v>1000</v>
      </c>
      <c r="K11" s="42"/>
      <c r="L11" s="13">
        <v>3.5000000000000003E-2</v>
      </c>
      <c r="M11" s="42">
        <f t="shared" si="2"/>
        <v>0</v>
      </c>
    </row>
    <row r="12" spans="2:13" ht="16.5" thickTop="1" thickBot="1" x14ac:dyDescent="0.25">
      <c r="B12" s="42"/>
      <c r="C12" s="42">
        <f>'3.5.1231'!F12</f>
        <v>0</v>
      </c>
      <c r="D12" s="42"/>
      <c r="E12" s="42"/>
      <c r="F12" s="42"/>
      <c r="G12" s="42"/>
      <c r="H12" s="42"/>
      <c r="I12" s="42"/>
      <c r="J12" s="42">
        <v>1000</v>
      </c>
      <c r="K12" s="42"/>
      <c r="L12" s="13">
        <v>3.5000000000000003E-2</v>
      </c>
      <c r="M12" s="42">
        <f t="shared" si="2"/>
        <v>0</v>
      </c>
    </row>
    <row r="13" spans="2:13" ht="16.5" thickTop="1" thickBot="1" x14ac:dyDescent="0.25">
      <c r="B13" s="42"/>
      <c r="C13" s="59" t="s">
        <v>14</v>
      </c>
      <c r="D13" s="59"/>
      <c r="E13" s="59">
        <f>G4*1000 + G5*3000 + G6*5000 + G10</f>
        <v>80350</v>
      </c>
      <c r="F13" s="59"/>
      <c r="G13" s="59"/>
      <c r="H13" s="59"/>
      <c r="I13" s="59"/>
      <c r="J13" s="42">
        <v>1000</v>
      </c>
      <c r="K13" s="42"/>
      <c r="L13" s="13">
        <v>3.5000000000000003E-2</v>
      </c>
      <c r="M13" s="42">
        <f t="shared" si="2"/>
        <v>0</v>
      </c>
    </row>
    <row r="14" spans="2:13" ht="16.5" thickTop="1" thickBot="1" x14ac:dyDescent="0.25">
      <c r="B14" s="42"/>
      <c r="C14" s="59" t="s">
        <v>24</v>
      </c>
      <c r="D14" s="59"/>
      <c r="E14" s="60">
        <f>E13-E13*3.5%</f>
        <v>77537.75</v>
      </c>
      <c r="F14" s="60"/>
      <c r="G14" s="60"/>
      <c r="H14" s="60"/>
      <c r="I14" s="60"/>
      <c r="J14" s="42">
        <v>1000</v>
      </c>
      <c r="K14" s="42"/>
      <c r="L14" s="13">
        <v>3.5000000000000003E-2</v>
      </c>
      <c r="M14" s="42">
        <f t="shared" si="2"/>
        <v>0</v>
      </c>
    </row>
    <row r="15" spans="2:13" s="19" customFormat="1" ht="22.5" thickTop="1" thickBot="1" x14ac:dyDescent="0.25">
      <c r="B15" s="41"/>
      <c r="C15" s="56" t="s">
        <v>25</v>
      </c>
      <c r="D15" s="56"/>
      <c r="E15" s="57">
        <f>SUM(M4:M15)</f>
        <v>77537.75</v>
      </c>
      <c r="F15" s="57"/>
      <c r="G15" s="57"/>
      <c r="H15" s="57"/>
      <c r="I15" s="57"/>
      <c r="J15" s="42">
        <v>1000</v>
      </c>
      <c r="K15" s="41"/>
      <c r="L15" s="13">
        <v>3.5000000000000003E-2</v>
      </c>
      <c r="M15" s="42">
        <f t="shared" si="2"/>
        <v>0</v>
      </c>
    </row>
    <row r="16" spans="2:13" ht="15.75" thickTop="1" x14ac:dyDescent="0.2"/>
    <row r="18" spans="2:8" ht="15.75" thickBot="1" x14ac:dyDescent="0.25"/>
    <row r="19" spans="2:8" ht="16.5" thickTop="1" thickBot="1" x14ac:dyDescent="0.25">
      <c r="B19" s="45" t="s">
        <v>15</v>
      </c>
      <c r="C19" s="45" t="s">
        <v>16</v>
      </c>
      <c r="D19" s="45" t="s">
        <v>14</v>
      </c>
    </row>
    <row r="20" spans="2:8" ht="16.5" thickTop="1" thickBot="1" x14ac:dyDescent="0.25">
      <c r="B20" s="45">
        <v>10000</v>
      </c>
      <c r="C20" s="45"/>
      <c r="D20" s="45">
        <f>B20*C20</f>
        <v>0</v>
      </c>
      <c r="F20" s="63" t="s">
        <v>17</v>
      </c>
      <c r="G20" s="63"/>
      <c r="H20" s="45" t="s">
        <v>14</v>
      </c>
    </row>
    <row r="21" spans="2:8" ht="16.5" thickTop="1" thickBot="1" x14ac:dyDescent="0.25">
      <c r="B21" s="45">
        <v>5000</v>
      </c>
      <c r="C21" s="45">
        <v>17</v>
      </c>
      <c r="D21" s="45">
        <f t="shared" ref="D21:D26" si="3">B21*C21</f>
        <v>85000</v>
      </c>
      <c r="F21" s="45" t="s">
        <v>18</v>
      </c>
      <c r="G21" s="45"/>
      <c r="H21" s="45">
        <f>G21-G21*3.5%</f>
        <v>0</v>
      </c>
    </row>
    <row r="22" spans="2:8" ht="16.5" thickTop="1" thickBot="1" x14ac:dyDescent="0.25">
      <c r="B22" s="45">
        <v>1000</v>
      </c>
      <c r="C22" s="45">
        <v>2</v>
      </c>
      <c r="D22" s="45">
        <f t="shared" si="3"/>
        <v>2000</v>
      </c>
      <c r="F22" s="45" t="s">
        <v>19</v>
      </c>
      <c r="G22" s="45"/>
      <c r="H22" s="45">
        <f t="shared" ref="H22:H28" si="4">G22-G22*3.5%</f>
        <v>0</v>
      </c>
    </row>
    <row r="23" spans="2:8" ht="16.5" thickTop="1" thickBot="1" x14ac:dyDescent="0.25">
      <c r="B23" s="45">
        <v>500</v>
      </c>
      <c r="C23" s="45"/>
      <c r="D23" s="45">
        <f t="shared" si="3"/>
        <v>0</v>
      </c>
      <c r="F23" s="45" t="s">
        <v>31</v>
      </c>
      <c r="G23" s="45"/>
      <c r="H23" s="45">
        <f t="shared" si="4"/>
        <v>0</v>
      </c>
    </row>
    <row r="24" spans="2:8" ht="16.5" thickTop="1" thickBot="1" x14ac:dyDescent="0.25">
      <c r="B24" s="45">
        <v>200</v>
      </c>
      <c r="C24" s="45">
        <v>1</v>
      </c>
      <c r="D24" s="45">
        <f t="shared" si="3"/>
        <v>200</v>
      </c>
      <c r="F24" s="45" t="s">
        <v>12</v>
      </c>
      <c r="G24" s="45"/>
      <c r="H24" s="45">
        <f t="shared" si="4"/>
        <v>0</v>
      </c>
    </row>
    <row r="25" spans="2:8" ht="16.5" thickTop="1" thickBot="1" x14ac:dyDescent="0.25">
      <c r="B25" s="45">
        <v>100</v>
      </c>
      <c r="C25" s="45"/>
      <c r="D25" s="45">
        <f t="shared" si="3"/>
        <v>0</v>
      </c>
      <c r="F25" s="45" t="s">
        <v>23</v>
      </c>
      <c r="G25" s="45"/>
      <c r="H25" s="45">
        <f t="shared" si="4"/>
        <v>0</v>
      </c>
    </row>
    <row r="26" spans="2:8" ht="16.5" thickTop="1" thickBot="1" x14ac:dyDescent="0.25">
      <c r="B26" s="45">
        <v>50</v>
      </c>
      <c r="C26" s="45"/>
      <c r="D26" s="45">
        <f t="shared" si="3"/>
        <v>0</v>
      </c>
      <c r="F26" s="45" t="s">
        <v>32</v>
      </c>
      <c r="G26" s="45"/>
      <c r="H26" s="45">
        <f t="shared" si="4"/>
        <v>0</v>
      </c>
    </row>
    <row r="27" spans="2:8" ht="16.5" thickTop="1" thickBot="1" x14ac:dyDescent="0.25">
      <c r="B27" s="61" t="s">
        <v>14</v>
      </c>
      <c r="C27" s="62"/>
      <c r="D27" s="3">
        <f>SUM(D20:D26)</f>
        <v>87200</v>
      </c>
      <c r="F27" s="45" t="s">
        <v>30</v>
      </c>
      <c r="G27" s="45"/>
      <c r="H27" s="45">
        <f t="shared" si="4"/>
        <v>0</v>
      </c>
    </row>
    <row r="28" spans="2:8" ht="16.5" thickTop="1" thickBot="1" x14ac:dyDescent="0.25">
      <c r="B28" s="61" t="s">
        <v>20</v>
      </c>
      <c r="C28" s="62"/>
      <c r="D28" s="45">
        <f>H29</f>
        <v>0</v>
      </c>
      <c r="F28" s="45"/>
      <c r="G28" s="45"/>
      <c r="H28" s="45">
        <f t="shared" si="4"/>
        <v>0</v>
      </c>
    </row>
    <row r="29" spans="2:8" ht="16.5" thickTop="1" thickBot="1" x14ac:dyDescent="0.25">
      <c r="B29" s="61" t="s">
        <v>14</v>
      </c>
      <c r="C29" s="62"/>
      <c r="D29" s="5">
        <f>D27+D28</f>
        <v>87200</v>
      </c>
      <c r="F29" s="45" t="s">
        <v>14</v>
      </c>
      <c r="G29" s="6">
        <f>SUM(G21:G28)</f>
        <v>0</v>
      </c>
      <c r="H29" s="6">
        <f>SUM(H21:H28)</f>
        <v>0</v>
      </c>
    </row>
    <row r="30" spans="2:8" ht="16.5" thickTop="1" thickBot="1" x14ac:dyDescent="0.25">
      <c r="B30" s="43"/>
      <c r="C30" s="44"/>
      <c r="D30" s="45"/>
    </row>
    <row r="31" spans="2:8" ht="15.75" thickTop="1" x14ac:dyDescent="0.2">
      <c r="B31" s="4"/>
      <c r="C31" s="4"/>
      <c r="D31" s="4"/>
    </row>
    <row r="32" spans="2:8" x14ac:dyDescent="0.2">
      <c r="B32" s="4"/>
      <c r="C32" s="4"/>
      <c r="D32" s="4"/>
    </row>
    <row r="33" spans="2:6" x14ac:dyDescent="0.2">
      <c r="B33" s="4"/>
    </row>
    <row r="35" spans="2:6" ht="15.75" thickBot="1" x14ac:dyDescent="0.25"/>
    <row r="36" spans="2:6" ht="16.5" thickTop="1" thickBot="1" x14ac:dyDescent="0.25">
      <c r="D36" s="64" t="s">
        <v>23</v>
      </c>
      <c r="E36" s="65"/>
      <c r="F36" s="66"/>
    </row>
    <row r="37" spans="2:6" ht="16.5" thickTop="1" thickBot="1" x14ac:dyDescent="0.25">
      <c r="D37" s="61" t="s">
        <v>21</v>
      </c>
      <c r="E37" s="62"/>
      <c r="F37" s="45">
        <f>E15</f>
        <v>77537.75</v>
      </c>
    </row>
    <row r="38" spans="2:6" ht="16.5" thickTop="1" thickBot="1" x14ac:dyDescent="0.25">
      <c r="D38" s="61" t="s">
        <v>15</v>
      </c>
      <c r="E38" s="62"/>
      <c r="F38" s="45">
        <f>D29</f>
        <v>87200</v>
      </c>
    </row>
    <row r="39" spans="2:6" ht="16.5" thickTop="1" thickBot="1" x14ac:dyDescent="0.25">
      <c r="D39" s="10"/>
      <c r="E39" s="11"/>
      <c r="F39" s="3"/>
    </row>
    <row r="40" spans="2:6" ht="16.5" thickTop="1" thickBot="1" x14ac:dyDescent="0.25">
      <c r="D40" s="61" t="s">
        <v>22</v>
      </c>
      <c r="E40" s="62"/>
      <c r="F40" s="16">
        <f>F37-F38</f>
        <v>-9662.25</v>
      </c>
    </row>
    <row r="41" spans="2:6" ht="15.75" thickTop="1" x14ac:dyDescent="0.2">
      <c r="D41" s="4"/>
      <c r="E41" s="4"/>
      <c r="F41" s="4"/>
    </row>
    <row r="42" spans="2:6" ht="18.75" x14ac:dyDescent="0.2">
      <c r="D42" s="15"/>
      <c r="E42" s="15"/>
      <c r="F42" s="15"/>
    </row>
    <row r="43" spans="2:6" ht="18.75" x14ac:dyDescent="0.2">
      <c r="D43" s="15"/>
      <c r="E43" s="15"/>
      <c r="F43" s="15"/>
    </row>
    <row r="44" spans="2:6" ht="18.75" x14ac:dyDescent="0.2">
      <c r="D44" s="15"/>
      <c r="E44" s="15"/>
      <c r="F44" s="15"/>
    </row>
    <row r="45" spans="2:6" ht="18.75" x14ac:dyDescent="0.2">
      <c r="D45" s="15"/>
      <c r="E45" s="15"/>
      <c r="F45" s="15"/>
    </row>
  </sheetData>
  <mergeCells count="15">
    <mergeCell ref="C15:D15"/>
    <mergeCell ref="E15:I15"/>
    <mergeCell ref="J10:K10"/>
    <mergeCell ref="C13:D13"/>
    <mergeCell ref="E13:I13"/>
    <mergeCell ref="C14:D14"/>
    <mergeCell ref="E14:I14"/>
    <mergeCell ref="D38:E38"/>
    <mergeCell ref="D40:E40"/>
    <mergeCell ref="F20:G20"/>
    <mergeCell ref="B27:C27"/>
    <mergeCell ref="B28:C28"/>
    <mergeCell ref="B29:C29"/>
    <mergeCell ref="D36:F36"/>
    <mergeCell ref="D37:E3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90EF7-62D8-F14C-98E9-FBC8615B4F82}">
  <sheetPr>
    <tabColor rgb="FF7030A0"/>
  </sheetPr>
  <dimension ref="B2:M45"/>
  <sheetViews>
    <sheetView topLeftCell="E1" zoomScaleNormal="60" zoomScaleSheetLayoutView="100" workbookViewId="0">
      <selection activeCell="H17" sqref="H17"/>
    </sheetView>
  </sheetViews>
  <sheetFormatPr defaultColWidth="8.609375" defaultRowHeight="15" x14ac:dyDescent="0.2"/>
  <cols>
    <col min="1" max="1" width="8.609375" style="2"/>
    <col min="2" max="2" width="13.1796875" style="2" customWidth="1"/>
    <col min="3" max="3" width="11.02734375" style="2" customWidth="1"/>
    <col min="4" max="4" width="12.375" style="2" customWidth="1"/>
    <col min="5" max="5" width="12.64453125" style="2" customWidth="1"/>
    <col min="6" max="6" width="12.9140625" style="2" customWidth="1"/>
    <col min="7" max="7" width="12.375" style="2" customWidth="1"/>
    <col min="8" max="8" width="13.44921875" style="2" customWidth="1"/>
    <col min="9" max="9" width="10.76171875" style="2" customWidth="1"/>
    <col min="10" max="10" width="10.22265625" style="2" bestFit="1" customWidth="1"/>
    <col min="11" max="11" width="8.875" style="2" bestFit="1" customWidth="1"/>
    <col min="12" max="12" width="8.609375" style="1"/>
    <col min="13" max="13" width="12.10546875" style="2" customWidth="1"/>
    <col min="14" max="16384" width="8.609375" style="2"/>
  </cols>
  <sheetData>
    <row r="2" spans="2:13" ht="15.75" thickBot="1" x14ac:dyDescent="0.25"/>
    <row r="3" spans="2:13" ht="16.5" thickTop="1" thickBot="1" x14ac:dyDescent="0.25">
      <c r="B3" s="47" t="s">
        <v>5</v>
      </c>
      <c r="C3" s="47" t="s">
        <v>0</v>
      </c>
      <c r="D3" s="47" t="s">
        <v>1</v>
      </c>
      <c r="E3" s="47" t="s">
        <v>2</v>
      </c>
      <c r="F3" s="47" t="s">
        <v>3</v>
      </c>
      <c r="G3" s="47" t="s">
        <v>4</v>
      </c>
      <c r="H3" s="47" t="s">
        <v>27</v>
      </c>
      <c r="I3" s="47"/>
      <c r="J3" s="47" t="s">
        <v>26</v>
      </c>
      <c r="K3" s="47" t="s">
        <v>16</v>
      </c>
      <c r="L3" s="13" t="s">
        <v>28</v>
      </c>
      <c r="M3" s="47" t="s">
        <v>27</v>
      </c>
    </row>
    <row r="4" spans="2:13" ht="16.5" thickTop="1" thickBot="1" x14ac:dyDescent="0.25">
      <c r="B4" s="47" t="s">
        <v>6</v>
      </c>
      <c r="C4" s="47">
        <v>240</v>
      </c>
      <c r="D4" s="47">
        <v>1000</v>
      </c>
      <c r="E4" s="47">
        <f>C4+D4</f>
        <v>1240</v>
      </c>
      <c r="F4" s="47">
        <v>310</v>
      </c>
      <c r="G4" s="47">
        <f>E4-F4</f>
        <v>930</v>
      </c>
      <c r="H4" s="47">
        <f>1000*G4</f>
        <v>930000</v>
      </c>
      <c r="I4" s="47"/>
      <c r="J4" s="47">
        <v>1000</v>
      </c>
      <c r="K4" s="47">
        <v>700</v>
      </c>
      <c r="L4" s="13">
        <v>4.8000000000000001E-2</v>
      </c>
      <c r="M4" s="47">
        <f>J4*K4-(J4*K4*L4)</f>
        <v>666400</v>
      </c>
    </row>
    <row r="5" spans="2:13" ht="16.5" thickTop="1" thickBot="1" x14ac:dyDescent="0.25">
      <c r="B5" s="47" t="s">
        <v>7</v>
      </c>
      <c r="C5" s="47">
        <v>40</v>
      </c>
      <c r="D5" s="47">
        <v>20</v>
      </c>
      <c r="E5" s="47">
        <f t="shared" ref="E5:E10" si="0">C5+D5</f>
        <v>60</v>
      </c>
      <c r="F5" s="47">
        <v>30</v>
      </c>
      <c r="G5" s="47">
        <f t="shared" ref="G5:G11" si="1">E5-F5</f>
        <v>30</v>
      </c>
      <c r="H5" s="47">
        <f>3000*G5</f>
        <v>90000</v>
      </c>
      <c r="I5" s="47"/>
      <c r="J5" s="47">
        <v>3000</v>
      </c>
      <c r="K5" s="47">
        <v>5</v>
      </c>
      <c r="L5" s="13">
        <v>4.7E-2</v>
      </c>
      <c r="M5" s="47">
        <f t="shared" ref="M5:M15" si="2">J5*K5-(J5*K5*L5)</f>
        <v>14295</v>
      </c>
    </row>
    <row r="6" spans="2:13" ht="16.5" thickTop="1" thickBot="1" x14ac:dyDescent="0.25">
      <c r="B6" s="47" t="s">
        <v>8</v>
      </c>
      <c r="C6" s="47">
        <v>12</v>
      </c>
      <c r="D6" s="47">
        <v>10</v>
      </c>
      <c r="E6" s="47">
        <f t="shared" si="0"/>
        <v>22</v>
      </c>
      <c r="F6" s="47">
        <v>18</v>
      </c>
      <c r="G6" s="47">
        <f t="shared" si="1"/>
        <v>4</v>
      </c>
      <c r="H6" s="47">
        <f>5000*G6</f>
        <v>20000</v>
      </c>
      <c r="I6" s="47"/>
      <c r="J6" s="47">
        <v>5000</v>
      </c>
      <c r="K6" s="47">
        <v>4</v>
      </c>
      <c r="L6" s="13">
        <v>4.4999999999999998E-2</v>
      </c>
      <c r="M6" s="47">
        <f t="shared" si="2"/>
        <v>19100</v>
      </c>
    </row>
    <row r="7" spans="2:13" ht="16.5" thickTop="1" thickBot="1" x14ac:dyDescent="0.25">
      <c r="B7" s="47" t="s">
        <v>11</v>
      </c>
      <c r="C7" s="47"/>
      <c r="D7" s="47"/>
      <c r="E7" s="47">
        <f t="shared" si="0"/>
        <v>0</v>
      </c>
      <c r="F7" s="47"/>
      <c r="G7" s="47">
        <f t="shared" si="1"/>
        <v>0</v>
      </c>
      <c r="H7" s="14" t="s">
        <v>29</v>
      </c>
      <c r="I7" s="47"/>
      <c r="J7" s="47">
        <v>1000</v>
      </c>
      <c r="K7" s="47">
        <v>30</v>
      </c>
      <c r="L7" s="13">
        <v>4.5999999999999999E-2</v>
      </c>
      <c r="M7" s="47">
        <f t="shared" si="2"/>
        <v>28620</v>
      </c>
    </row>
    <row r="8" spans="2:13" ht="16.5" thickTop="1" thickBot="1" x14ac:dyDescent="0.25">
      <c r="B8" s="47" t="s">
        <v>10</v>
      </c>
      <c r="C8" s="47"/>
      <c r="D8" s="47"/>
      <c r="E8" s="47">
        <f t="shared" si="0"/>
        <v>0</v>
      </c>
      <c r="F8" s="47"/>
      <c r="G8" s="47">
        <f t="shared" si="1"/>
        <v>0</v>
      </c>
      <c r="H8" s="14">
        <f>SUM(H4:H6)</f>
        <v>1040000</v>
      </c>
      <c r="I8" s="47"/>
      <c r="J8" s="47">
        <v>1000</v>
      </c>
      <c r="K8" s="47">
        <v>110</v>
      </c>
      <c r="L8" s="13">
        <v>4.4999999999999998E-2</v>
      </c>
      <c r="M8" s="47">
        <f t="shared" si="2"/>
        <v>105050</v>
      </c>
    </row>
    <row r="9" spans="2:13" ht="16.5" thickTop="1" thickBot="1" x14ac:dyDescent="0.25">
      <c r="B9" s="47" t="s">
        <v>9</v>
      </c>
      <c r="C9" s="47"/>
      <c r="D9" s="47"/>
      <c r="E9" s="47">
        <f t="shared" si="0"/>
        <v>0</v>
      </c>
      <c r="F9" s="47"/>
      <c r="G9" s="47">
        <f t="shared" si="1"/>
        <v>0</v>
      </c>
      <c r="H9" s="47"/>
      <c r="I9" s="47"/>
      <c r="J9" s="47">
        <v>1000</v>
      </c>
      <c r="K9" s="47">
        <v>90</v>
      </c>
      <c r="L9" s="13">
        <v>0.04</v>
      </c>
      <c r="M9" s="47">
        <f t="shared" si="2"/>
        <v>86400</v>
      </c>
    </row>
    <row r="10" spans="2:13" ht="16.5" thickTop="1" thickBot="1" x14ac:dyDescent="0.25">
      <c r="B10" s="47" t="s">
        <v>12</v>
      </c>
      <c r="C10" s="47">
        <v>203400</v>
      </c>
      <c r="D10" s="47"/>
      <c r="E10" s="47">
        <f t="shared" si="0"/>
        <v>203400</v>
      </c>
      <c r="F10" s="47">
        <v>163400</v>
      </c>
      <c r="G10" s="14">
        <f t="shared" si="1"/>
        <v>40000</v>
      </c>
      <c r="H10" s="47"/>
      <c r="I10" s="47"/>
      <c r="J10" s="58" t="s">
        <v>12</v>
      </c>
      <c r="K10" s="58"/>
      <c r="L10" s="13">
        <v>3.5000000000000003E-2</v>
      </c>
      <c r="M10" s="47">
        <f>G10-G10*L10</f>
        <v>38600</v>
      </c>
    </row>
    <row r="11" spans="2:13" ht="16.5" thickTop="1" thickBot="1" x14ac:dyDescent="0.25">
      <c r="B11" s="47" t="s">
        <v>13</v>
      </c>
      <c r="C11" s="47"/>
      <c r="D11" s="47"/>
      <c r="E11" s="47">
        <f>C11+D11</f>
        <v>0</v>
      </c>
      <c r="F11" s="47"/>
      <c r="G11" s="47">
        <f t="shared" si="1"/>
        <v>0</v>
      </c>
      <c r="H11" s="47"/>
      <c r="I11" s="47"/>
      <c r="J11" s="47">
        <v>3000</v>
      </c>
      <c r="K11" s="47">
        <v>5</v>
      </c>
      <c r="L11" s="13">
        <v>4.5999999999999999E-2</v>
      </c>
      <c r="M11" s="47">
        <f t="shared" si="2"/>
        <v>14310</v>
      </c>
    </row>
    <row r="12" spans="2:13" ht="16.5" thickTop="1" thickBot="1" x14ac:dyDescent="0.25">
      <c r="B12" s="47"/>
      <c r="C12" s="47"/>
      <c r="D12" s="47"/>
      <c r="E12" s="47"/>
      <c r="F12" s="47"/>
      <c r="G12" s="47"/>
      <c r="H12" s="47"/>
      <c r="I12" s="47"/>
      <c r="J12" s="47">
        <v>3000</v>
      </c>
      <c r="K12" s="47">
        <v>15</v>
      </c>
      <c r="L12" s="13">
        <v>4.4999999999999998E-2</v>
      </c>
      <c r="M12" s="47">
        <f t="shared" si="2"/>
        <v>42975</v>
      </c>
    </row>
    <row r="13" spans="2:13" ht="16.5" thickTop="1" thickBot="1" x14ac:dyDescent="0.25">
      <c r="B13" s="47"/>
      <c r="C13" s="59" t="s">
        <v>14</v>
      </c>
      <c r="D13" s="59"/>
      <c r="E13" s="59">
        <f>G4*1000 + G5*3000 + G6*5000 + G10</f>
        <v>1080000</v>
      </c>
      <c r="F13" s="59"/>
      <c r="G13" s="59"/>
      <c r="H13" s="59"/>
      <c r="I13" s="59"/>
      <c r="J13" s="47">
        <v>3000</v>
      </c>
      <c r="K13" s="47">
        <v>5</v>
      </c>
      <c r="L13" s="13">
        <v>4.7E-2</v>
      </c>
      <c r="M13" s="47">
        <f t="shared" si="2"/>
        <v>14295</v>
      </c>
    </row>
    <row r="14" spans="2:13" ht="16.5" thickTop="1" thickBot="1" x14ac:dyDescent="0.25">
      <c r="B14" s="47"/>
      <c r="C14" s="59" t="s">
        <v>24</v>
      </c>
      <c r="D14" s="59"/>
      <c r="E14" s="60">
        <f>E13-E13*3.5%</f>
        <v>1042200</v>
      </c>
      <c r="F14" s="60"/>
      <c r="G14" s="60"/>
      <c r="H14" s="60"/>
      <c r="I14" s="60"/>
      <c r="J14" s="47">
        <v>1000</v>
      </c>
      <c r="K14" s="47"/>
      <c r="L14" s="13">
        <v>3.5000000000000003E-2</v>
      </c>
      <c r="M14" s="47">
        <f t="shared" si="2"/>
        <v>0</v>
      </c>
    </row>
    <row r="15" spans="2:13" s="19" customFormat="1" ht="22.5" thickTop="1" thickBot="1" x14ac:dyDescent="0.25">
      <c r="B15" s="46"/>
      <c r="C15" s="56" t="s">
        <v>25</v>
      </c>
      <c r="D15" s="56"/>
      <c r="E15" s="57">
        <f>SUM(M4:M15)</f>
        <v>1030045</v>
      </c>
      <c r="F15" s="57"/>
      <c r="G15" s="57"/>
      <c r="H15" s="57"/>
      <c r="I15" s="57"/>
      <c r="J15" s="47">
        <v>1000</v>
      </c>
      <c r="K15" s="46"/>
      <c r="L15" s="13">
        <v>3.5000000000000003E-2</v>
      </c>
      <c r="M15" s="47">
        <f t="shared" si="2"/>
        <v>0</v>
      </c>
    </row>
    <row r="16" spans="2:13" ht="15.75" thickTop="1" x14ac:dyDescent="0.2"/>
    <row r="18" spans="2:8" ht="15.75" thickBot="1" x14ac:dyDescent="0.25"/>
    <row r="19" spans="2:8" ht="16.5" thickTop="1" thickBot="1" x14ac:dyDescent="0.25">
      <c r="B19" s="50" t="s">
        <v>15</v>
      </c>
      <c r="C19" s="50" t="s">
        <v>16</v>
      </c>
      <c r="D19" s="50" t="s">
        <v>14</v>
      </c>
    </row>
    <row r="20" spans="2:8" ht="16.5" thickTop="1" thickBot="1" x14ac:dyDescent="0.25">
      <c r="B20" s="50">
        <v>10000</v>
      </c>
      <c r="C20" s="50">
        <v>9</v>
      </c>
      <c r="D20" s="50">
        <f>B20*C20</f>
        <v>90000</v>
      </c>
      <c r="F20" s="63" t="s">
        <v>17</v>
      </c>
      <c r="G20" s="63"/>
      <c r="H20" s="50" t="s">
        <v>14</v>
      </c>
    </row>
    <row r="21" spans="2:8" ht="16.5" thickTop="1" thickBot="1" x14ac:dyDescent="0.25">
      <c r="B21" s="50">
        <v>5000</v>
      </c>
      <c r="C21" s="50">
        <v>17</v>
      </c>
      <c r="D21" s="50">
        <f t="shared" ref="D21:D26" si="3">B21*C21</f>
        <v>85000</v>
      </c>
      <c r="F21" s="50" t="s">
        <v>18</v>
      </c>
      <c r="G21" s="50"/>
      <c r="H21" s="50">
        <v>700000</v>
      </c>
    </row>
    <row r="22" spans="2:8" ht="16.5" thickTop="1" thickBot="1" x14ac:dyDescent="0.25">
      <c r="B22" s="50">
        <v>1000</v>
      </c>
      <c r="C22" s="50">
        <v>148</v>
      </c>
      <c r="D22" s="50">
        <f t="shared" si="3"/>
        <v>148000</v>
      </c>
      <c r="F22" s="50" t="s">
        <v>19</v>
      </c>
      <c r="G22" s="50"/>
      <c r="H22" s="50">
        <f t="shared" ref="H22:H28" si="4">G22-G22*3.5%</f>
        <v>0</v>
      </c>
    </row>
    <row r="23" spans="2:8" ht="16.5" thickTop="1" thickBot="1" x14ac:dyDescent="0.25">
      <c r="B23" s="50">
        <v>500</v>
      </c>
      <c r="C23" s="50">
        <v>12</v>
      </c>
      <c r="D23" s="50">
        <f t="shared" si="3"/>
        <v>6000</v>
      </c>
      <c r="F23" s="50" t="s">
        <v>31</v>
      </c>
      <c r="G23" s="50"/>
      <c r="H23" s="50">
        <f t="shared" si="4"/>
        <v>0</v>
      </c>
    </row>
    <row r="24" spans="2:8" ht="16.5" thickTop="1" thickBot="1" x14ac:dyDescent="0.25">
      <c r="B24" s="50">
        <v>200</v>
      </c>
      <c r="C24" s="50">
        <v>1</v>
      </c>
      <c r="D24" s="50">
        <f t="shared" si="3"/>
        <v>200</v>
      </c>
      <c r="F24" s="50" t="s">
        <v>12</v>
      </c>
      <c r="G24" s="50"/>
      <c r="H24" s="50">
        <f t="shared" si="4"/>
        <v>0</v>
      </c>
    </row>
    <row r="25" spans="2:8" ht="16.5" thickTop="1" thickBot="1" x14ac:dyDescent="0.25">
      <c r="B25" s="50">
        <v>100</v>
      </c>
      <c r="C25" s="50">
        <v>4</v>
      </c>
      <c r="D25" s="50">
        <f t="shared" si="3"/>
        <v>400</v>
      </c>
      <c r="F25" s="50" t="s">
        <v>23</v>
      </c>
      <c r="G25" s="50"/>
      <c r="H25" s="50">
        <f t="shared" si="4"/>
        <v>0</v>
      </c>
    </row>
    <row r="26" spans="2:8" ht="16.5" thickTop="1" thickBot="1" x14ac:dyDescent="0.25">
      <c r="B26" s="50">
        <v>50</v>
      </c>
      <c r="C26" s="50">
        <v>1</v>
      </c>
      <c r="D26" s="50">
        <f t="shared" si="3"/>
        <v>50</v>
      </c>
      <c r="F26" s="50" t="s">
        <v>32</v>
      </c>
      <c r="G26" s="50"/>
      <c r="H26" s="50">
        <f t="shared" si="4"/>
        <v>0</v>
      </c>
    </row>
    <row r="27" spans="2:8" ht="16.5" thickTop="1" thickBot="1" x14ac:dyDescent="0.25">
      <c r="B27" s="61" t="s">
        <v>14</v>
      </c>
      <c r="C27" s="62"/>
      <c r="D27" s="3">
        <f>SUM(D20:D26)</f>
        <v>329650</v>
      </c>
      <c r="F27" s="50" t="s">
        <v>30</v>
      </c>
      <c r="G27" s="50"/>
      <c r="H27" s="50">
        <f t="shared" si="4"/>
        <v>0</v>
      </c>
    </row>
    <row r="28" spans="2:8" ht="16.5" thickTop="1" thickBot="1" x14ac:dyDescent="0.25">
      <c r="B28" s="61" t="s">
        <v>20</v>
      </c>
      <c r="C28" s="62"/>
      <c r="D28" s="50">
        <f>H29</f>
        <v>700000</v>
      </c>
      <c r="F28" s="50"/>
      <c r="G28" s="50"/>
      <c r="H28" s="50">
        <f t="shared" si="4"/>
        <v>0</v>
      </c>
    </row>
    <row r="29" spans="2:8" ht="16.5" thickTop="1" thickBot="1" x14ac:dyDescent="0.25">
      <c r="B29" s="61" t="s">
        <v>14</v>
      </c>
      <c r="C29" s="62"/>
      <c r="D29" s="5">
        <f>D27+D28</f>
        <v>1029650</v>
      </c>
      <c r="F29" s="50" t="s">
        <v>14</v>
      </c>
      <c r="G29" s="6">
        <f>SUM(G21:G28)</f>
        <v>0</v>
      </c>
      <c r="H29" s="6">
        <f>SUM(H21:H28)</f>
        <v>700000</v>
      </c>
    </row>
    <row r="30" spans="2:8" ht="16.5" thickTop="1" thickBot="1" x14ac:dyDescent="0.25">
      <c r="B30" s="48"/>
      <c r="C30" s="49"/>
      <c r="D30" s="50"/>
    </row>
    <row r="31" spans="2:8" ht="15.75" thickTop="1" x14ac:dyDescent="0.2">
      <c r="B31" s="4"/>
      <c r="C31" s="4"/>
      <c r="D31" s="4"/>
    </row>
    <row r="32" spans="2:8" x14ac:dyDescent="0.2">
      <c r="B32" s="4"/>
      <c r="C32" s="4"/>
      <c r="D32" s="4"/>
    </row>
    <row r="33" spans="2:6" x14ac:dyDescent="0.2">
      <c r="B33" s="4"/>
    </row>
    <row r="35" spans="2:6" ht="15.75" thickBot="1" x14ac:dyDescent="0.25"/>
    <row r="36" spans="2:6" ht="16.5" thickTop="1" thickBot="1" x14ac:dyDescent="0.25">
      <c r="D36" s="64" t="s">
        <v>23</v>
      </c>
      <c r="E36" s="65"/>
      <c r="F36" s="66"/>
    </row>
    <row r="37" spans="2:6" ht="16.5" thickTop="1" thickBot="1" x14ac:dyDescent="0.25">
      <c r="D37" s="61" t="s">
        <v>21</v>
      </c>
      <c r="E37" s="62"/>
      <c r="F37" s="50">
        <f>E15</f>
        <v>1030045</v>
      </c>
    </row>
    <row r="38" spans="2:6" ht="16.5" thickTop="1" thickBot="1" x14ac:dyDescent="0.25">
      <c r="D38" s="61" t="s">
        <v>15</v>
      </c>
      <c r="E38" s="62"/>
      <c r="F38" s="50">
        <f>D29</f>
        <v>1029650</v>
      </c>
    </row>
    <row r="39" spans="2:6" ht="16.5" thickTop="1" thickBot="1" x14ac:dyDescent="0.25">
      <c r="D39" s="10"/>
      <c r="E39" s="11"/>
      <c r="F39" s="3"/>
    </row>
    <row r="40" spans="2:6" ht="16.5" thickTop="1" thickBot="1" x14ac:dyDescent="0.25">
      <c r="D40" s="61" t="s">
        <v>22</v>
      </c>
      <c r="E40" s="62"/>
      <c r="F40" s="16">
        <f>F37-F38</f>
        <v>395</v>
      </c>
    </row>
    <row r="41" spans="2:6" ht="15.75" thickTop="1" x14ac:dyDescent="0.2">
      <c r="D41" s="4"/>
      <c r="E41" s="4"/>
      <c r="F41" s="4"/>
    </row>
    <row r="42" spans="2:6" ht="18.75" x14ac:dyDescent="0.2">
      <c r="D42" s="15"/>
      <c r="E42" s="15"/>
      <c r="F42" s="15"/>
    </row>
    <row r="43" spans="2:6" ht="18.75" x14ac:dyDescent="0.2">
      <c r="D43" s="15"/>
      <c r="E43" s="15"/>
      <c r="F43" s="15"/>
    </row>
    <row r="44" spans="2:6" ht="18.75" x14ac:dyDescent="0.2">
      <c r="D44" s="15"/>
      <c r="E44" s="15"/>
      <c r="F44" s="15"/>
    </row>
    <row r="45" spans="2:6" ht="18.75" x14ac:dyDescent="0.2">
      <c r="D45" s="15"/>
      <c r="E45" s="15"/>
      <c r="F45" s="15"/>
    </row>
  </sheetData>
  <mergeCells count="15">
    <mergeCell ref="C15:D15"/>
    <mergeCell ref="E15:I15"/>
    <mergeCell ref="J10:K10"/>
    <mergeCell ref="C13:D13"/>
    <mergeCell ref="E13:I13"/>
    <mergeCell ref="C14:D14"/>
    <mergeCell ref="E14:I14"/>
    <mergeCell ref="D38:E38"/>
    <mergeCell ref="D40:E40"/>
    <mergeCell ref="F20:G20"/>
    <mergeCell ref="B27:C27"/>
    <mergeCell ref="B28:C28"/>
    <mergeCell ref="B29:C29"/>
    <mergeCell ref="D36:F36"/>
    <mergeCell ref="D37:E3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7DB40-CEAD-F346-BA52-8185454DED0E}">
  <sheetPr>
    <tabColor rgb="FF7030A0"/>
  </sheetPr>
  <dimension ref="B2:M45"/>
  <sheetViews>
    <sheetView topLeftCell="B1" zoomScaleNormal="60" zoomScaleSheetLayoutView="100" workbookViewId="0">
      <selection activeCell="G18" sqref="G18"/>
    </sheetView>
  </sheetViews>
  <sheetFormatPr defaultColWidth="8.609375" defaultRowHeight="15" x14ac:dyDescent="0.2"/>
  <cols>
    <col min="1" max="1" width="8.609375" style="2"/>
    <col min="2" max="2" width="13.1796875" style="2" customWidth="1"/>
    <col min="3" max="3" width="11.02734375" style="2" customWidth="1"/>
    <col min="4" max="4" width="12.375" style="2" customWidth="1"/>
    <col min="5" max="5" width="12.64453125" style="2" customWidth="1"/>
    <col min="6" max="6" width="12.9140625" style="2" customWidth="1"/>
    <col min="7" max="7" width="12.375" style="2" customWidth="1"/>
    <col min="8" max="8" width="13.44921875" style="2" customWidth="1"/>
    <col min="9" max="9" width="10.76171875" style="2" customWidth="1"/>
    <col min="10" max="10" width="10.22265625" style="2" bestFit="1" customWidth="1"/>
    <col min="11" max="11" width="8.875" style="2" bestFit="1" customWidth="1"/>
    <col min="12" max="12" width="8.609375" style="1"/>
    <col min="13" max="13" width="12.10546875" style="2" customWidth="1"/>
    <col min="14" max="16384" width="8.609375" style="2"/>
  </cols>
  <sheetData>
    <row r="2" spans="2:13" ht="15.75" thickBot="1" x14ac:dyDescent="0.25"/>
    <row r="3" spans="2:13" ht="16.5" thickTop="1" thickBot="1" x14ac:dyDescent="0.25">
      <c r="B3" s="55" t="s">
        <v>5</v>
      </c>
      <c r="C3" s="55" t="s">
        <v>0</v>
      </c>
      <c r="D3" s="55" t="s">
        <v>1</v>
      </c>
      <c r="E3" s="55" t="s">
        <v>2</v>
      </c>
      <c r="F3" s="55" t="s">
        <v>3</v>
      </c>
      <c r="G3" s="55" t="s">
        <v>4</v>
      </c>
      <c r="H3" s="55" t="s">
        <v>27</v>
      </c>
      <c r="I3" s="55"/>
      <c r="J3" s="55" t="s">
        <v>26</v>
      </c>
      <c r="K3" s="55" t="s">
        <v>16</v>
      </c>
      <c r="L3" s="13" t="s">
        <v>28</v>
      </c>
      <c r="M3" s="55" t="s">
        <v>27</v>
      </c>
    </row>
    <row r="4" spans="2:13" ht="16.5" thickTop="1" thickBot="1" x14ac:dyDescent="0.25">
      <c r="B4" s="55" t="s">
        <v>6</v>
      </c>
      <c r="C4" s="55"/>
      <c r="D4" s="55"/>
      <c r="E4" s="55">
        <f>C4+D4</f>
        <v>0</v>
      </c>
      <c r="F4" s="55"/>
      <c r="G4" s="55">
        <f>E4-F4</f>
        <v>0</v>
      </c>
      <c r="H4" s="55">
        <f>1000*G4</f>
        <v>0</v>
      </c>
      <c r="I4" s="55"/>
      <c r="J4" s="55">
        <v>1000</v>
      </c>
      <c r="K4" s="55"/>
      <c r="L4" s="13">
        <v>4.8000000000000001E-2</v>
      </c>
      <c r="M4" s="55">
        <f>J4*K4-(J4*K4*L4)</f>
        <v>0</v>
      </c>
    </row>
    <row r="5" spans="2:13" ht="16.5" thickTop="1" thickBot="1" x14ac:dyDescent="0.25">
      <c r="B5" s="55" t="s">
        <v>7</v>
      </c>
      <c r="C5" s="55"/>
      <c r="D5" s="55"/>
      <c r="E5" s="55">
        <f t="shared" ref="E5:E10" si="0">C5+D5</f>
        <v>0</v>
      </c>
      <c r="F5" s="55"/>
      <c r="G5" s="55">
        <f t="shared" ref="G5:G11" si="1">E5-F5</f>
        <v>0</v>
      </c>
      <c r="H5" s="55">
        <f>3000*G5</f>
        <v>0</v>
      </c>
      <c r="I5" s="55"/>
      <c r="J5" s="55">
        <v>3000</v>
      </c>
      <c r="K5" s="55"/>
      <c r="L5" s="13">
        <v>4.8000000000000001E-2</v>
      </c>
      <c r="M5" s="55">
        <f t="shared" ref="M5:M15" si="2">J5*K5-(J5*K5*L5)</f>
        <v>0</v>
      </c>
    </row>
    <row r="6" spans="2:13" ht="16.5" thickTop="1" thickBot="1" x14ac:dyDescent="0.25">
      <c r="B6" s="55" t="s">
        <v>8</v>
      </c>
      <c r="C6" s="55"/>
      <c r="D6" s="55"/>
      <c r="E6" s="55">
        <f t="shared" si="0"/>
        <v>0</v>
      </c>
      <c r="F6" s="55"/>
      <c r="G6" s="55">
        <f t="shared" si="1"/>
        <v>0</v>
      </c>
      <c r="H6" s="55">
        <f>5000*G6</f>
        <v>0</v>
      </c>
      <c r="I6" s="55"/>
      <c r="J6" s="55">
        <v>5000</v>
      </c>
      <c r="K6" s="55"/>
      <c r="L6" s="13">
        <v>4.8000000000000001E-2</v>
      </c>
      <c r="M6" s="55">
        <f t="shared" si="2"/>
        <v>0</v>
      </c>
    </row>
    <row r="7" spans="2:13" ht="16.5" thickTop="1" thickBot="1" x14ac:dyDescent="0.25">
      <c r="B7" s="55" t="s">
        <v>11</v>
      </c>
      <c r="C7" s="55"/>
      <c r="D7" s="55"/>
      <c r="E7" s="55">
        <f t="shared" si="0"/>
        <v>0</v>
      </c>
      <c r="F7" s="55"/>
      <c r="G7" s="55">
        <f t="shared" si="1"/>
        <v>0</v>
      </c>
      <c r="H7" s="14" t="s">
        <v>29</v>
      </c>
      <c r="I7" s="55"/>
      <c r="J7" s="55">
        <v>1000</v>
      </c>
      <c r="K7" s="55"/>
      <c r="L7" s="13">
        <v>4.7E-2</v>
      </c>
      <c r="M7" s="55">
        <f t="shared" si="2"/>
        <v>0</v>
      </c>
    </row>
    <row r="8" spans="2:13" ht="16.5" thickTop="1" thickBot="1" x14ac:dyDescent="0.25">
      <c r="B8" s="55" t="s">
        <v>10</v>
      </c>
      <c r="C8" s="55"/>
      <c r="D8" s="55"/>
      <c r="E8" s="55">
        <f t="shared" si="0"/>
        <v>0</v>
      </c>
      <c r="F8" s="55"/>
      <c r="G8" s="55">
        <f t="shared" si="1"/>
        <v>0</v>
      </c>
      <c r="H8" s="14">
        <f>SUM(H4:H6)</f>
        <v>0</v>
      </c>
      <c r="I8" s="55"/>
      <c r="J8" s="55">
        <v>1000</v>
      </c>
      <c r="K8" s="55"/>
      <c r="L8" s="13">
        <v>4.4999999999999998E-2</v>
      </c>
      <c r="M8" s="55">
        <f t="shared" si="2"/>
        <v>0</v>
      </c>
    </row>
    <row r="9" spans="2:13" ht="16.5" thickTop="1" thickBot="1" x14ac:dyDescent="0.25">
      <c r="B9" s="55" t="s">
        <v>9</v>
      </c>
      <c r="C9" s="55"/>
      <c r="D9" s="55"/>
      <c r="E9" s="55">
        <f t="shared" si="0"/>
        <v>0</v>
      </c>
      <c r="F9" s="55"/>
      <c r="G9" s="55">
        <f t="shared" si="1"/>
        <v>0</v>
      </c>
      <c r="H9" s="55"/>
      <c r="I9" s="55"/>
      <c r="J9" s="55">
        <v>1000</v>
      </c>
      <c r="K9" s="55"/>
      <c r="L9" s="13">
        <v>0.04</v>
      </c>
      <c r="M9" s="55">
        <f t="shared" si="2"/>
        <v>0</v>
      </c>
    </row>
    <row r="10" spans="2:13" ht="16.5" thickTop="1" thickBot="1" x14ac:dyDescent="0.25">
      <c r="B10" s="55" t="s">
        <v>12</v>
      </c>
      <c r="C10" s="55">
        <f>'4.5.1231'!F10</f>
        <v>50556</v>
      </c>
      <c r="D10" s="55">
        <v>300000</v>
      </c>
      <c r="E10" s="55">
        <f t="shared" si="0"/>
        <v>350556</v>
      </c>
      <c r="F10" s="55">
        <v>237256</v>
      </c>
      <c r="G10" s="14">
        <f t="shared" si="1"/>
        <v>113300</v>
      </c>
      <c r="H10" s="55"/>
      <c r="I10" s="55"/>
      <c r="J10" s="58" t="s">
        <v>12</v>
      </c>
      <c r="K10" s="58"/>
      <c r="L10" s="13">
        <v>3.5000000000000003E-2</v>
      </c>
      <c r="M10" s="55">
        <f>G10-G10*L10</f>
        <v>109334.5</v>
      </c>
    </row>
    <row r="11" spans="2:13" ht="16.5" thickTop="1" thickBot="1" x14ac:dyDescent="0.25">
      <c r="B11" s="55" t="s">
        <v>13</v>
      </c>
      <c r="C11" s="55"/>
      <c r="D11" s="55"/>
      <c r="E11" s="55">
        <f>C11+D11</f>
        <v>0</v>
      </c>
      <c r="F11" s="55"/>
      <c r="G11" s="55">
        <f t="shared" si="1"/>
        <v>0</v>
      </c>
      <c r="H11" s="55"/>
      <c r="I11" s="55"/>
      <c r="J11" s="55">
        <v>1000</v>
      </c>
      <c r="K11" s="55"/>
      <c r="L11" s="13">
        <v>3.5000000000000003E-2</v>
      </c>
      <c r="M11" s="55">
        <f t="shared" si="2"/>
        <v>0</v>
      </c>
    </row>
    <row r="12" spans="2:13" ht="16.5" thickTop="1" thickBot="1" x14ac:dyDescent="0.25">
      <c r="B12" s="55"/>
      <c r="C12" s="55"/>
      <c r="D12" s="55"/>
      <c r="E12" s="55"/>
      <c r="F12" s="55"/>
      <c r="G12" s="55"/>
      <c r="H12" s="55"/>
      <c r="I12" s="55"/>
      <c r="J12" s="55">
        <v>1000</v>
      </c>
      <c r="K12" s="55"/>
      <c r="L12" s="13">
        <v>3.5000000000000003E-2</v>
      </c>
      <c r="M12" s="55">
        <f t="shared" si="2"/>
        <v>0</v>
      </c>
    </row>
    <row r="13" spans="2:13" ht="16.5" thickTop="1" thickBot="1" x14ac:dyDescent="0.25">
      <c r="B13" s="55"/>
      <c r="C13" s="59" t="s">
        <v>14</v>
      </c>
      <c r="D13" s="59"/>
      <c r="E13" s="59">
        <f>G4*1000 + G5*3000 + G6*5000 + G10</f>
        <v>113300</v>
      </c>
      <c r="F13" s="59"/>
      <c r="G13" s="59"/>
      <c r="H13" s="59"/>
      <c r="I13" s="59"/>
      <c r="J13" s="55">
        <v>1000</v>
      </c>
      <c r="K13" s="55"/>
      <c r="L13" s="13">
        <v>3.5000000000000003E-2</v>
      </c>
      <c r="M13" s="55">
        <f t="shared" si="2"/>
        <v>0</v>
      </c>
    </row>
    <row r="14" spans="2:13" ht="16.5" thickTop="1" thickBot="1" x14ac:dyDescent="0.25">
      <c r="B14" s="55"/>
      <c r="C14" s="59" t="s">
        <v>24</v>
      </c>
      <c r="D14" s="59"/>
      <c r="E14" s="60">
        <f>E13-E13*3.5%</f>
        <v>109334.5</v>
      </c>
      <c r="F14" s="60"/>
      <c r="G14" s="60"/>
      <c r="H14" s="60"/>
      <c r="I14" s="60"/>
      <c r="J14" s="55">
        <v>1000</v>
      </c>
      <c r="K14" s="55"/>
      <c r="L14" s="13">
        <v>3.5000000000000003E-2</v>
      </c>
      <c r="M14" s="55">
        <f t="shared" si="2"/>
        <v>0</v>
      </c>
    </row>
    <row r="15" spans="2:13" s="19" customFormat="1" ht="22.5" thickTop="1" thickBot="1" x14ac:dyDescent="0.25">
      <c r="B15" s="54"/>
      <c r="C15" s="56" t="s">
        <v>25</v>
      </c>
      <c r="D15" s="56"/>
      <c r="E15" s="57">
        <f>SUM(M4:M15)</f>
        <v>109334.5</v>
      </c>
      <c r="F15" s="57"/>
      <c r="G15" s="57"/>
      <c r="H15" s="57"/>
      <c r="I15" s="57"/>
      <c r="J15" s="55">
        <v>1000</v>
      </c>
      <c r="K15" s="54"/>
      <c r="L15" s="13">
        <v>3.5000000000000003E-2</v>
      </c>
      <c r="M15" s="55">
        <f t="shared" si="2"/>
        <v>0</v>
      </c>
    </row>
    <row r="16" spans="2:13" ht="15.75" thickTop="1" x14ac:dyDescent="0.2"/>
    <row r="18" spans="2:8" ht="15.75" thickBot="1" x14ac:dyDescent="0.25"/>
    <row r="19" spans="2:8" ht="16.5" thickTop="1" thickBot="1" x14ac:dyDescent="0.25">
      <c r="B19" s="53" t="s">
        <v>15</v>
      </c>
      <c r="C19" s="53" t="s">
        <v>16</v>
      </c>
      <c r="D19" s="53" t="s">
        <v>14</v>
      </c>
    </row>
    <row r="20" spans="2:8" ht="16.5" thickTop="1" thickBot="1" x14ac:dyDescent="0.25">
      <c r="B20" s="53">
        <v>10000</v>
      </c>
      <c r="C20" s="53"/>
      <c r="D20" s="53">
        <f>B20*C20</f>
        <v>0</v>
      </c>
      <c r="F20" s="63" t="s">
        <v>17</v>
      </c>
      <c r="G20" s="63"/>
      <c r="H20" s="53" t="s">
        <v>14</v>
      </c>
    </row>
    <row r="21" spans="2:8" ht="16.5" thickTop="1" thickBot="1" x14ac:dyDescent="0.25">
      <c r="B21" s="53">
        <v>5000</v>
      </c>
      <c r="C21" s="53"/>
      <c r="D21" s="53">
        <f t="shared" ref="D21:D26" si="3">B21*C21</f>
        <v>0</v>
      </c>
      <c r="F21" s="53" t="s">
        <v>18</v>
      </c>
      <c r="G21" s="53"/>
      <c r="H21" s="53">
        <f>G21-G21*3.5%</f>
        <v>0</v>
      </c>
    </row>
    <row r="22" spans="2:8" ht="16.5" thickTop="1" thickBot="1" x14ac:dyDescent="0.25">
      <c r="B22" s="53">
        <v>1000</v>
      </c>
      <c r="C22" s="53"/>
      <c r="D22" s="53">
        <f t="shared" si="3"/>
        <v>0</v>
      </c>
      <c r="F22" s="53" t="s">
        <v>19</v>
      </c>
      <c r="G22" s="53"/>
      <c r="H22" s="53">
        <f t="shared" ref="H22:H28" si="4">G22-G22*3.5%</f>
        <v>0</v>
      </c>
    </row>
    <row r="23" spans="2:8" ht="16.5" thickTop="1" thickBot="1" x14ac:dyDescent="0.25">
      <c r="B23" s="53">
        <v>500</v>
      </c>
      <c r="C23" s="53"/>
      <c r="D23" s="53">
        <f t="shared" si="3"/>
        <v>0</v>
      </c>
      <c r="F23" s="53" t="s">
        <v>31</v>
      </c>
      <c r="G23" s="53"/>
      <c r="H23" s="53">
        <f t="shared" si="4"/>
        <v>0</v>
      </c>
    </row>
    <row r="24" spans="2:8" ht="16.5" thickTop="1" thickBot="1" x14ac:dyDescent="0.25">
      <c r="B24" s="53">
        <v>200</v>
      </c>
      <c r="C24" s="53"/>
      <c r="D24" s="53">
        <f t="shared" si="3"/>
        <v>0</v>
      </c>
      <c r="F24" s="53" t="s">
        <v>12</v>
      </c>
      <c r="G24" s="53"/>
      <c r="H24" s="53">
        <f t="shared" si="4"/>
        <v>0</v>
      </c>
    </row>
    <row r="25" spans="2:8" ht="16.5" thickTop="1" thickBot="1" x14ac:dyDescent="0.25">
      <c r="B25" s="53">
        <v>100</v>
      </c>
      <c r="C25" s="53"/>
      <c r="D25" s="53">
        <f t="shared" si="3"/>
        <v>0</v>
      </c>
      <c r="F25" s="53" t="s">
        <v>23</v>
      </c>
      <c r="G25" s="53"/>
      <c r="H25" s="53">
        <f t="shared" si="4"/>
        <v>0</v>
      </c>
    </row>
    <row r="26" spans="2:8" ht="16.5" thickTop="1" thickBot="1" x14ac:dyDescent="0.25">
      <c r="B26" s="53">
        <v>50</v>
      </c>
      <c r="C26" s="53"/>
      <c r="D26" s="53">
        <f t="shared" si="3"/>
        <v>0</v>
      </c>
      <c r="F26" s="53" t="s">
        <v>32</v>
      </c>
      <c r="G26" s="53"/>
      <c r="H26" s="53">
        <f t="shared" si="4"/>
        <v>0</v>
      </c>
    </row>
    <row r="27" spans="2:8" ht="16.5" thickTop="1" thickBot="1" x14ac:dyDescent="0.25">
      <c r="B27" s="61" t="s">
        <v>14</v>
      </c>
      <c r="C27" s="62"/>
      <c r="D27" s="3">
        <f>SUM(D20:D26)</f>
        <v>0</v>
      </c>
      <c r="F27" s="53" t="s">
        <v>30</v>
      </c>
      <c r="G27" s="53"/>
      <c r="H27" s="53">
        <f t="shared" si="4"/>
        <v>0</v>
      </c>
    </row>
    <row r="28" spans="2:8" ht="16.5" thickTop="1" thickBot="1" x14ac:dyDescent="0.25">
      <c r="B28" s="61" t="s">
        <v>20</v>
      </c>
      <c r="C28" s="62"/>
      <c r="D28" s="53">
        <f>H29</f>
        <v>0</v>
      </c>
      <c r="F28" s="53"/>
      <c r="G28" s="53"/>
      <c r="H28" s="53">
        <f t="shared" si="4"/>
        <v>0</v>
      </c>
    </row>
    <row r="29" spans="2:8" ht="16.5" thickTop="1" thickBot="1" x14ac:dyDescent="0.25">
      <c r="B29" s="61" t="s">
        <v>14</v>
      </c>
      <c r="C29" s="62"/>
      <c r="D29" s="5">
        <f>D27+D28</f>
        <v>0</v>
      </c>
      <c r="F29" s="53" t="s">
        <v>14</v>
      </c>
      <c r="G29" s="6">
        <f>SUM(G21:G28)</f>
        <v>0</v>
      </c>
      <c r="H29" s="6">
        <f>SUM(H21:H28)</f>
        <v>0</v>
      </c>
    </row>
    <row r="30" spans="2:8" ht="16.5" thickTop="1" thickBot="1" x14ac:dyDescent="0.25">
      <c r="B30" s="51"/>
      <c r="C30" s="52"/>
      <c r="D30" s="53"/>
    </row>
    <row r="31" spans="2:8" ht="15.75" thickTop="1" x14ac:dyDescent="0.2">
      <c r="B31" s="4"/>
      <c r="C31" s="4"/>
      <c r="D31" s="4"/>
    </row>
    <row r="32" spans="2:8" x14ac:dyDescent="0.2">
      <c r="B32" s="4"/>
      <c r="C32" s="4"/>
      <c r="D32" s="4"/>
    </row>
    <row r="33" spans="2:6" x14ac:dyDescent="0.2">
      <c r="B33" s="4"/>
    </row>
    <row r="35" spans="2:6" ht="15.75" thickBot="1" x14ac:dyDescent="0.25"/>
    <row r="36" spans="2:6" ht="16.5" thickTop="1" thickBot="1" x14ac:dyDescent="0.25">
      <c r="D36" s="64" t="s">
        <v>23</v>
      </c>
      <c r="E36" s="65"/>
      <c r="F36" s="66"/>
    </row>
    <row r="37" spans="2:6" ht="16.5" thickTop="1" thickBot="1" x14ac:dyDescent="0.25">
      <c r="D37" s="61" t="s">
        <v>21</v>
      </c>
      <c r="E37" s="62"/>
      <c r="F37" s="53">
        <f>E15</f>
        <v>109334.5</v>
      </c>
    </row>
    <row r="38" spans="2:6" ht="16.5" thickTop="1" thickBot="1" x14ac:dyDescent="0.25">
      <c r="D38" s="61" t="s">
        <v>15</v>
      </c>
      <c r="E38" s="62"/>
      <c r="F38" s="53">
        <f>D29</f>
        <v>0</v>
      </c>
    </row>
    <row r="39" spans="2:6" ht="16.5" thickTop="1" thickBot="1" x14ac:dyDescent="0.25">
      <c r="D39" s="10"/>
      <c r="E39" s="11"/>
      <c r="F39" s="3"/>
    </row>
    <row r="40" spans="2:6" ht="16.5" thickTop="1" thickBot="1" x14ac:dyDescent="0.25">
      <c r="D40" s="61" t="s">
        <v>22</v>
      </c>
      <c r="E40" s="62"/>
      <c r="F40" s="16">
        <f>F37-F38</f>
        <v>109334.5</v>
      </c>
    </row>
    <row r="41" spans="2:6" ht="15.75" thickTop="1" x14ac:dyDescent="0.2">
      <c r="D41" s="4"/>
      <c r="E41" s="4"/>
      <c r="F41" s="4"/>
    </row>
    <row r="42" spans="2:6" ht="18.75" x14ac:dyDescent="0.2">
      <c r="D42" s="15"/>
      <c r="E42" s="15"/>
      <c r="F42" s="15"/>
    </row>
    <row r="43" spans="2:6" ht="18.75" x14ac:dyDescent="0.2">
      <c r="D43" s="15"/>
      <c r="E43" s="15"/>
      <c r="F43" s="15"/>
    </row>
    <row r="44" spans="2:6" ht="18.75" x14ac:dyDescent="0.2">
      <c r="D44" s="15"/>
      <c r="E44" s="15"/>
      <c r="F44" s="15"/>
    </row>
    <row r="45" spans="2:6" ht="18.75" x14ac:dyDescent="0.2">
      <c r="D45" s="15"/>
      <c r="E45" s="15"/>
      <c r="F45" s="15"/>
    </row>
  </sheetData>
  <mergeCells count="15">
    <mergeCell ref="D38:E38"/>
    <mergeCell ref="D40:E40"/>
    <mergeCell ref="F20:G20"/>
    <mergeCell ref="B27:C27"/>
    <mergeCell ref="B28:C28"/>
    <mergeCell ref="B29:C29"/>
    <mergeCell ref="D36:F36"/>
    <mergeCell ref="D37:E37"/>
    <mergeCell ref="J10:K10"/>
    <mergeCell ref="C13:D13"/>
    <mergeCell ref="E13:I13"/>
    <mergeCell ref="C14:D14"/>
    <mergeCell ref="E14:I14"/>
    <mergeCell ref="C15:D15"/>
    <mergeCell ref="E15:I1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3E92F-9D3E-2E49-BA93-883F0E44E873}">
  <sheetPr>
    <tabColor rgb="FF7030A0"/>
  </sheetPr>
  <dimension ref="B2:M45"/>
  <sheetViews>
    <sheetView topLeftCell="D2" zoomScaleNormal="60" zoomScaleSheetLayoutView="100" workbookViewId="0">
      <selection activeCell="F10" sqref="F10"/>
    </sheetView>
  </sheetViews>
  <sheetFormatPr defaultColWidth="8.609375" defaultRowHeight="15" x14ac:dyDescent="0.2"/>
  <cols>
    <col min="1" max="1" width="8.609375" style="2"/>
    <col min="2" max="2" width="13.1796875" style="2" customWidth="1"/>
    <col min="3" max="3" width="11.02734375" style="2" customWidth="1"/>
    <col min="4" max="4" width="12.375" style="2" customWidth="1"/>
    <col min="5" max="5" width="12.64453125" style="2" customWidth="1"/>
    <col min="6" max="6" width="12.9140625" style="2" customWidth="1"/>
    <col min="7" max="7" width="12.375" style="2" customWidth="1"/>
    <col min="8" max="8" width="13.44921875" style="2" customWidth="1"/>
    <col min="9" max="9" width="10.76171875" style="2" customWidth="1"/>
    <col min="10" max="10" width="10.22265625" style="2" bestFit="1" customWidth="1"/>
    <col min="11" max="11" width="8.875" style="2" bestFit="1" customWidth="1"/>
    <col min="12" max="12" width="8.609375" style="1"/>
    <col min="13" max="13" width="12.10546875" style="2" customWidth="1"/>
    <col min="14" max="16384" width="8.609375" style="2"/>
  </cols>
  <sheetData>
    <row r="2" spans="2:13" ht="15.75" thickBot="1" x14ac:dyDescent="0.25"/>
    <row r="3" spans="2:13" ht="16.5" thickTop="1" thickBot="1" x14ac:dyDescent="0.25">
      <c r="B3" s="55" t="s">
        <v>5</v>
      </c>
      <c r="C3" s="55" t="s">
        <v>0</v>
      </c>
      <c r="D3" s="55" t="s">
        <v>1</v>
      </c>
      <c r="E3" s="55" t="s">
        <v>2</v>
      </c>
      <c r="F3" s="55" t="s">
        <v>3</v>
      </c>
      <c r="G3" s="55" t="s">
        <v>4</v>
      </c>
      <c r="H3" s="55" t="s">
        <v>27</v>
      </c>
      <c r="I3" s="55"/>
      <c r="J3" s="55" t="s">
        <v>26</v>
      </c>
      <c r="K3" s="55" t="s">
        <v>16</v>
      </c>
      <c r="L3" s="13" t="s">
        <v>28</v>
      </c>
      <c r="M3" s="55" t="s">
        <v>27</v>
      </c>
    </row>
    <row r="4" spans="2:13" ht="16.5" thickTop="1" thickBot="1" x14ac:dyDescent="0.25">
      <c r="B4" s="55" t="s">
        <v>6</v>
      </c>
      <c r="C4" s="55"/>
      <c r="D4" s="55"/>
      <c r="E4" s="55">
        <f>C4+D4</f>
        <v>0</v>
      </c>
      <c r="F4" s="55"/>
      <c r="G4" s="55">
        <f>E4-F4</f>
        <v>0</v>
      </c>
      <c r="H4" s="55">
        <f>1000*G4</f>
        <v>0</v>
      </c>
      <c r="I4" s="55"/>
      <c r="J4" s="55">
        <v>1000</v>
      </c>
      <c r="K4" s="55"/>
      <c r="L4" s="13">
        <v>4.8000000000000001E-2</v>
      </c>
      <c r="M4" s="55">
        <f>J4*K4-(J4*K4*L4)</f>
        <v>0</v>
      </c>
    </row>
    <row r="5" spans="2:13" ht="16.5" thickTop="1" thickBot="1" x14ac:dyDescent="0.25">
      <c r="B5" s="55" t="s">
        <v>7</v>
      </c>
      <c r="C5" s="55"/>
      <c r="D5" s="55"/>
      <c r="E5" s="55">
        <f t="shared" ref="E5:E10" si="0">C5+D5</f>
        <v>0</v>
      </c>
      <c r="F5" s="55"/>
      <c r="G5" s="55">
        <f t="shared" ref="G5:G11" si="1">E5-F5</f>
        <v>0</v>
      </c>
      <c r="H5" s="55">
        <f>3000*G5</f>
        <v>0</v>
      </c>
      <c r="I5" s="55"/>
      <c r="J5" s="55">
        <v>3000</v>
      </c>
      <c r="K5" s="55"/>
      <c r="L5" s="13">
        <v>4.8000000000000001E-2</v>
      </c>
      <c r="M5" s="55">
        <f t="shared" ref="M5:M15" si="2">J5*K5-(J5*K5*L5)</f>
        <v>0</v>
      </c>
    </row>
    <row r="6" spans="2:13" ht="16.5" thickTop="1" thickBot="1" x14ac:dyDescent="0.25">
      <c r="B6" s="55" t="s">
        <v>8</v>
      </c>
      <c r="C6" s="55"/>
      <c r="D6" s="55"/>
      <c r="E6" s="55">
        <f t="shared" si="0"/>
        <v>0</v>
      </c>
      <c r="F6" s="55"/>
      <c r="G6" s="55">
        <f t="shared" si="1"/>
        <v>0</v>
      </c>
      <c r="H6" s="55">
        <f>5000*G6</f>
        <v>0</v>
      </c>
      <c r="I6" s="55"/>
      <c r="J6" s="55">
        <v>5000</v>
      </c>
      <c r="K6" s="55"/>
      <c r="L6" s="13">
        <v>4.8000000000000001E-2</v>
      </c>
      <c r="M6" s="55">
        <f t="shared" si="2"/>
        <v>0</v>
      </c>
    </row>
    <row r="7" spans="2:13" ht="16.5" thickTop="1" thickBot="1" x14ac:dyDescent="0.25">
      <c r="B7" s="55" t="s">
        <v>11</v>
      </c>
      <c r="C7" s="55"/>
      <c r="D7" s="55"/>
      <c r="E7" s="55">
        <f t="shared" si="0"/>
        <v>0</v>
      </c>
      <c r="F7" s="55"/>
      <c r="G7" s="55">
        <f t="shared" si="1"/>
        <v>0</v>
      </c>
      <c r="H7" s="14" t="s">
        <v>29</v>
      </c>
      <c r="I7" s="55"/>
      <c r="J7" s="55">
        <v>1000</v>
      </c>
      <c r="K7" s="55"/>
      <c r="L7" s="13">
        <v>4.7E-2</v>
      </c>
      <c r="M7" s="55">
        <f t="shared" si="2"/>
        <v>0</v>
      </c>
    </row>
    <row r="8" spans="2:13" ht="16.5" thickTop="1" thickBot="1" x14ac:dyDescent="0.25">
      <c r="B8" s="55" t="s">
        <v>10</v>
      </c>
      <c r="C8" s="55"/>
      <c r="D8" s="55"/>
      <c r="E8" s="55">
        <f t="shared" si="0"/>
        <v>0</v>
      </c>
      <c r="F8" s="55"/>
      <c r="G8" s="55">
        <f t="shared" si="1"/>
        <v>0</v>
      </c>
      <c r="H8" s="14">
        <f>SUM(H4:H6)</f>
        <v>0</v>
      </c>
      <c r="I8" s="55"/>
      <c r="J8" s="55">
        <v>1000</v>
      </c>
      <c r="K8" s="55"/>
      <c r="L8" s="13">
        <v>4.4999999999999998E-2</v>
      </c>
      <c r="M8" s="55">
        <f t="shared" si="2"/>
        <v>0</v>
      </c>
    </row>
    <row r="9" spans="2:13" ht="16.5" thickTop="1" thickBot="1" x14ac:dyDescent="0.25">
      <c r="B9" s="55" t="s">
        <v>9</v>
      </c>
      <c r="C9" s="55"/>
      <c r="D9" s="55"/>
      <c r="E9" s="55">
        <f t="shared" si="0"/>
        <v>0</v>
      </c>
      <c r="F9" s="55"/>
      <c r="G9" s="55">
        <f t="shared" si="1"/>
        <v>0</v>
      </c>
      <c r="H9" s="55"/>
      <c r="I9" s="55"/>
      <c r="J9" s="55">
        <v>1000</v>
      </c>
      <c r="K9" s="55"/>
      <c r="L9" s="13">
        <v>0.04</v>
      </c>
      <c r="M9" s="55">
        <f t="shared" si="2"/>
        <v>0</v>
      </c>
    </row>
    <row r="10" spans="2:13" ht="16.5" thickTop="1" thickBot="1" x14ac:dyDescent="0.25">
      <c r="B10" s="55" t="s">
        <v>12</v>
      </c>
      <c r="C10" s="55">
        <f>'4.5.2024'!F10</f>
        <v>265758</v>
      </c>
      <c r="D10" s="55"/>
      <c r="E10" s="55">
        <f t="shared" si="0"/>
        <v>265758</v>
      </c>
      <c r="F10" s="55">
        <v>175758</v>
      </c>
      <c r="G10" s="14">
        <f t="shared" si="1"/>
        <v>90000</v>
      </c>
      <c r="H10" s="55"/>
      <c r="I10" s="55"/>
      <c r="J10" s="58" t="s">
        <v>12</v>
      </c>
      <c r="K10" s="58"/>
      <c r="L10" s="13">
        <v>3.5000000000000003E-2</v>
      </c>
      <c r="M10" s="55">
        <f>G10-G10*L10</f>
        <v>86850</v>
      </c>
    </row>
    <row r="11" spans="2:13" ht="16.5" thickTop="1" thickBot="1" x14ac:dyDescent="0.25">
      <c r="B11" s="55" t="s">
        <v>13</v>
      </c>
      <c r="C11" s="55"/>
      <c r="D11" s="55"/>
      <c r="E11" s="55">
        <f>C11+D11</f>
        <v>0</v>
      </c>
      <c r="F11" s="55"/>
      <c r="G11" s="55">
        <f t="shared" si="1"/>
        <v>0</v>
      </c>
      <c r="H11" s="55"/>
      <c r="I11" s="55"/>
      <c r="J11" s="55">
        <v>1000</v>
      </c>
      <c r="K11" s="55"/>
      <c r="L11" s="13">
        <v>3.5000000000000003E-2</v>
      </c>
      <c r="M11" s="55">
        <f t="shared" si="2"/>
        <v>0</v>
      </c>
    </row>
    <row r="12" spans="2:13" ht="16.5" thickTop="1" thickBot="1" x14ac:dyDescent="0.25">
      <c r="B12" s="55"/>
      <c r="C12" s="55"/>
      <c r="D12" s="55"/>
      <c r="E12" s="55"/>
      <c r="F12" s="55"/>
      <c r="G12" s="55"/>
      <c r="H12" s="55"/>
      <c r="I12" s="55"/>
      <c r="J12" s="55">
        <v>1000</v>
      </c>
      <c r="K12" s="55"/>
      <c r="L12" s="13">
        <v>3.5000000000000003E-2</v>
      </c>
      <c r="M12" s="55">
        <f t="shared" si="2"/>
        <v>0</v>
      </c>
    </row>
    <row r="13" spans="2:13" ht="16.5" thickTop="1" thickBot="1" x14ac:dyDescent="0.25">
      <c r="B13" s="55"/>
      <c r="C13" s="59" t="s">
        <v>14</v>
      </c>
      <c r="D13" s="59"/>
      <c r="E13" s="59">
        <f>G4*1000 + G5*3000 + G6*5000 + G10</f>
        <v>90000</v>
      </c>
      <c r="F13" s="59"/>
      <c r="G13" s="59"/>
      <c r="H13" s="59"/>
      <c r="I13" s="59"/>
      <c r="J13" s="55">
        <v>1000</v>
      </c>
      <c r="K13" s="55"/>
      <c r="L13" s="13">
        <v>3.5000000000000003E-2</v>
      </c>
      <c r="M13" s="55">
        <f t="shared" si="2"/>
        <v>0</v>
      </c>
    </row>
    <row r="14" spans="2:13" ht="16.5" thickTop="1" thickBot="1" x14ac:dyDescent="0.25">
      <c r="B14" s="55"/>
      <c r="C14" s="59" t="s">
        <v>24</v>
      </c>
      <c r="D14" s="59"/>
      <c r="E14" s="60">
        <f>E13-E13*3.5%</f>
        <v>86850</v>
      </c>
      <c r="F14" s="60"/>
      <c r="G14" s="60"/>
      <c r="H14" s="60"/>
      <c r="I14" s="60"/>
      <c r="J14" s="55">
        <v>1000</v>
      </c>
      <c r="K14" s="55"/>
      <c r="L14" s="13">
        <v>3.5000000000000003E-2</v>
      </c>
      <c r="M14" s="55">
        <f t="shared" si="2"/>
        <v>0</v>
      </c>
    </row>
    <row r="15" spans="2:13" s="19" customFormat="1" ht="22.5" thickTop="1" thickBot="1" x14ac:dyDescent="0.25">
      <c r="B15" s="54"/>
      <c r="C15" s="56" t="s">
        <v>25</v>
      </c>
      <c r="D15" s="56"/>
      <c r="E15" s="57">
        <f>SUM(M4:M15)</f>
        <v>86850</v>
      </c>
      <c r="F15" s="57"/>
      <c r="G15" s="57"/>
      <c r="H15" s="57"/>
      <c r="I15" s="57"/>
      <c r="J15" s="55">
        <v>1000</v>
      </c>
      <c r="K15" s="54"/>
      <c r="L15" s="13">
        <v>3.5000000000000003E-2</v>
      </c>
      <c r="M15" s="55">
        <f t="shared" si="2"/>
        <v>0</v>
      </c>
    </row>
    <row r="16" spans="2:13" ht="15.75" thickTop="1" x14ac:dyDescent="0.2"/>
    <row r="18" spans="2:8" ht="15.75" thickBot="1" x14ac:dyDescent="0.25"/>
    <row r="19" spans="2:8" ht="16.5" thickTop="1" thickBot="1" x14ac:dyDescent="0.25">
      <c r="B19" s="53" t="s">
        <v>15</v>
      </c>
      <c r="C19" s="53" t="s">
        <v>16</v>
      </c>
      <c r="D19" s="53" t="s">
        <v>14</v>
      </c>
    </row>
    <row r="20" spans="2:8" ht="16.5" thickTop="1" thickBot="1" x14ac:dyDescent="0.25">
      <c r="B20" s="53">
        <v>10000</v>
      </c>
      <c r="C20" s="53"/>
      <c r="D20" s="53">
        <f>B20*C20</f>
        <v>0</v>
      </c>
      <c r="F20" s="63" t="s">
        <v>17</v>
      </c>
      <c r="G20" s="63"/>
      <c r="H20" s="53" t="s">
        <v>14</v>
      </c>
    </row>
    <row r="21" spans="2:8" ht="16.5" thickTop="1" thickBot="1" x14ac:dyDescent="0.25">
      <c r="B21" s="53">
        <v>5000</v>
      </c>
      <c r="C21" s="53"/>
      <c r="D21" s="53">
        <f t="shared" ref="D21:D26" si="3">B21*C21</f>
        <v>0</v>
      </c>
      <c r="F21" s="53" t="s">
        <v>18</v>
      </c>
      <c r="G21" s="53"/>
      <c r="H21" s="53">
        <f>G21-G21*3.5%</f>
        <v>0</v>
      </c>
    </row>
    <row r="22" spans="2:8" ht="16.5" thickTop="1" thickBot="1" x14ac:dyDescent="0.25">
      <c r="B22" s="53">
        <v>1000</v>
      </c>
      <c r="C22" s="53"/>
      <c r="D22" s="53">
        <f t="shared" si="3"/>
        <v>0</v>
      </c>
      <c r="F22" s="53" t="s">
        <v>19</v>
      </c>
      <c r="G22" s="53"/>
      <c r="H22" s="53">
        <f t="shared" ref="H22:H28" si="4">G22-G22*3.5%</f>
        <v>0</v>
      </c>
    </row>
    <row r="23" spans="2:8" ht="16.5" thickTop="1" thickBot="1" x14ac:dyDescent="0.25">
      <c r="B23" s="53">
        <v>500</v>
      </c>
      <c r="C23" s="53"/>
      <c r="D23" s="53">
        <f t="shared" si="3"/>
        <v>0</v>
      </c>
      <c r="F23" s="53" t="s">
        <v>31</v>
      </c>
      <c r="G23" s="53"/>
      <c r="H23" s="53">
        <f t="shared" si="4"/>
        <v>0</v>
      </c>
    </row>
    <row r="24" spans="2:8" ht="16.5" thickTop="1" thickBot="1" x14ac:dyDescent="0.25">
      <c r="B24" s="53">
        <v>200</v>
      </c>
      <c r="C24" s="53"/>
      <c r="D24" s="53">
        <f t="shared" si="3"/>
        <v>0</v>
      </c>
      <c r="F24" s="53" t="s">
        <v>12</v>
      </c>
      <c r="G24" s="53"/>
      <c r="H24" s="53">
        <f t="shared" si="4"/>
        <v>0</v>
      </c>
    </row>
    <row r="25" spans="2:8" ht="16.5" thickTop="1" thickBot="1" x14ac:dyDescent="0.25">
      <c r="B25" s="53">
        <v>100</v>
      </c>
      <c r="C25" s="53"/>
      <c r="D25" s="53">
        <f t="shared" si="3"/>
        <v>0</v>
      </c>
      <c r="F25" s="53" t="s">
        <v>23</v>
      </c>
      <c r="G25" s="53"/>
      <c r="H25" s="53">
        <f t="shared" si="4"/>
        <v>0</v>
      </c>
    </row>
    <row r="26" spans="2:8" ht="16.5" thickTop="1" thickBot="1" x14ac:dyDescent="0.25">
      <c r="B26" s="53">
        <v>50</v>
      </c>
      <c r="C26" s="53"/>
      <c r="D26" s="53">
        <f t="shared" si="3"/>
        <v>0</v>
      </c>
      <c r="F26" s="53" t="s">
        <v>32</v>
      </c>
      <c r="G26" s="53"/>
      <c r="H26" s="53">
        <f t="shared" si="4"/>
        <v>0</v>
      </c>
    </row>
    <row r="27" spans="2:8" ht="16.5" thickTop="1" thickBot="1" x14ac:dyDescent="0.25">
      <c r="B27" s="61" t="s">
        <v>14</v>
      </c>
      <c r="C27" s="62"/>
      <c r="D27" s="3">
        <f>SUM(D20:D26)</f>
        <v>0</v>
      </c>
      <c r="F27" s="53" t="s">
        <v>30</v>
      </c>
      <c r="G27" s="53"/>
      <c r="H27" s="53">
        <f t="shared" si="4"/>
        <v>0</v>
      </c>
    </row>
    <row r="28" spans="2:8" ht="16.5" thickTop="1" thickBot="1" x14ac:dyDescent="0.25">
      <c r="B28" s="61" t="s">
        <v>20</v>
      </c>
      <c r="C28" s="62"/>
      <c r="D28" s="53">
        <f>H29</f>
        <v>0</v>
      </c>
      <c r="F28" s="53"/>
      <c r="G28" s="53"/>
      <c r="H28" s="53">
        <f t="shared" si="4"/>
        <v>0</v>
      </c>
    </row>
    <row r="29" spans="2:8" ht="16.5" thickTop="1" thickBot="1" x14ac:dyDescent="0.25">
      <c r="B29" s="61" t="s">
        <v>14</v>
      </c>
      <c r="C29" s="62"/>
      <c r="D29" s="5">
        <f>D27+D28</f>
        <v>0</v>
      </c>
      <c r="F29" s="53" t="s">
        <v>14</v>
      </c>
      <c r="G29" s="6">
        <f>SUM(G21:G28)</f>
        <v>0</v>
      </c>
      <c r="H29" s="6">
        <f>SUM(H21:H28)</f>
        <v>0</v>
      </c>
    </row>
    <row r="30" spans="2:8" ht="16.5" thickTop="1" thickBot="1" x14ac:dyDescent="0.25">
      <c r="B30" s="51"/>
      <c r="C30" s="52"/>
      <c r="D30" s="53"/>
    </row>
    <row r="31" spans="2:8" ht="15.75" thickTop="1" x14ac:dyDescent="0.2">
      <c r="B31" s="4"/>
      <c r="C31" s="4"/>
      <c r="D31" s="4"/>
    </row>
    <row r="32" spans="2:8" x14ac:dyDescent="0.2">
      <c r="B32" s="4"/>
      <c r="C32" s="4"/>
      <c r="D32" s="4"/>
    </row>
    <row r="33" spans="2:6" x14ac:dyDescent="0.2">
      <c r="B33" s="4"/>
    </row>
    <row r="35" spans="2:6" ht="15.75" thickBot="1" x14ac:dyDescent="0.25"/>
    <row r="36" spans="2:6" ht="16.5" thickTop="1" thickBot="1" x14ac:dyDescent="0.25">
      <c r="D36" s="64" t="s">
        <v>23</v>
      </c>
      <c r="E36" s="65"/>
      <c r="F36" s="66"/>
    </row>
    <row r="37" spans="2:6" ht="16.5" thickTop="1" thickBot="1" x14ac:dyDescent="0.25">
      <c r="D37" s="61" t="s">
        <v>21</v>
      </c>
      <c r="E37" s="62"/>
      <c r="F37" s="53">
        <f>E15</f>
        <v>86850</v>
      </c>
    </row>
    <row r="38" spans="2:6" ht="16.5" thickTop="1" thickBot="1" x14ac:dyDescent="0.25">
      <c r="D38" s="61" t="s">
        <v>15</v>
      </c>
      <c r="E38" s="62"/>
      <c r="F38" s="53">
        <f>D29</f>
        <v>0</v>
      </c>
    </row>
    <row r="39" spans="2:6" ht="16.5" thickTop="1" thickBot="1" x14ac:dyDescent="0.25">
      <c r="D39" s="10"/>
      <c r="E39" s="11"/>
      <c r="F39" s="3"/>
    </row>
    <row r="40" spans="2:6" ht="16.5" thickTop="1" thickBot="1" x14ac:dyDescent="0.25">
      <c r="D40" s="61" t="s">
        <v>22</v>
      </c>
      <c r="E40" s="62"/>
      <c r="F40" s="16">
        <f>F37-F38</f>
        <v>86850</v>
      </c>
    </row>
    <row r="41" spans="2:6" ht="15.75" thickTop="1" x14ac:dyDescent="0.2">
      <c r="D41" s="4"/>
      <c r="E41" s="4"/>
      <c r="F41" s="4"/>
    </row>
    <row r="42" spans="2:6" ht="18.75" x14ac:dyDescent="0.2">
      <c r="D42" s="15"/>
      <c r="E42" s="15"/>
      <c r="F42" s="15"/>
    </row>
    <row r="43" spans="2:6" ht="18.75" x14ac:dyDescent="0.2">
      <c r="D43" s="15"/>
      <c r="E43" s="15"/>
      <c r="F43" s="15"/>
    </row>
    <row r="44" spans="2:6" ht="18.75" x14ac:dyDescent="0.2">
      <c r="D44" s="15"/>
      <c r="E44" s="15"/>
      <c r="F44" s="15"/>
    </row>
    <row r="45" spans="2:6" ht="18.75" x14ac:dyDescent="0.2">
      <c r="D45" s="15"/>
      <c r="E45" s="15"/>
      <c r="F45" s="15"/>
    </row>
  </sheetData>
  <mergeCells count="15">
    <mergeCell ref="D38:E38"/>
    <mergeCell ref="D40:E40"/>
    <mergeCell ref="F20:G20"/>
    <mergeCell ref="B27:C27"/>
    <mergeCell ref="B28:C28"/>
    <mergeCell ref="B29:C29"/>
    <mergeCell ref="D36:F36"/>
    <mergeCell ref="D37:E37"/>
    <mergeCell ref="J10:K10"/>
    <mergeCell ref="C13:D13"/>
    <mergeCell ref="E13:I13"/>
    <mergeCell ref="C14:D14"/>
    <mergeCell ref="E14:I14"/>
    <mergeCell ref="C15:D15"/>
    <mergeCell ref="E15:I1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41129-EC53-324A-A71F-F6204BD7CBA4}">
  <sheetPr>
    <tabColor rgb="FF7030A0"/>
  </sheetPr>
  <dimension ref="B2:M45"/>
  <sheetViews>
    <sheetView topLeftCell="C1" zoomScaleNormal="60" zoomScaleSheetLayoutView="100" workbookViewId="0">
      <selection activeCell="M23" sqref="M23"/>
    </sheetView>
  </sheetViews>
  <sheetFormatPr defaultColWidth="8.609375" defaultRowHeight="15" x14ac:dyDescent="0.2"/>
  <cols>
    <col min="1" max="1" width="8.609375" style="2"/>
    <col min="2" max="2" width="13.1796875" style="2" customWidth="1"/>
    <col min="3" max="3" width="11.02734375" style="2" customWidth="1"/>
    <col min="4" max="4" width="12.375" style="2" customWidth="1"/>
    <col min="5" max="5" width="12.64453125" style="2" customWidth="1"/>
    <col min="6" max="6" width="12.9140625" style="2" customWidth="1"/>
    <col min="7" max="7" width="12.375" style="2" customWidth="1"/>
    <col min="8" max="8" width="13.44921875" style="2" customWidth="1"/>
    <col min="9" max="9" width="10.76171875" style="2" customWidth="1"/>
    <col min="10" max="10" width="10.22265625" style="2" bestFit="1" customWidth="1"/>
    <col min="11" max="11" width="8.875" style="2" bestFit="1" customWidth="1"/>
    <col min="12" max="12" width="8.609375" style="1"/>
    <col min="13" max="13" width="12.10546875" style="2" customWidth="1"/>
    <col min="14" max="16384" width="8.609375" style="2"/>
  </cols>
  <sheetData>
    <row r="2" spans="2:13" ht="15.75" thickBot="1" x14ac:dyDescent="0.25"/>
    <row r="3" spans="2:13" ht="16.5" thickTop="1" thickBot="1" x14ac:dyDescent="0.25">
      <c r="B3" s="12" t="s">
        <v>5</v>
      </c>
      <c r="C3" s="12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27</v>
      </c>
      <c r="I3" s="12"/>
      <c r="J3" s="12" t="s">
        <v>26</v>
      </c>
      <c r="K3" s="12" t="s">
        <v>16</v>
      </c>
      <c r="L3" s="13" t="s">
        <v>28</v>
      </c>
      <c r="M3" s="12" t="s">
        <v>27</v>
      </c>
    </row>
    <row r="4" spans="2:13" ht="16.5" thickTop="1" thickBot="1" x14ac:dyDescent="0.25">
      <c r="B4" s="12" t="s">
        <v>6</v>
      </c>
      <c r="C4" s="12"/>
      <c r="D4" s="12"/>
      <c r="E4" s="12">
        <f>C4+D4</f>
        <v>0</v>
      </c>
      <c r="F4" s="12"/>
      <c r="G4" s="12">
        <f>E4-F4</f>
        <v>0</v>
      </c>
      <c r="H4" s="12">
        <f>1000*G4</f>
        <v>0</v>
      </c>
      <c r="I4" s="12"/>
      <c r="J4" s="12">
        <v>1000</v>
      </c>
      <c r="K4" s="12"/>
      <c r="L4" s="13">
        <v>4.8000000000000001E-2</v>
      </c>
      <c r="M4" s="12">
        <f>J4*K4-(J4*K4*L4)</f>
        <v>0</v>
      </c>
    </row>
    <row r="5" spans="2:13" ht="16.5" thickTop="1" thickBot="1" x14ac:dyDescent="0.25">
      <c r="B5" s="12" t="s">
        <v>7</v>
      </c>
      <c r="C5" s="17"/>
      <c r="D5" s="12"/>
      <c r="E5" s="12">
        <f t="shared" ref="E5:E10" si="0">C5+D5</f>
        <v>0</v>
      </c>
      <c r="F5" s="12"/>
      <c r="G5" s="12">
        <f t="shared" ref="G5:G11" si="1">E5-F5</f>
        <v>0</v>
      </c>
      <c r="H5" s="12">
        <f>3000*G5</f>
        <v>0</v>
      </c>
      <c r="I5" s="12"/>
      <c r="J5" s="12">
        <v>3000</v>
      </c>
      <c r="K5" s="12"/>
      <c r="L5" s="13">
        <v>4.8000000000000001E-2</v>
      </c>
      <c r="M5" s="12">
        <f t="shared" ref="M5:M15" si="2">J5*K5-(J5*K5*L5)</f>
        <v>0</v>
      </c>
    </row>
    <row r="6" spans="2:13" ht="16.5" thickTop="1" thickBot="1" x14ac:dyDescent="0.25">
      <c r="B6" s="12" t="s">
        <v>8</v>
      </c>
      <c r="C6" s="17"/>
      <c r="D6" s="12"/>
      <c r="E6" s="12">
        <f t="shared" si="0"/>
        <v>0</v>
      </c>
      <c r="F6" s="12"/>
      <c r="G6" s="12">
        <f t="shared" si="1"/>
        <v>0</v>
      </c>
      <c r="H6" s="12">
        <f>5000*G6</f>
        <v>0</v>
      </c>
      <c r="I6" s="12"/>
      <c r="J6" s="12">
        <v>5000</v>
      </c>
      <c r="K6" s="12"/>
      <c r="L6" s="13">
        <v>4.8000000000000001E-2</v>
      </c>
      <c r="M6" s="12">
        <f t="shared" si="2"/>
        <v>0</v>
      </c>
    </row>
    <row r="7" spans="2:13" ht="16.5" thickTop="1" thickBot="1" x14ac:dyDescent="0.25">
      <c r="B7" s="12" t="s">
        <v>11</v>
      </c>
      <c r="C7" s="17"/>
      <c r="D7" s="12"/>
      <c r="E7" s="12">
        <f t="shared" si="0"/>
        <v>0</v>
      </c>
      <c r="F7" s="12"/>
      <c r="G7" s="12">
        <f t="shared" si="1"/>
        <v>0</v>
      </c>
      <c r="H7" s="14" t="s">
        <v>29</v>
      </c>
      <c r="I7" s="12"/>
      <c r="J7" s="12">
        <v>1000</v>
      </c>
      <c r="K7" s="12"/>
      <c r="L7" s="13">
        <v>4.7E-2</v>
      </c>
      <c r="M7" s="12">
        <f t="shared" si="2"/>
        <v>0</v>
      </c>
    </row>
    <row r="8" spans="2:13" ht="16.5" thickTop="1" thickBot="1" x14ac:dyDescent="0.25">
      <c r="B8" s="12" t="s">
        <v>10</v>
      </c>
      <c r="C8" s="17"/>
      <c r="D8" s="12"/>
      <c r="E8" s="12">
        <f t="shared" si="0"/>
        <v>0</v>
      </c>
      <c r="F8" s="12"/>
      <c r="G8" s="12">
        <f t="shared" si="1"/>
        <v>0</v>
      </c>
      <c r="H8" s="14">
        <f>SUM(H4:H6)</f>
        <v>0</v>
      </c>
      <c r="I8" s="12"/>
      <c r="J8" s="12">
        <v>1000</v>
      </c>
      <c r="K8" s="12"/>
      <c r="L8" s="13">
        <v>4.4999999999999998E-2</v>
      </c>
      <c r="M8" s="12">
        <f t="shared" si="2"/>
        <v>0</v>
      </c>
    </row>
    <row r="9" spans="2:13" ht="16.5" thickTop="1" thickBot="1" x14ac:dyDescent="0.25">
      <c r="B9" s="12" t="s">
        <v>9</v>
      </c>
      <c r="C9" s="17"/>
      <c r="D9" s="12"/>
      <c r="E9" s="12">
        <f t="shared" si="0"/>
        <v>0</v>
      </c>
      <c r="F9" s="12"/>
      <c r="G9" s="12">
        <f t="shared" si="1"/>
        <v>0</v>
      </c>
      <c r="H9" s="12"/>
      <c r="I9" s="12"/>
      <c r="J9" s="12">
        <v>1000</v>
      </c>
      <c r="K9" s="12"/>
      <c r="L9" s="13">
        <v>0.04</v>
      </c>
      <c r="M9" s="12">
        <f t="shared" si="2"/>
        <v>0</v>
      </c>
    </row>
    <row r="10" spans="2:13" ht="16.5" thickTop="1" thickBot="1" x14ac:dyDescent="0.25">
      <c r="B10" s="12" t="s">
        <v>12</v>
      </c>
      <c r="C10" s="17"/>
      <c r="D10" s="12"/>
      <c r="E10" s="12">
        <f t="shared" si="0"/>
        <v>0</v>
      </c>
      <c r="F10" s="12"/>
      <c r="G10" s="14">
        <f t="shared" si="1"/>
        <v>0</v>
      </c>
      <c r="H10" s="12"/>
      <c r="I10" s="12"/>
      <c r="J10" s="58" t="s">
        <v>12</v>
      </c>
      <c r="K10" s="58"/>
      <c r="L10" s="13">
        <v>3.5000000000000003E-2</v>
      </c>
      <c r="M10" s="12">
        <f>G10-G10*L10</f>
        <v>0</v>
      </c>
    </row>
    <row r="11" spans="2:13" ht="16.5" thickTop="1" thickBot="1" x14ac:dyDescent="0.25">
      <c r="B11" s="12" t="s">
        <v>13</v>
      </c>
      <c r="C11" s="17"/>
      <c r="D11" s="12"/>
      <c r="E11" s="12">
        <f>C11+D11</f>
        <v>0</v>
      </c>
      <c r="F11" s="12"/>
      <c r="G11" s="12">
        <f t="shared" si="1"/>
        <v>0</v>
      </c>
      <c r="H11" s="12"/>
      <c r="I11" s="12"/>
      <c r="J11" s="12">
        <v>1000</v>
      </c>
      <c r="K11" s="12"/>
      <c r="L11" s="13">
        <v>3.5000000000000003E-2</v>
      </c>
      <c r="M11" s="20">
        <f t="shared" si="2"/>
        <v>0</v>
      </c>
    </row>
    <row r="12" spans="2:13" ht="16.5" thickTop="1" thickBot="1" x14ac:dyDescent="0.25">
      <c r="B12" s="12"/>
      <c r="C12" s="12"/>
      <c r="D12" s="12"/>
      <c r="E12" s="12"/>
      <c r="F12" s="12"/>
      <c r="G12" s="12"/>
      <c r="H12" s="12"/>
      <c r="I12" s="12"/>
      <c r="J12" s="20">
        <v>1000</v>
      </c>
      <c r="K12" s="12"/>
      <c r="L12" s="13">
        <v>3.5000000000000003E-2</v>
      </c>
      <c r="M12" s="20">
        <f t="shared" si="2"/>
        <v>0</v>
      </c>
    </row>
    <row r="13" spans="2:13" ht="16.5" thickTop="1" thickBot="1" x14ac:dyDescent="0.25">
      <c r="B13" s="12"/>
      <c r="C13" s="59" t="s">
        <v>14</v>
      </c>
      <c r="D13" s="59"/>
      <c r="E13" s="59">
        <f>G4*1000 + G5*3000 + G6*5000 + G10</f>
        <v>0</v>
      </c>
      <c r="F13" s="59"/>
      <c r="G13" s="59"/>
      <c r="H13" s="59"/>
      <c r="I13" s="59"/>
      <c r="J13" s="20">
        <v>1000</v>
      </c>
      <c r="K13" s="12"/>
      <c r="L13" s="13">
        <v>3.5000000000000003E-2</v>
      </c>
      <c r="M13" s="20">
        <f t="shared" si="2"/>
        <v>0</v>
      </c>
    </row>
    <row r="14" spans="2:13" ht="16.5" thickTop="1" thickBot="1" x14ac:dyDescent="0.25">
      <c r="B14" s="12"/>
      <c r="C14" s="59" t="s">
        <v>24</v>
      </c>
      <c r="D14" s="59"/>
      <c r="E14" s="60">
        <f>E13-E13*3.5%</f>
        <v>0</v>
      </c>
      <c r="F14" s="60"/>
      <c r="G14" s="60"/>
      <c r="H14" s="60"/>
      <c r="I14" s="60"/>
      <c r="J14" s="20">
        <v>1000</v>
      </c>
      <c r="K14" s="12"/>
      <c r="L14" s="13">
        <v>3.5000000000000003E-2</v>
      </c>
      <c r="M14" s="20">
        <f t="shared" si="2"/>
        <v>0</v>
      </c>
    </row>
    <row r="15" spans="2:13" s="19" customFormat="1" ht="22.5" thickTop="1" thickBot="1" x14ac:dyDescent="0.25">
      <c r="B15" s="18"/>
      <c r="C15" s="56" t="s">
        <v>25</v>
      </c>
      <c r="D15" s="56"/>
      <c r="E15" s="57">
        <f>SUM(M4:M15)</f>
        <v>0</v>
      </c>
      <c r="F15" s="57"/>
      <c r="G15" s="57"/>
      <c r="H15" s="57"/>
      <c r="I15" s="57"/>
      <c r="J15" s="20">
        <v>1000</v>
      </c>
      <c r="K15" s="18"/>
      <c r="L15" s="13">
        <v>3.5000000000000003E-2</v>
      </c>
      <c r="M15" s="20">
        <f t="shared" si="2"/>
        <v>0</v>
      </c>
    </row>
    <row r="16" spans="2:13" ht="15.75" thickTop="1" x14ac:dyDescent="0.2"/>
    <row r="18" spans="2:8" ht="15.75" thickBot="1" x14ac:dyDescent="0.25"/>
    <row r="19" spans="2:8" ht="16.5" thickTop="1" thickBot="1" x14ac:dyDescent="0.25">
      <c r="B19" s="9" t="s">
        <v>15</v>
      </c>
      <c r="C19" s="9" t="s">
        <v>16</v>
      </c>
      <c r="D19" s="9" t="s">
        <v>14</v>
      </c>
    </row>
    <row r="20" spans="2:8" ht="16.5" thickTop="1" thickBot="1" x14ac:dyDescent="0.25">
      <c r="B20" s="9">
        <v>10000</v>
      </c>
      <c r="C20" s="9"/>
      <c r="D20" s="9">
        <f>B20*C20</f>
        <v>0</v>
      </c>
      <c r="F20" s="63" t="s">
        <v>17</v>
      </c>
      <c r="G20" s="63"/>
      <c r="H20" s="9" t="s">
        <v>14</v>
      </c>
    </row>
    <row r="21" spans="2:8" ht="16.5" thickTop="1" thickBot="1" x14ac:dyDescent="0.25">
      <c r="B21" s="9">
        <v>5000</v>
      </c>
      <c r="C21" s="9"/>
      <c r="D21" s="9">
        <f t="shared" ref="D21:D26" si="3">B21*C21</f>
        <v>0</v>
      </c>
      <c r="F21" s="9" t="s">
        <v>18</v>
      </c>
      <c r="G21" s="9"/>
      <c r="H21" s="9">
        <f>G21-G21*3.5%</f>
        <v>0</v>
      </c>
    </row>
    <row r="22" spans="2:8" ht="16.5" thickTop="1" thickBot="1" x14ac:dyDescent="0.25">
      <c r="B22" s="9">
        <v>1000</v>
      </c>
      <c r="C22" s="9"/>
      <c r="D22" s="9">
        <f t="shared" si="3"/>
        <v>0</v>
      </c>
      <c r="F22" s="9" t="s">
        <v>19</v>
      </c>
      <c r="G22" s="9"/>
      <c r="H22" s="9">
        <f t="shared" ref="H22:H28" si="4">G22-G22*3.5%</f>
        <v>0</v>
      </c>
    </row>
    <row r="23" spans="2:8" ht="16.5" thickTop="1" thickBot="1" x14ac:dyDescent="0.25">
      <c r="B23" s="9">
        <v>500</v>
      </c>
      <c r="C23" s="9"/>
      <c r="D23" s="9">
        <f t="shared" si="3"/>
        <v>0</v>
      </c>
      <c r="F23" s="9" t="s">
        <v>31</v>
      </c>
      <c r="G23" s="9"/>
      <c r="H23" s="9">
        <f t="shared" si="4"/>
        <v>0</v>
      </c>
    </row>
    <row r="24" spans="2:8" ht="16.5" thickTop="1" thickBot="1" x14ac:dyDescent="0.25">
      <c r="B24" s="9">
        <v>200</v>
      </c>
      <c r="C24" s="9"/>
      <c r="D24" s="9">
        <f t="shared" si="3"/>
        <v>0</v>
      </c>
      <c r="F24" s="9" t="s">
        <v>12</v>
      </c>
      <c r="G24" s="9"/>
      <c r="H24" s="9">
        <f t="shared" si="4"/>
        <v>0</v>
      </c>
    </row>
    <row r="25" spans="2:8" ht="16.5" thickTop="1" thickBot="1" x14ac:dyDescent="0.25">
      <c r="B25" s="9">
        <v>100</v>
      </c>
      <c r="C25" s="9"/>
      <c r="D25" s="9">
        <f t="shared" si="3"/>
        <v>0</v>
      </c>
      <c r="F25" s="9" t="s">
        <v>23</v>
      </c>
      <c r="G25" s="9"/>
      <c r="H25" s="9">
        <f t="shared" si="4"/>
        <v>0</v>
      </c>
    </row>
    <row r="26" spans="2:8" ht="16.5" thickTop="1" thickBot="1" x14ac:dyDescent="0.25">
      <c r="B26" s="9">
        <v>50</v>
      </c>
      <c r="C26" s="9"/>
      <c r="D26" s="9">
        <f t="shared" si="3"/>
        <v>0</v>
      </c>
      <c r="F26" s="9" t="s">
        <v>32</v>
      </c>
      <c r="G26" s="9"/>
      <c r="H26" s="9">
        <f t="shared" si="4"/>
        <v>0</v>
      </c>
    </row>
    <row r="27" spans="2:8" ht="16.5" thickTop="1" thickBot="1" x14ac:dyDescent="0.25">
      <c r="B27" s="61" t="s">
        <v>14</v>
      </c>
      <c r="C27" s="62"/>
      <c r="D27" s="3">
        <f>SUM(D20:D26)</f>
        <v>0</v>
      </c>
      <c r="F27" s="9" t="s">
        <v>30</v>
      </c>
      <c r="G27" s="9"/>
      <c r="H27" s="9">
        <f t="shared" si="4"/>
        <v>0</v>
      </c>
    </row>
    <row r="28" spans="2:8" ht="16.5" thickTop="1" thickBot="1" x14ac:dyDescent="0.25">
      <c r="B28" s="61" t="s">
        <v>20</v>
      </c>
      <c r="C28" s="62"/>
      <c r="D28" s="9">
        <f>H29</f>
        <v>0</v>
      </c>
      <c r="F28" s="9"/>
      <c r="G28" s="9"/>
      <c r="H28" s="9">
        <f t="shared" si="4"/>
        <v>0</v>
      </c>
    </row>
    <row r="29" spans="2:8" ht="16.5" thickTop="1" thickBot="1" x14ac:dyDescent="0.25">
      <c r="B29" s="61" t="s">
        <v>14</v>
      </c>
      <c r="C29" s="62"/>
      <c r="D29" s="5">
        <f>D27+D28</f>
        <v>0</v>
      </c>
      <c r="F29" s="9" t="s">
        <v>14</v>
      </c>
      <c r="G29" s="6">
        <f>SUM(G21:G28)</f>
        <v>0</v>
      </c>
      <c r="H29" s="6">
        <f>SUM(H21:H28)</f>
        <v>0</v>
      </c>
    </row>
    <row r="30" spans="2:8" ht="16.5" thickTop="1" thickBot="1" x14ac:dyDescent="0.25">
      <c r="B30" s="7"/>
      <c r="C30" s="8"/>
      <c r="D30" s="9"/>
    </row>
    <row r="31" spans="2:8" ht="15.75" thickTop="1" x14ac:dyDescent="0.2">
      <c r="B31" s="4"/>
      <c r="C31" s="4"/>
      <c r="D31" s="4"/>
    </row>
    <row r="32" spans="2:8" x14ac:dyDescent="0.2">
      <c r="B32" s="4"/>
      <c r="C32" s="4"/>
      <c r="D32" s="4"/>
    </row>
    <row r="33" spans="2:6" x14ac:dyDescent="0.2">
      <c r="B33" s="4"/>
    </row>
    <row r="35" spans="2:6" ht="15.75" thickBot="1" x14ac:dyDescent="0.25"/>
    <row r="36" spans="2:6" ht="16.5" thickTop="1" thickBot="1" x14ac:dyDescent="0.25">
      <c r="D36" s="64" t="s">
        <v>23</v>
      </c>
      <c r="E36" s="65"/>
      <c r="F36" s="66"/>
    </row>
    <row r="37" spans="2:6" ht="16.5" thickTop="1" thickBot="1" x14ac:dyDescent="0.25">
      <c r="D37" s="61" t="s">
        <v>21</v>
      </c>
      <c r="E37" s="62"/>
      <c r="F37" s="9">
        <f>E15</f>
        <v>0</v>
      </c>
    </row>
    <row r="38" spans="2:6" ht="16.5" thickTop="1" thickBot="1" x14ac:dyDescent="0.25">
      <c r="D38" s="61" t="s">
        <v>15</v>
      </c>
      <c r="E38" s="62"/>
      <c r="F38" s="9">
        <f>D29</f>
        <v>0</v>
      </c>
    </row>
    <row r="39" spans="2:6" ht="16.5" thickTop="1" thickBot="1" x14ac:dyDescent="0.25">
      <c r="D39" s="10"/>
      <c r="E39" s="11"/>
      <c r="F39" s="3"/>
    </row>
    <row r="40" spans="2:6" ht="16.5" thickTop="1" thickBot="1" x14ac:dyDescent="0.25">
      <c r="D40" s="61" t="s">
        <v>22</v>
      </c>
      <c r="E40" s="62"/>
      <c r="F40" s="16">
        <f>F37-F38</f>
        <v>0</v>
      </c>
    </row>
    <row r="41" spans="2:6" ht="15.75" thickTop="1" x14ac:dyDescent="0.2">
      <c r="D41" s="4"/>
      <c r="E41" s="4"/>
      <c r="F41" s="4"/>
    </row>
    <row r="42" spans="2:6" ht="18.75" x14ac:dyDescent="0.2">
      <c r="D42" s="15"/>
      <c r="E42" s="15"/>
      <c r="F42" s="15"/>
    </row>
    <row r="43" spans="2:6" ht="18.75" x14ac:dyDescent="0.2">
      <c r="D43" s="15"/>
      <c r="E43" s="15"/>
      <c r="F43" s="15"/>
    </row>
    <row r="44" spans="2:6" ht="18.75" x14ac:dyDescent="0.2">
      <c r="D44" s="15"/>
      <c r="E44" s="15"/>
      <c r="F44" s="15"/>
    </row>
    <row r="45" spans="2:6" ht="18.75" x14ac:dyDescent="0.2">
      <c r="D45" s="15"/>
      <c r="E45" s="15"/>
      <c r="F45" s="15"/>
    </row>
  </sheetData>
  <mergeCells count="15">
    <mergeCell ref="D40:E40"/>
    <mergeCell ref="D37:E37"/>
    <mergeCell ref="D38:E38"/>
    <mergeCell ref="B27:C27"/>
    <mergeCell ref="B28:C28"/>
    <mergeCell ref="B29:C29"/>
    <mergeCell ref="D36:F36"/>
    <mergeCell ref="F20:G20"/>
    <mergeCell ref="J10:K10"/>
    <mergeCell ref="C13:D13"/>
    <mergeCell ref="C14:D14"/>
    <mergeCell ref="C15:D15"/>
    <mergeCell ref="E14:I14"/>
    <mergeCell ref="E15:I15"/>
    <mergeCell ref="E13:I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1.5.2024</vt:lpstr>
      <vt:lpstr>1.5.1321</vt:lpstr>
      <vt:lpstr>2.5.2024</vt:lpstr>
      <vt:lpstr>2.5.1231</vt:lpstr>
      <vt:lpstr>3.5.2024</vt:lpstr>
      <vt:lpstr>3.5.1231</vt:lpstr>
      <vt:lpstr>4.5.2024</vt:lpstr>
      <vt:lpstr>4.5.1231</vt:lpstr>
      <vt:lpstr>Originals (2)</vt:lpstr>
      <vt:lpstr>5.5.1231</vt:lpstr>
      <vt:lpstr>5.5.2024</vt:lpstr>
      <vt:lpstr>Originals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Thiha Zaw</dc:creator>
  <cp:lastModifiedBy>Thiha Zaw</cp:lastModifiedBy>
  <dcterms:created xsi:type="dcterms:W3CDTF">2023-07-01T00:31:01Z</dcterms:created>
  <dcterms:modified xsi:type="dcterms:W3CDTF">2024-05-03T15:43:26Z</dcterms:modified>
</cp:coreProperties>
</file>