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ropbox\ariel-gamedev\gamedev-5784\07-design-dynamic\"/>
    </mc:Choice>
  </mc:AlternateContent>
  <xr:revisionPtr revIDLastSave="0" documentId="13_ncr:1_{38FFDC6C-49C4-4670-8D7A-4F7217D1D67D}" xr6:coauthVersionLast="47" xr6:coauthVersionMax="47" xr10:uidLastSave="{00000000-0000-0000-0000-000000000000}"/>
  <bookViews>
    <workbookView xWindow="-96" yWindow="-96" windowWidth="23232" windowHeight="13872" tabRatio="500" firstSheet="1" activeTab="1" xr2:uid="{00000000-000D-0000-FFFF-FFFF00000000}"/>
  </bookViews>
  <sheets>
    <sheet name="Rules of Play" sheetId="1" r:id="rId1"/>
    <sheet name="Initial card list and formulas" sheetId="2" r:id="rId2"/>
    <sheet name="Adding special abilities" sheetId="3" r:id="rId3"/>
    <sheet name="Adding card draw" sheetId="4" r:id="rId4"/>
    <sheet name="Other assorted abilities" sheetId="5" r:id="rId5"/>
    <sheet name="Rounding it out"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 i="2" l="1"/>
  <c r="M19" i="6"/>
  <c r="L19" i="6"/>
  <c r="J19" i="6"/>
  <c r="I19" i="6"/>
  <c r="H19" i="6"/>
  <c r="M18" i="6"/>
  <c r="L18" i="6"/>
  <c r="J18" i="6"/>
  <c r="I18" i="6"/>
  <c r="H18" i="6"/>
  <c r="M17" i="6"/>
  <c r="L17" i="6"/>
  <c r="J17" i="6"/>
  <c r="I17" i="6"/>
  <c r="H17" i="6"/>
  <c r="M16" i="6"/>
  <c r="L16" i="6"/>
  <c r="J16" i="6"/>
  <c r="I16" i="6"/>
  <c r="H16" i="6"/>
  <c r="M15" i="6"/>
  <c r="L15" i="6"/>
  <c r="J15" i="6"/>
  <c r="I15" i="6"/>
  <c r="H15" i="6"/>
  <c r="M14" i="6"/>
  <c r="L14" i="6"/>
  <c r="J14" i="6"/>
  <c r="I14" i="6"/>
  <c r="H14" i="6"/>
  <c r="M13" i="6"/>
  <c r="L13" i="6"/>
  <c r="J13" i="6"/>
  <c r="I13" i="6"/>
  <c r="H13" i="6"/>
  <c r="M12" i="6"/>
  <c r="L12" i="6"/>
  <c r="J12" i="6"/>
  <c r="I12" i="6"/>
  <c r="H12" i="6"/>
  <c r="M11" i="6"/>
  <c r="L11" i="6"/>
  <c r="J11" i="6"/>
  <c r="I11" i="6"/>
  <c r="H11" i="6"/>
  <c r="M10" i="6"/>
  <c r="L10" i="6"/>
  <c r="J10" i="6"/>
  <c r="I10" i="6"/>
  <c r="M9" i="6"/>
  <c r="L9" i="6"/>
  <c r="J9" i="6"/>
  <c r="I9" i="6"/>
  <c r="H9" i="6"/>
  <c r="M8" i="6"/>
  <c r="L8" i="6"/>
  <c r="J8" i="6"/>
  <c r="I8" i="6"/>
  <c r="H8" i="6"/>
  <c r="G8" i="6"/>
  <c r="M7" i="6"/>
  <c r="L7" i="6"/>
  <c r="J7" i="6"/>
  <c r="I7" i="6"/>
  <c r="H7" i="6"/>
  <c r="M6" i="6"/>
  <c r="L6" i="6"/>
  <c r="J6" i="6"/>
  <c r="I6" i="6"/>
  <c r="H6" i="6"/>
  <c r="M5" i="6"/>
  <c r="L5" i="6"/>
  <c r="J5" i="6"/>
  <c r="I5" i="6"/>
  <c r="H5" i="6"/>
  <c r="M4" i="6"/>
  <c r="L4" i="6"/>
  <c r="J4" i="6"/>
  <c r="I4" i="6"/>
  <c r="H4" i="6"/>
  <c r="M3" i="6"/>
  <c r="L3" i="6"/>
  <c r="J3" i="6"/>
  <c r="I3" i="6"/>
  <c r="H3" i="6"/>
  <c r="M2" i="6"/>
  <c r="L2" i="6"/>
  <c r="J2" i="6"/>
  <c r="I2" i="6"/>
  <c r="H2" i="6"/>
  <c r="M13" i="5"/>
  <c r="L13" i="5"/>
  <c r="J13" i="5"/>
  <c r="I13" i="5"/>
  <c r="H13" i="5"/>
  <c r="M12" i="5"/>
  <c r="L12" i="5"/>
  <c r="J12" i="5"/>
  <c r="I12" i="5"/>
  <c r="H12" i="5"/>
  <c r="M11" i="5"/>
  <c r="L11" i="5"/>
  <c r="J11" i="5"/>
  <c r="I11" i="5"/>
  <c r="H11" i="5"/>
  <c r="M10" i="5"/>
  <c r="L10" i="5"/>
  <c r="J10" i="5"/>
  <c r="I10" i="5"/>
  <c r="M9" i="5"/>
  <c r="L9" i="5"/>
  <c r="J9" i="5"/>
  <c r="I9" i="5"/>
  <c r="H9" i="5"/>
  <c r="M8" i="5"/>
  <c r="L8" i="5"/>
  <c r="J8" i="5"/>
  <c r="I8" i="5"/>
  <c r="H8" i="5"/>
  <c r="G8" i="5"/>
  <c r="M7" i="5"/>
  <c r="L7" i="5"/>
  <c r="J7" i="5"/>
  <c r="I7" i="5"/>
  <c r="H7" i="5"/>
  <c r="M6" i="5"/>
  <c r="L6" i="5"/>
  <c r="J6" i="5"/>
  <c r="I6" i="5"/>
  <c r="H6" i="5"/>
  <c r="M5" i="5"/>
  <c r="L5" i="5"/>
  <c r="J5" i="5"/>
  <c r="I5" i="5"/>
  <c r="H5" i="5"/>
  <c r="M4" i="5"/>
  <c r="L4" i="5"/>
  <c r="J4" i="5"/>
  <c r="I4" i="5"/>
  <c r="H4" i="5"/>
  <c r="M3" i="5"/>
  <c r="L3" i="5"/>
  <c r="J3" i="5"/>
  <c r="I3" i="5"/>
  <c r="H3" i="5"/>
  <c r="M2" i="5"/>
  <c r="L2" i="5"/>
  <c r="J2" i="5"/>
  <c r="I2" i="5"/>
  <c r="H2" i="5"/>
  <c r="L8" i="4"/>
  <c r="J8" i="4"/>
  <c r="M8" i="4" s="1"/>
  <c r="I8" i="4"/>
  <c r="H8" i="4"/>
  <c r="G8" i="4"/>
  <c r="M7" i="4"/>
  <c r="L7" i="4"/>
  <c r="J7" i="4"/>
  <c r="I7" i="4"/>
  <c r="H7" i="4"/>
  <c r="M6" i="4"/>
  <c r="L6" i="4"/>
  <c r="J6" i="4"/>
  <c r="I6" i="4"/>
  <c r="H6" i="4"/>
  <c r="M5" i="4"/>
  <c r="L5" i="4"/>
  <c r="J5" i="4"/>
  <c r="I5" i="4"/>
  <c r="H5" i="4"/>
  <c r="M4" i="4"/>
  <c r="L4" i="4"/>
  <c r="J4" i="4"/>
  <c r="I4" i="4"/>
  <c r="H4" i="4"/>
  <c r="M3" i="4"/>
  <c r="L3" i="4"/>
  <c r="J3" i="4"/>
  <c r="I3" i="4"/>
  <c r="H3" i="4"/>
  <c r="M2" i="4"/>
  <c r="L2" i="4"/>
  <c r="J2" i="4"/>
  <c r="I2" i="4"/>
  <c r="H2" i="4"/>
  <c r="L7" i="3"/>
  <c r="K7" i="3"/>
  <c r="I7" i="3"/>
  <c r="H7" i="3"/>
  <c r="G7" i="3"/>
  <c r="L6" i="3"/>
  <c r="K6" i="3"/>
  <c r="I6" i="3"/>
  <c r="H6" i="3"/>
  <c r="G6" i="3"/>
  <c r="L5" i="3"/>
  <c r="K5" i="3"/>
  <c r="I5" i="3"/>
  <c r="H5" i="3"/>
  <c r="G5" i="3"/>
  <c r="L4" i="3"/>
  <c r="K4" i="3"/>
  <c r="I4" i="3"/>
  <c r="H4" i="3"/>
  <c r="G4" i="3"/>
  <c r="L3" i="3"/>
  <c r="K3" i="3"/>
  <c r="I3" i="3"/>
  <c r="H3" i="3"/>
  <c r="G3" i="3"/>
  <c r="L2" i="3"/>
  <c r="K2" i="3"/>
  <c r="I2" i="3"/>
  <c r="H2" i="3"/>
  <c r="G2" i="3"/>
  <c r="K5" i="2"/>
  <c r="I5" i="2"/>
  <c r="H5" i="2"/>
  <c r="G5" i="2"/>
  <c r="L4" i="2"/>
  <c r="K4" i="2"/>
  <c r="I4" i="2"/>
  <c r="H4" i="2"/>
  <c r="G4" i="2"/>
  <c r="K3" i="2"/>
  <c r="I3" i="2"/>
  <c r="H3" i="2"/>
  <c r="L3" i="2" s="1"/>
  <c r="G3" i="2"/>
  <c r="K2" i="2"/>
  <c r="I2" i="2"/>
  <c r="H2" i="2"/>
  <c r="L2" i="2"/>
  <c r="L5" i="2" l="1"/>
</calcChain>
</file>

<file path=xl/sharedStrings.xml><?xml version="1.0" encoding="utf-8"?>
<sst xmlns="http://schemas.openxmlformats.org/spreadsheetml/2006/main" count="190" uniqueCount="89">
  <si>
    <t>Both players start with 10 life and a 10-card deck.</t>
  </si>
  <si>
    <t>Each player shuffles their deck and draws 3 cards.</t>
  </si>
  <si>
    <t>On a turn, both players choose a card and play it face-down, then both players reveal their cards together.</t>
  </si>
  <si>
    <t>Both players lose life equal to Cost of the card they played, immediately.</t>
  </si>
  <si>
    <t>Then, special rules text on the cards (if any) is applied.</t>
  </si>
  <si>
    <t>Then, whichever card has the lower Strength is discarded. If Strength is tied, both cards remain in play.</t>
  </si>
  <si>
    <t>Then, any card remaining does its listed Damage to opponent's life total.</t>
  </si>
  <si>
    <t>Objective is to reduce opponent's life to 0 or below (if both players go below 0 at the same time, the game is a draw)</t>
  </si>
  <si>
    <t>Cost</t>
  </si>
  <si>
    <t>Strength</t>
  </si>
  <si>
    <t>Damage</t>
  </si>
  <si>
    <t>Text</t>
  </si>
  <si>
    <t>Special</t>
  </si>
  <si>
    <t>Average Damage Saved</t>
  </si>
  <si>
    <t>Average Damage Dealt</t>
  </si>
  <si>
    <t>Base damage from opponent</t>
  </si>
  <si>
    <t>TOTALS</t>
  </si>
  <si>
    <t>Thief</t>
  </si>
  <si>
    <t>Cleric</t>
  </si>
  <si>
    <t>Fighter</t>
  </si>
  <si>
    <t>Hero</t>
  </si>
  <si>
    <t>These stats were the initial guess, on the theory that Strength + Damage is a constant, and if not then Cost should increase.</t>
  </si>
  <si>
    <t>The columns in gray contain the formulas for value of each stat, under the assumption that in a larger pool of cards, Strength and Damage each range from 1 to 5 with uniform distribution.</t>
  </si>
  <si>
    <t>All values are in terms of change to life total: reducing opponent's life by 1 (or preventing 1 damage to yourself) has a value of 1.</t>
  </si>
  <si>
    <t>Strength does two things: makes it more likely you will do your Damage to the opponent, and makes it less likely they will damage you.</t>
  </si>
  <si>
    <t>The value of damage prevention is equal to the probability you'll prevent damage (Strength of 1 will never prevent damage, each additional point has a 20% or 1/5 chance of preventing it), multiplied by the average damage if it does hit (3, since it's from 1 to 5).</t>
  </si>
  <si>
    <t>The value of the Damage stat is equal to its face value, multiplied by the probability that it goes through (Strength of 5 will always hit, each point below that has a 20% or 1/5 chance of missing).</t>
  </si>
  <si>
    <t>To scale the total value so that 0 is balanced, we also add a constant -3 base damage, which is the average damage attempted by the opponent (this will be reduced by a high Strength, of course).</t>
  </si>
  <si>
    <t>To balance this, simply change the numbers in the B, C, and D columns. Increasing Thief's damage to 3, reducing Cleric's cost to 0, increasing Fighter's damage to 2 and reducing Hero's damage to 3 will get it "close enough".</t>
  </si>
  <si>
    <t>Assassin</t>
  </si>
  <si>
    <t>Opponent loses 2 life</t>
  </si>
  <si>
    <t>Wizard</t>
  </si>
  <si>
    <t>Swap Strength with opponent's card.</t>
  </si>
  <si>
    <t>The cards from the previous tab are updated here with their new stats. Now we add two new cards: the Assassin and Wizard.</t>
  </si>
  <si>
    <t>The Assassin's stats mean it will always take damage from the opponent… but it also always does 2 damage to the opponent before they strike back. It works well if the opponent plays a low-damage card.</t>
  </si>
  <si>
    <t>Since this is a guaranteed 2 damage, the value of this special ability is 2 (denoted in the F column).</t>
  </si>
  <si>
    <t>We can see that our initial guess is slightly off. We have two options that would get it perfectly on the curve: increase the special to do 3 damage, or increase the listed Damage to 5 (which will only hit if opponent's Strength is also 1).</t>
  </si>
  <si>
    <t>The latter option fits the theme of an assassin better, and also makes for more interesting counterplay options.</t>
  </si>
  <si>
    <t>The Wizard has a Strength of 2, but swaps it with the opponent's Strength, so it will do damage if opponent's card has Strength of 2 or more, and will take no damage from opponent if their Strength is 3 or more.</t>
  </si>
  <si>
    <t>Because of this, we modify the Strength and Damage formulas in cells G7 and H7 to reflect the new probabilities.</t>
  </si>
  <si>
    <t>If we were planning on making several other cards with the "swap Strength" mechanic, a more robust alternative would be to add a "swap Strength" column, and use an IF() formula in columns G and H based on whether that column was empty.</t>
  </si>
  <si>
    <t>Our initial guess at the Wizard is also unbalanced; an easy way to put it on the curve is to simply increase the Cost by 1.</t>
  </si>
  <si>
    <t>Swap Strength</t>
  </si>
  <si>
    <t>x</t>
  </si>
  <si>
    <t>Squire</t>
  </si>
  <si>
    <t>Draw and play the next card from your deck, paying its Cost and adding its Strength and Damage to Squire's.</t>
  </si>
  <si>
    <t>The cards from the previous tab are updated here with their new stats, and we've updated the Strength and Damage formulas to make Swap Strength a core mechanic.</t>
  </si>
  <si>
    <t>Now we create another card: the Squire. This card has a cost of 1, and when playing it you draw the top card from your deck, pay its cost as well, and then add their stats together (so it gives the next card in your deck +1 Strength and Damage).</t>
  </si>
  <si>
    <t>What is a +1/+1 bonus worth in terms of value? Does it depend on your deck? In this case, following our standard formula for the value of Strength, we know that giving it +1 means a +20% chance to avoid 3 damage (+0.6).</t>
  </si>
  <si>
    <t>Additionally, +1 damage with +1 strength means a +20% chance to deal the card's base damage (average of 3) +1, or 0.2 * 4 = +0.8.</t>
  </si>
  <si>
    <t>For this card, the base damage of the opponent (column K) is zero, because we are drawing another card and they aren't. The opponent only attempts to do their damage once, not twice!</t>
  </si>
  <si>
    <t>By our math, Squire is a bit above the curve. On the other hand, it also has a random element since you are drawing a random card rather than choosing one, which is a disadvantage.</t>
  </si>
  <si>
    <t>How much of a disadvantage is it to take a random draw? There's no simple way to calculate that directly, but we could take a guess and say it is minor (maybe -0.5?) and then use playtesting and/or analytics to get a better sense.</t>
  </si>
  <si>
    <t>We could add that onto the Special column's calculation here just for the sake of getting the value total to look right. Or we could not do that, and just add a note in column N that even though this is above the curve a bit it's probably okay.</t>
  </si>
  <si>
    <t>(Comments)</t>
  </si>
  <si>
    <t>Additional disadvantage of a random card draw</t>
  </si>
  <si>
    <t>Healer</t>
  </si>
  <si>
    <t>You heal 3 life</t>
  </si>
  <si>
    <t>Healing is straightforward: +1 life is 1 value.</t>
  </si>
  <si>
    <t>Berserker</t>
  </si>
  <si>
    <t>Do not eliminate opponent's card, even if your Strength is higher.</t>
  </si>
  <si>
    <t>If you don't discard your opponent's card, the value of Strength in column H is zero because there is no life loss prevention from that.</t>
  </si>
  <si>
    <t>Gambler</t>
  </si>
  <si>
    <t>Roll a 6-sided die. Gambler's Strength is the result of the roll.</t>
  </si>
  <si>
    <t>This card would actually be listed as a strength of "*" - we write 3.5 here in the formula since that is the average value of 1d6.</t>
  </si>
  <si>
    <t>Doppelganger</t>
  </si>
  <si>
    <t>Doppelganger's Strength and Damage are equal to the opponent's card.</t>
  </si>
  <si>
    <t>This card would be listed as strength and damage of "*" since they copy the opponent's stats. Since the average of both stats is 3, we use that here for calculations, making it appear the same in the math as Cleric!</t>
  </si>
  <si>
    <t>Archer</t>
  </si>
  <si>
    <t>If opponent's Strength is the same as Archer's, discard opponent's card.</t>
  </si>
  <si>
    <t>The special ability is essentially "+1 Strength for the purpose of damage prevention" (column H), so we modify that formula slightly to add an extra 1/5 chance of preventing opponent's presumed 3 damage.</t>
  </si>
  <si>
    <t>Here we add a few extra special abilities, with comments in column N to describe how these special abilities were interpreted within our mathematical model.</t>
  </si>
  <si>
    <t>Brigand</t>
  </si>
  <si>
    <t>Wight</t>
  </si>
  <si>
    <t>General</t>
  </si>
  <si>
    <t>After seeing opponent's card, you may choose to replace General with the top card of your deck. Pay its cost.</t>
  </si>
  <si>
    <t>Can turn a definite loss into a possible win, which has some value (to be determined through playtesting)</t>
  </si>
  <si>
    <t>Bodyguard</t>
  </si>
  <si>
    <t>If Bodyguard is not discarded, take 2 less damage from opponent.</t>
  </si>
  <si>
    <t>Special ability only happens if opponent's card is not discarded (20% of the time * value 2 = +0.4)</t>
  </si>
  <si>
    <t>Knight</t>
  </si>
  <si>
    <t>If opponent's Strength is the same as Knight's, discard Knight.</t>
  </si>
  <si>
    <t>Special ability only happens if opponent's Strength is 5 (20% of the time), so Damage calculation (column I) is reduced by 20%.</t>
  </si>
  <si>
    <t>Coward</t>
  </si>
  <si>
    <t>A card that effectively nullifies whatever the opponent is doing.</t>
  </si>
  <si>
    <t>Lastly, we add enough other cards to ensure a relatively uniform distribution of Strength and Damage from 1-5.</t>
  </si>
  <si>
    <t>In the previous tab we had Strengths of 1, 1, 1, 2, 3, 3, 4, 4, 5, 5, * (Gambler), * (Doppelganger). This implies adding two 2s, and one each of 3, 4, and 5.</t>
  </si>
  <si>
    <t xml:space="preserve">In the previous tab we had Damages of 0, 1, 2, 3, 3, 3, 4, 4, 4, 5, 5, * (Doppelganger). This implies adding two 1s, two 2s, and a 5. </t>
  </si>
  <si>
    <t>We also add an extra card that's off of the main scale, just to round out the number of total cards to 18 so we can print them on two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</si>
</sst>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E7E6E6"/>
        <bgColor rgb="FFFFF2CC"/>
      </patternFill>
    </fill>
    <fill>
      <patternFill patternType="solid">
        <fgColor rgb="FFFFF2CC"/>
        <bgColor rgb="FFE7E6E6"/>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0" fillId="3" borderId="0" xfId="0" applyFill="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180" zoomScaleNormal="180" workbookViewId="0">
      <selection activeCell="A9" sqref="A9"/>
    </sheetView>
  </sheetViews>
  <sheetFormatPr defaultColWidth="8.68359375"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3</v>
      </c>
    </row>
    <row r="5" spans="1:1" x14ac:dyDescent="0.55000000000000004">
      <c r="A5" t="s">
        <v>4</v>
      </c>
    </row>
    <row r="6" spans="1:1" x14ac:dyDescent="0.55000000000000004">
      <c r="A6" t="s">
        <v>5</v>
      </c>
    </row>
    <row r="7" spans="1:1" x14ac:dyDescent="0.55000000000000004">
      <c r="A7" t="s">
        <v>6</v>
      </c>
    </row>
    <row r="8" spans="1:1" x14ac:dyDescent="0.55000000000000004">
      <c r="A8" t="s">
        <v>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tabSelected="1" zoomScale="180" zoomScaleNormal="180" workbookViewId="0">
      <selection activeCell="B5" sqref="B5"/>
    </sheetView>
  </sheetViews>
  <sheetFormatPr defaultColWidth="8.68359375" defaultRowHeight="14.4" x14ac:dyDescent="0.55000000000000004"/>
  <cols>
    <col min="5" max="5" width="9" customWidth="1"/>
    <col min="6" max="6" width="6.15625" customWidth="1"/>
    <col min="7" max="7" width="21.578125" style="1" customWidth="1"/>
    <col min="8" max="8" width="22.578125" style="1" customWidth="1"/>
    <col min="9" max="9" width="1.68359375" style="1" customWidth="1"/>
    <col min="10" max="11" width="9.1015625" style="1" customWidth="1"/>
    <col min="12" max="12" width="9.1015625" style="2" customWidth="1"/>
    <col min="13" max="13" width="9.1015625" style="1" customWidth="1"/>
  </cols>
  <sheetData>
    <row r="1" spans="1:12" x14ac:dyDescent="0.55000000000000004">
      <c r="B1" t="s">
        <v>8</v>
      </c>
      <c r="C1" t="s">
        <v>9</v>
      </c>
      <c r="D1" t="s">
        <v>10</v>
      </c>
      <c r="E1" t="s">
        <v>11</v>
      </c>
      <c r="F1" t="s">
        <v>12</v>
      </c>
      <c r="G1" s="1" t="s">
        <v>13</v>
      </c>
      <c r="H1" s="1" t="s">
        <v>14</v>
      </c>
      <c r="I1" s="1" t="s">
        <v>12</v>
      </c>
      <c r="J1" s="1" t="s">
        <v>15</v>
      </c>
      <c r="K1" s="1" t="s">
        <v>8</v>
      </c>
      <c r="L1" s="2" t="s">
        <v>16</v>
      </c>
    </row>
    <row r="2" spans="1:12" x14ac:dyDescent="0.55000000000000004">
      <c r="A2" t="s">
        <v>17</v>
      </c>
      <c r="B2">
        <v>1</v>
      </c>
      <c r="C2">
        <v>4</v>
      </c>
      <c r="D2">
        <v>3</v>
      </c>
      <c r="F2">
        <v>0</v>
      </c>
      <c r="G2" s="1">
        <f>((C2-1)/5)*3</f>
        <v>1.7999999999999998</v>
      </c>
      <c r="H2" s="1">
        <f>(C2/5)*D2</f>
        <v>2.4000000000000004</v>
      </c>
      <c r="I2" s="1">
        <f>F2</f>
        <v>0</v>
      </c>
      <c r="J2" s="1">
        <v>-3</v>
      </c>
      <c r="K2" s="1">
        <f>-B2</f>
        <v>-1</v>
      </c>
      <c r="L2" s="2">
        <f>SUM(G2:K2)</f>
        <v>0.20000000000000018</v>
      </c>
    </row>
    <row r="3" spans="1:12" x14ac:dyDescent="0.55000000000000004">
      <c r="A3" t="s">
        <v>18</v>
      </c>
      <c r="B3">
        <v>1</v>
      </c>
      <c r="C3">
        <v>3</v>
      </c>
      <c r="D3">
        <v>5</v>
      </c>
      <c r="F3">
        <v>0</v>
      </c>
      <c r="G3" s="1">
        <f>((C3-1)/5)*3</f>
        <v>1.2000000000000002</v>
      </c>
      <c r="H3" s="1">
        <f>(C3/5)*D3</f>
        <v>3</v>
      </c>
      <c r="I3" s="1">
        <f>F3</f>
        <v>0</v>
      </c>
      <c r="J3" s="1">
        <v>-3</v>
      </c>
      <c r="K3" s="1">
        <f>-B3</f>
        <v>-1</v>
      </c>
      <c r="L3" s="2">
        <f>SUM(G3:K3)</f>
        <v>0.20000000000000018</v>
      </c>
    </row>
    <row r="4" spans="1:12" x14ac:dyDescent="0.55000000000000004">
      <c r="A4" t="s">
        <v>19</v>
      </c>
      <c r="B4">
        <v>1</v>
      </c>
      <c r="C4">
        <v>5</v>
      </c>
      <c r="D4">
        <v>2</v>
      </c>
      <c r="F4">
        <v>0</v>
      </c>
      <c r="G4" s="1">
        <f>((C4-1)/5)*3</f>
        <v>2.4000000000000004</v>
      </c>
      <c r="H4" s="1">
        <f>(C4/5)*D4</f>
        <v>2</v>
      </c>
      <c r="I4" s="1">
        <f>F4</f>
        <v>0</v>
      </c>
      <c r="J4" s="1">
        <v>-3</v>
      </c>
      <c r="K4" s="1">
        <f>-B4</f>
        <v>-1</v>
      </c>
      <c r="L4" s="2">
        <f>SUM(G4:K4)</f>
        <v>0.40000000000000036</v>
      </c>
    </row>
    <row r="5" spans="1:12" x14ac:dyDescent="0.55000000000000004">
      <c r="A5" t="s">
        <v>20</v>
      </c>
      <c r="B5">
        <v>4</v>
      </c>
      <c r="C5">
        <v>5</v>
      </c>
      <c r="D5">
        <v>5</v>
      </c>
      <c r="F5">
        <v>0</v>
      </c>
      <c r="G5" s="1">
        <f>((C5-1)/5)*3</f>
        <v>2.4000000000000004</v>
      </c>
      <c r="H5" s="1">
        <f>(C5/5)*D5</f>
        <v>5</v>
      </c>
      <c r="I5" s="1">
        <f>F5</f>
        <v>0</v>
      </c>
      <c r="J5" s="1">
        <v>-3</v>
      </c>
      <c r="K5" s="1">
        <f>-B5</f>
        <v>-4</v>
      </c>
      <c r="L5" s="2">
        <f>SUM(G5:K5)</f>
        <v>0.40000000000000036</v>
      </c>
    </row>
    <row r="7" spans="1:12" x14ac:dyDescent="0.55000000000000004">
      <c r="A7" t="s">
        <v>21</v>
      </c>
    </row>
    <row r="8" spans="1:12" x14ac:dyDescent="0.55000000000000004">
      <c r="A8" t="s">
        <v>22</v>
      </c>
    </row>
    <row r="9" spans="1:12" x14ac:dyDescent="0.55000000000000004">
      <c r="A9" t="s">
        <v>23</v>
      </c>
    </row>
    <row r="11" spans="1:12" x14ac:dyDescent="0.55000000000000004">
      <c r="A11" t="s">
        <v>24</v>
      </c>
    </row>
    <row r="12" spans="1:12" x14ac:dyDescent="0.55000000000000004">
      <c r="A12" t="s">
        <v>25</v>
      </c>
    </row>
    <row r="13" spans="1:12" x14ac:dyDescent="0.55000000000000004">
      <c r="A13" t="s">
        <v>26</v>
      </c>
    </row>
    <row r="15" spans="1:12" x14ac:dyDescent="0.55000000000000004">
      <c r="A15" t="s">
        <v>27</v>
      </c>
    </row>
    <row r="17" spans="1:1" x14ac:dyDescent="0.55000000000000004">
      <c r="A17" t="s">
        <v>28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
  <sheetViews>
    <sheetView zoomScale="180" zoomScaleNormal="180" workbookViewId="0">
      <selection activeCell="A7" sqref="A7"/>
    </sheetView>
  </sheetViews>
  <sheetFormatPr defaultColWidth="8.68359375" defaultRowHeight="14.4" x14ac:dyDescent="0.55000000000000004"/>
  <cols>
    <col min="5" max="5" width="31.5234375" customWidth="1"/>
    <col min="6" max="6" width="16.89453125" customWidth="1"/>
    <col min="7" max="11" width="9.1015625" style="1" customWidth="1"/>
    <col min="12" max="12" width="9.1015625" style="2" customWidth="1"/>
    <col min="13" max="13" width="9.1015625" style="1" customWidth="1"/>
  </cols>
  <sheetData>
    <row r="1" spans="1:12" x14ac:dyDescent="0.55000000000000004">
      <c r="B1" t="s">
        <v>8</v>
      </c>
      <c r="C1" t="s">
        <v>9</v>
      </c>
      <c r="D1" t="s">
        <v>10</v>
      </c>
      <c r="E1" t="s">
        <v>11</v>
      </c>
      <c r="F1" t="s">
        <v>12</v>
      </c>
      <c r="G1" s="1" t="s">
        <v>9</v>
      </c>
      <c r="H1" s="1" t="s">
        <v>10</v>
      </c>
      <c r="I1" s="1" t="s">
        <v>12</v>
      </c>
      <c r="J1" s="1" t="s">
        <v>15</v>
      </c>
      <c r="K1" s="1" t="s">
        <v>8</v>
      </c>
      <c r="L1" s="2" t="s">
        <v>16</v>
      </c>
    </row>
    <row r="2" spans="1:12" x14ac:dyDescent="0.55000000000000004">
      <c r="A2" t="s">
        <v>17</v>
      </c>
      <c r="B2">
        <v>1</v>
      </c>
      <c r="C2">
        <v>4</v>
      </c>
      <c r="D2">
        <v>3</v>
      </c>
      <c r="F2">
        <v>0</v>
      </c>
      <c r="G2" s="1">
        <f>((C2-1)/5)*3</f>
        <v>1.7999999999999998</v>
      </c>
      <c r="H2" s="1">
        <f>(C2/5)*D2</f>
        <v>2.4000000000000004</v>
      </c>
      <c r="I2" s="1">
        <f t="shared" ref="I2:I7" si="0">F2</f>
        <v>0</v>
      </c>
      <c r="J2" s="1">
        <v>-3</v>
      </c>
      <c r="K2" s="1">
        <f t="shared" ref="K2:K7" si="1">-B2</f>
        <v>-1</v>
      </c>
      <c r="L2" s="2">
        <f t="shared" ref="L2:L7" si="2">SUM(G2:K2)</f>
        <v>0.20000000000000018</v>
      </c>
    </row>
    <row r="3" spans="1:12" x14ac:dyDescent="0.55000000000000004">
      <c r="A3" t="s">
        <v>18</v>
      </c>
      <c r="B3">
        <v>0</v>
      </c>
      <c r="C3">
        <v>3</v>
      </c>
      <c r="D3">
        <v>3</v>
      </c>
      <c r="F3">
        <v>0</v>
      </c>
      <c r="G3" s="1">
        <f>((C3-1)/5)*3</f>
        <v>1.2000000000000002</v>
      </c>
      <c r="H3" s="1">
        <f>(C3/5)*D3</f>
        <v>1.7999999999999998</v>
      </c>
      <c r="I3" s="1">
        <f t="shared" si="0"/>
        <v>0</v>
      </c>
      <c r="J3" s="1">
        <v>-3</v>
      </c>
      <c r="K3" s="1">
        <f t="shared" si="1"/>
        <v>0</v>
      </c>
      <c r="L3" s="2">
        <f t="shared" si="2"/>
        <v>0</v>
      </c>
    </row>
    <row r="4" spans="1:12" x14ac:dyDescent="0.55000000000000004">
      <c r="A4" t="s">
        <v>19</v>
      </c>
      <c r="B4">
        <v>1</v>
      </c>
      <c r="C4">
        <v>5</v>
      </c>
      <c r="D4">
        <v>2</v>
      </c>
      <c r="F4">
        <v>0</v>
      </c>
      <c r="G4" s="1">
        <f>((C4-1)/5)*3</f>
        <v>2.4000000000000004</v>
      </c>
      <c r="H4" s="1">
        <f>(C4/5)*D4</f>
        <v>2</v>
      </c>
      <c r="I4" s="1">
        <f t="shared" si="0"/>
        <v>0</v>
      </c>
      <c r="J4" s="1">
        <v>-3</v>
      </c>
      <c r="K4" s="1">
        <f t="shared" si="1"/>
        <v>-1</v>
      </c>
      <c r="L4" s="2">
        <f t="shared" si="2"/>
        <v>0.40000000000000036</v>
      </c>
    </row>
    <row r="5" spans="1:12" x14ac:dyDescent="0.55000000000000004">
      <c r="A5" t="s">
        <v>20</v>
      </c>
      <c r="B5">
        <v>2</v>
      </c>
      <c r="C5">
        <v>5</v>
      </c>
      <c r="D5">
        <v>3</v>
      </c>
      <c r="F5">
        <v>0</v>
      </c>
      <c r="G5" s="1">
        <f>((C5-1)/5)*3</f>
        <v>2.4000000000000004</v>
      </c>
      <c r="H5" s="1">
        <f>(C5/5)*D5</f>
        <v>3</v>
      </c>
      <c r="I5" s="1">
        <f t="shared" si="0"/>
        <v>0</v>
      </c>
      <c r="J5" s="1">
        <v>-3</v>
      </c>
      <c r="K5" s="1">
        <f t="shared" si="1"/>
        <v>-2</v>
      </c>
      <c r="L5" s="2">
        <f t="shared" si="2"/>
        <v>0.40000000000000036</v>
      </c>
    </row>
    <row r="6" spans="1:12" x14ac:dyDescent="0.55000000000000004">
      <c r="A6" t="s">
        <v>29</v>
      </c>
      <c r="B6">
        <v>0</v>
      </c>
      <c r="C6">
        <v>1</v>
      </c>
      <c r="D6">
        <v>0</v>
      </c>
      <c r="E6" t="s">
        <v>30</v>
      </c>
      <c r="F6">
        <v>2</v>
      </c>
      <c r="G6" s="1">
        <f>((C6-1)/5)*3</f>
        <v>0</v>
      </c>
      <c r="H6" s="1">
        <f>(C6/5)*D6</f>
        <v>0</v>
      </c>
      <c r="I6" s="1">
        <f t="shared" si="0"/>
        <v>2</v>
      </c>
      <c r="J6" s="1">
        <v>-3</v>
      </c>
      <c r="K6" s="1">
        <f t="shared" si="1"/>
        <v>0</v>
      </c>
      <c r="L6" s="2">
        <f t="shared" si="2"/>
        <v>-1</v>
      </c>
    </row>
    <row r="7" spans="1:12" x14ac:dyDescent="0.55000000000000004">
      <c r="A7" t="s">
        <v>31</v>
      </c>
      <c r="B7">
        <v>1</v>
      </c>
      <c r="C7">
        <v>2</v>
      </c>
      <c r="D7">
        <v>4</v>
      </c>
      <c r="E7" t="s">
        <v>32</v>
      </c>
      <c r="F7">
        <v>0</v>
      </c>
      <c r="G7" s="1">
        <f>(((5-C7))/5)*3</f>
        <v>1.7999999999999998</v>
      </c>
      <c r="H7" s="1">
        <f>(6-C7)/5*D7</f>
        <v>3.2</v>
      </c>
      <c r="I7" s="1">
        <f t="shared" si="0"/>
        <v>0</v>
      </c>
      <c r="J7" s="1">
        <v>-3</v>
      </c>
      <c r="K7" s="1">
        <f t="shared" si="1"/>
        <v>-1</v>
      </c>
      <c r="L7" s="2">
        <f t="shared" si="2"/>
        <v>1</v>
      </c>
    </row>
    <row r="9" spans="1:12" x14ac:dyDescent="0.55000000000000004">
      <c r="A9" t="s">
        <v>33</v>
      </c>
    </row>
    <row r="11" spans="1:12" x14ac:dyDescent="0.55000000000000004">
      <c r="A11" t="s">
        <v>34</v>
      </c>
    </row>
    <row r="12" spans="1:12" x14ac:dyDescent="0.55000000000000004">
      <c r="A12" t="s">
        <v>35</v>
      </c>
    </row>
    <row r="13" spans="1:12" x14ac:dyDescent="0.55000000000000004">
      <c r="A13" t="s">
        <v>36</v>
      </c>
    </row>
    <row r="14" spans="1:12" x14ac:dyDescent="0.55000000000000004">
      <c r="A14" t="s">
        <v>37</v>
      </c>
    </row>
    <row r="16" spans="1:12" x14ac:dyDescent="0.55000000000000004">
      <c r="A16" t="s">
        <v>38</v>
      </c>
    </row>
    <row r="17" spans="1:1" x14ac:dyDescent="0.55000000000000004">
      <c r="A17" t="s">
        <v>39</v>
      </c>
    </row>
    <row r="18" spans="1:1" x14ac:dyDescent="0.55000000000000004">
      <c r="A18" t="s">
        <v>40</v>
      </c>
    </row>
    <row r="19" spans="1:1" x14ac:dyDescent="0.55000000000000004">
      <c r="A19" t="s">
        <v>41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1"/>
  <sheetViews>
    <sheetView zoomScale="180" zoomScaleNormal="180" workbookViewId="0">
      <selection activeCell="A22" sqref="A22"/>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1" customWidth="1"/>
  </cols>
  <sheetData>
    <row r="1" spans="1:13" x14ac:dyDescent="0.55000000000000004">
      <c r="B1" t="s">
        <v>8</v>
      </c>
      <c r="C1" t="s">
        <v>9</v>
      </c>
      <c r="D1" t="s">
        <v>10</v>
      </c>
      <c r="E1" t="s">
        <v>11</v>
      </c>
      <c r="F1" t="s">
        <v>42</v>
      </c>
      <c r="G1" t="s">
        <v>12</v>
      </c>
      <c r="H1" s="1" t="s">
        <v>9</v>
      </c>
      <c r="I1" s="1" t="s">
        <v>10</v>
      </c>
      <c r="J1" s="1" t="s">
        <v>12</v>
      </c>
      <c r="K1" s="1" t="s">
        <v>15</v>
      </c>
      <c r="L1" s="1" t="s">
        <v>8</v>
      </c>
      <c r="M1" s="2" t="s">
        <v>16</v>
      </c>
    </row>
    <row r="2" spans="1:13" x14ac:dyDescent="0.55000000000000004">
      <c r="A2" t="s">
        <v>17</v>
      </c>
      <c r="B2">
        <v>1</v>
      </c>
      <c r="C2">
        <v>4</v>
      </c>
      <c r="D2">
        <v>3</v>
      </c>
      <c r="G2">
        <v>0</v>
      </c>
      <c r="H2" s="1">
        <f t="shared" ref="H2:H8" si="0">IF(ISBLANK(F2),((C2-1)/5)*3,(((5-C2))/5)*3)</f>
        <v>1.7999999999999998</v>
      </c>
      <c r="I2" s="1">
        <f t="shared" ref="I2:I8" si="1">IF(ISBLANK(F2),(C2/5)*D2,(6-C2)/5*D2)</f>
        <v>2.4000000000000004</v>
      </c>
      <c r="J2" s="1">
        <f t="shared" ref="J2:J8" si="2">G2</f>
        <v>0</v>
      </c>
      <c r="K2" s="1">
        <v>-3</v>
      </c>
      <c r="L2" s="1">
        <f t="shared" ref="L2:L8" si="3">-B2</f>
        <v>-1</v>
      </c>
      <c r="M2" s="2">
        <f t="shared" ref="M2:M8" si="4">SUM(H2:L2)</f>
        <v>0.20000000000000018</v>
      </c>
    </row>
    <row r="3" spans="1:13"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3"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3"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3"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3"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3"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row>
    <row r="12" spans="1:13" x14ac:dyDescent="0.55000000000000004">
      <c r="A12" t="s">
        <v>46</v>
      </c>
    </row>
    <row r="14" spans="1:13" x14ac:dyDescent="0.55000000000000004">
      <c r="A14" t="s">
        <v>47</v>
      </c>
    </row>
    <row r="15" spans="1:13" x14ac:dyDescent="0.55000000000000004">
      <c r="A15" t="s">
        <v>48</v>
      </c>
    </row>
    <row r="16" spans="1:13" x14ac:dyDescent="0.55000000000000004">
      <c r="A16" t="s">
        <v>49</v>
      </c>
    </row>
    <row r="17" spans="1:1" x14ac:dyDescent="0.55000000000000004">
      <c r="A17" t="s">
        <v>50</v>
      </c>
    </row>
    <row r="19" spans="1:1" x14ac:dyDescent="0.55000000000000004">
      <c r="A19" t="s">
        <v>51</v>
      </c>
    </row>
    <row r="20" spans="1:1" x14ac:dyDescent="0.55000000000000004">
      <c r="A20" t="s">
        <v>52</v>
      </c>
    </row>
    <row r="21" spans="1:1" x14ac:dyDescent="0.55000000000000004">
      <c r="A21" t="s">
        <v>53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5"/>
  <sheetViews>
    <sheetView zoomScale="180" zoomScaleNormal="180" workbookViewId="0">
      <selection activeCell="G11" sqref="G11"/>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3" customWidth="1"/>
  </cols>
  <sheetData>
    <row r="1" spans="1:14" x14ac:dyDescent="0.55000000000000004">
      <c r="B1" t="s">
        <v>8</v>
      </c>
      <c r="C1" t="s">
        <v>9</v>
      </c>
      <c r="D1" t="s">
        <v>10</v>
      </c>
      <c r="E1" t="s">
        <v>11</v>
      </c>
      <c r="F1" t="s">
        <v>42</v>
      </c>
      <c r="G1" t="s">
        <v>12</v>
      </c>
      <c r="H1" s="1" t="s">
        <v>9</v>
      </c>
      <c r="I1" s="1" t="s">
        <v>10</v>
      </c>
      <c r="J1" s="1" t="s">
        <v>12</v>
      </c>
      <c r="K1" s="1" t="s">
        <v>15</v>
      </c>
      <c r="L1" s="1" t="s">
        <v>8</v>
      </c>
      <c r="M1" s="2" t="s">
        <v>16</v>
      </c>
      <c r="N1" s="3" t="s">
        <v>54</v>
      </c>
    </row>
    <row r="2" spans="1:14" x14ac:dyDescent="0.55000000000000004">
      <c r="A2" t="s">
        <v>17</v>
      </c>
      <c r="B2">
        <v>1</v>
      </c>
      <c r="C2">
        <v>4</v>
      </c>
      <c r="D2">
        <v>3</v>
      </c>
      <c r="G2">
        <v>0</v>
      </c>
      <c r="H2" s="1">
        <f t="shared" ref="H2:H9" si="0">IF(ISBLANK(F2),((C2-1)/5)*3,(((5-C2))/5)*3)</f>
        <v>1.7999999999999998</v>
      </c>
      <c r="I2" s="1">
        <f t="shared" ref="I2:I13" si="1">IF(ISBLANK(F2),(C2/5)*D2,(6-C2)/5*D2)</f>
        <v>2.4000000000000004</v>
      </c>
      <c r="J2" s="1">
        <f t="shared" ref="J2:J13" si="2">G2</f>
        <v>0</v>
      </c>
      <c r="K2" s="1">
        <v>-3</v>
      </c>
      <c r="L2" s="1">
        <f t="shared" ref="L2:L13" si="3">-B2</f>
        <v>-1</v>
      </c>
      <c r="M2" s="2">
        <f t="shared" ref="M2:M13" si="4">SUM(H2:L2)</f>
        <v>0.20000000000000018</v>
      </c>
    </row>
    <row r="3" spans="1:14"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4"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4"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4"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4"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4"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c r="N8" s="3" t="s">
        <v>55</v>
      </c>
    </row>
    <row r="9" spans="1:14" x14ac:dyDescent="0.55000000000000004">
      <c r="A9" t="s">
        <v>56</v>
      </c>
      <c r="B9">
        <v>0</v>
      </c>
      <c r="C9">
        <v>1</v>
      </c>
      <c r="D9">
        <v>0</v>
      </c>
      <c r="E9" t="s">
        <v>57</v>
      </c>
      <c r="G9">
        <v>3</v>
      </c>
      <c r="H9" s="1">
        <f t="shared" si="0"/>
        <v>0</v>
      </c>
      <c r="I9" s="1">
        <f t="shared" si="1"/>
        <v>0</v>
      </c>
      <c r="J9" s="1">
        <f t="shared" si="2"/>
        <v>3</v>
      </c>
      <c r="K9" s="1">
        <v>-3</v>
      </c>
      <c r="L9" s="1">
        <f t="shared" si="3"/>
        <v>0</v>
      </c>
      <c r="M9" s="2">
        <f t="shared" si="4"/>
        <v>0</v>
      </c>
      <c r="N9" s="3" t="s">
        <v>58</v>
      </c>
    </row>
    <row r="10" spans="1:14" x14ac:dyDescent="0.55000000000000004">
      <c r="A10" t="s">
        <v>59</v>
      </c>
      <c r="B10">
        <v>1</v>
      </c>
      <c r="C10">
        <v>4</v>
      </c>
      <c r="D10">
        <v>5</v>
      </c>
      <c r="E10" t="s">
        <v>60</v>
      </c>
      <c r="G10">
        <v>0</v>
      </c>
      <c r="H10" s="1">
        <v>0</v>
      </c>
      <c r="I10" s="1">
        <f t="shared" si="1"/>
        <v>4</v>
      </c>
      <c r="J10" s="1">
        <f t="shared" si="2"/>
        <v>0</v>
      </c>
      <c r="K10" s="1">
        <v>-3</v>
      </c>
      <c r="L10" s="1">
        <f t="shared" si="3"/>
        <v>-1</v>
      </c>
      <c r="M10" s="2">
        <f t="shared" si="4"/>
        <v>0</v>
      </c>
      <c r="N10" s="3" t="s">
        <v>61</v>
      </c>
    </row>
    <row r="11" spans="1:14" x14ac:dyDescent="0.55000000000000004">
      <c r="A11" t="s">
        <v>62</v>
      </c>
      <c r="B11">
        <v>1</v>
      </c>
      <c r="C11">
        <v>3.5</v>
      </c>
      <c r="D11">
        <v>4</v>
      </c>
      <c r="E11" t="s">
        <v>63</v>
      </c>
      <c r="G11">
        <v>0</v>
      </c>
      <c r="H11" s="1">
        <f>IF(ISBLANK(F11),((C11-1)/5)*3,(((5-C11))/5)*3)</f>
        <v>1.5</v>
      </c>
      <c r="I11" s="1">
        <f t="shared" si="1"/>
        <v>2.8</v>
      </c>
      <c r="J11" s="1">
        <f t="shared" si="2"/>
        <v>0</v>
      </c>
      <c r="K11" s="1">
        <v>-3</v>
      </c>
      <c r="L11" s="1">
        <f t="shared" si="3"/>
        <v>-1</v>
      </c>
      <c r="M11" s="2">
        <f t="shared" si="4"/>
        <v>0.29999999999999982</v>
      </c>
      <c r="N11" s="3" t="s">
        <v>64</v>
      </c>
    </row>
    <row r="12" spans="1:14" x14ac:dyDescent="0.55000000000000004">
      <c r="A12" t="s">
        <v>65</v>
      </c>
      <c r="B12">
        <v>0</v>
      </c>
      <c r="C12">
        <v>3</v>
      </c>
      <c r="D12">
        <v>3</v>
      </c>
      <c r="E12" t="s">
        <v>66</v>
      </c>
      <c r="G12">
        <v>0</v>
      </c>
      <c r="H12" s="1">
        <f>IF(ISBLANK(F12),((C12-1)/5)*3,(((5-C12))/5)*3)</f>
        <v>1.2000000000000002</v>
      </c>
      <c r="I12" s="1">
        <f t="shared" si="1"/>
        <v>1.7999999999999998</v>
      </c>
      <c r="J12" s="1">
        <f t="shared" si="2"/>
        <v>0</v>
      </c>
      <c r="K12" s="1">
        <v>-3</v>
      </c>
      <c r="L12" s="1">
        <f t="shared" si="3"/>
        <v>0</v>
      </c>
      <c r="M12" s="2">
        <f t="shared" si="4"/>
        <v>0</v>
      </c>
      <c r="N12" s="3" t="s">
        <v>67</v>
      </c>
    </row>
    <row r="13" spans="1:14" x14ac:dyDescent="0.55000000000000004">
      <c r="A13" t="s">
        <v>68</v>
      </c>
      <c r="B13">
        <v>1</v>
      </c>
      <c r="C13">
        <v>3</v>
      </c>
      <c r="D13">
        <v>4</v>
      </c>
      <c r="E13" t="s">
        <v>69</v>
      </c>
      <c r="G13">
        <v>0</v>
      </c>
      <c r="H13" s="1">
        <f>IF(ISBLANK(F13),((C13)/5)*3,(((5-C13))/5)*3)</f>
        <v>1.7999999999999998</v>
      </c>
      <c r="I13" s="1">
        <f t="shared" si="1"/>
        <v>2.4</v>
      </c>
      <c r="J13" s="1">
        <f t="shared" si="2"/>
        <v>0</v>
      </c>
      <c r="K13" s="1">
        <v>-3</v>
      </c>
      <c r="L13" s="1">
        <f t="shared" si="3"/>
        <v>-1</v>
      </c>
      <c r="M13" s="2">
        <f t="shared" si="4"/>
        <v>0.19999999999999929</v>
      </c>
      <c r="N13" s="3" t="s">
        <v>70</v>
      </c>
    </row>
    <row r="15" spans="1:14" x14ac:dyDescent="0.55000000000000004">
      <c r="A15" t="s">
        <v>71</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4"/>
  <sheetViews>
    <sheetView topLeftCell="A7" zoomScale="180" zoomScaleNormal="180" workbookViewId="0">
      <selection activeCell="D15" sqref="D15"/>
    </sheetView>
  </sheetViews>
  <sheetFormatPr defaultColWidth="8.68359375" defaultRowHeight="14.4" x14ac:dyDescent="0.55000000000000004"/>
  <cols>
    <col min="5" max="5" width="31.5234375" customWidth="1"/>
    <col min="6" max="6" width="13.5234375" customWidth="1"/>
    <col min="7" max="7" width="16.89453125" customWidth="1"/>
    <col min="8" max="12" width="9.1015625" style="1" customWidth="1"/>
    <col min="13" max="13" width="9.1015625" style="2" customWidth="1"/>
    <col min="14" max="14" width="9.1015625" style="3" customWidth="1"/>
  </cols>
  <sheetData>
    <row r="1" spans="1:14" x14ac:dyDescent="0.55000000000000004">
      <c r="B1" t="s">
        <v>8</v>
      </c>
      <c r="C1" t="s">
        <v>9</v>
      </c>
      <c r="D1" t="s">
        <v>10</v>
      </c>
      <c r="E1" t="s">
        <v>11</v>
      </c>
      <c r="F1" t="s">
        <v>42</v>
      </c>
      <c r="G1" t="s">
        <v>12</v>
      </c>
      <c r="H1" s="1" t="s">
        <v>9</v>
      </c>
      <c r="I1" s="1" t="s">
        <v>10</v>
      </c>
      <c r="J1" s="1" t="s">
        <v>12</v>
      </c>
      <c r="K1" s="1" t="s">
        <v>15</v>
      </c>
      <c r="L1" s="1" t="s">
        <v>8</v>
      </c>
      <c r="M1" s="2" t="s">
        <v>16</v>
      </c>
      <c r="N1" s="3" t="s">
        <v>54</v>
      </c>
    </row>
    <row r="2" spans="1:14" x14ac:dyDescent="0.55000000000000004">
      <c r="A2" t="s">
        <v>17</v>
      </c>
      <c r="B2">
        <v>1</v>
      </c>
      <c r="C2">
        <v>4</v>
      </c>
      <c r="D2">
        <v>3</v>
      </c>
      <c r="G2">
        <v>0</v>
      </c>
      <c r="H2" s="1">
        <f t="shared" ref="H2:H9" si="0">IF(ISBLANK(F2),((C2-1)/5)*3,(((5-C2))/5)*3)</f>
        <v>1.7999999999999998</v>
      </c>
      <c r="I2" s="1">
        <f t="shared" ref="I2:I17" si="1">IF(ISBLANK(F2),(C2/5)*D2,(6-C2)/5*D2)</f>
        <v>2.4000000000000004</v>
      </c>
      <c r="J2" s="1">
        <f t="shared" ref="J2:J19" si="2">G2</f>
        <v>0</v>
      </c>
      <c r="K2" s="1">
        <v>-3</v>
      </c>
      <c r="L2" s="1">
        <f t="shared" ref="L2:L19" si="3">-B2</f>
        <v>-1</v>
      </c>
      <c r="M2" s="2">
        <f t="shared" ref="M2:M19" si="4">SUM(H2:L2)</f>
        <v>0.20000000000000018</v>
      </c>
    </row>
    <row r="3" spans="1:14" x14ac:dyDescent="0.55000000000000004">
      <c r="A3" t="s">
        <v>18</v>
      </c>
      <c r="B3">
        <v>0</v>
      </c>
      <c r="C3">
        <v>3</v>
      </c>
      <c r="D3">
        <v>3</v>
      </c>
      <c r="G3">
        <v>0</v>
      </c>
      <c r="H3" s="1">
        <f t="shared" si="0"/>
        <v>1.2000000000000002</v>
      </c>
      <c r="I3" s="1">
        <f t="shared" si="1"/>
        <v>1.7999999999999998</v>
      </c>
      <c r="J3" s="1">
        <f t="shared" si="2"/>
        <v>0</v>
      </c>
      <c r="K3" s="1">
        <v>-3</v>
      </c>
      <c r="L3" s="1">
        <f t="shared" si="3"/>
        <v>0</v>
      </c>
      <c r="M3" s="2">
        <f t="shared" si="4"/>
        <v>0</v>
      </c>
    </row>
    <row r="4" spans="1:14" x14ac:dyDescent="0.55000000000000004">
      <c r="A4" t="s">
        <v>19</v>
      </c>
      <c r="B4">
        <v>1</v>
      </c>
      <c r="C4">
        <v>5</v>
      </c>
      <c r="D4">
        <v>2</v>
      </c>
      <c r="G4">
        <v>0</v>
      </c>
      <c r="H4" s="1">
        <f t="shared" si="0"/>
        <v>2.4000000000000004</v>
      </c>
      <c r="I4" s="1">
        <f t="shared" si="1"/>
        <v>2</v>
      </c>
      <c r="J4" s="1">
        <f t="shared" si="2"/>
        <v>0</v>
      </c>
      <c r="K4" s="1">
        <v>-3</v>
      </c>
      <c r="L4" s="1">
        <f t="shared" si="3"/>
        <v>-1</v>
      </c>
      <c r="M4" s="2">
        <f t="shared" si="4"/>
        <v>0.40000000000000036</v>
      </c>
    </row>
    <row r="5" spans="1:14" x14ac:dyDescent="0.55000000000000004">
      <c r="A5" t="s">
        <v>20</v>
      </c>
      <c r="B5">
        <v>2</v>
      </c>
      <c r="C5">
        <v>5</v>
      </c>
      <c r="D5">
        <v>3</v>
      </c>
      <c r="G5">
        <v>0</v>
      </c>
      <c r="H5" s="1">
        <f t="shared" si="0"/>
        <v>2.4000000000000004</v>
      </c>
      <c r="I5" s="1">
        <f t="shared" si="1"/>
        <v>3</v>
      </c>
      <c r="J5" s="1">
        <f t="shared" si="2"/>
        <v>0</v>
      </c>
      <c r="K5" s="1">
        <v>-3</v>
      </c>
      <c r="L5" s="1">
        <f t="shared" si="3"/>
        <v>-2</v>
      </c>
      <c r="M5" s="2">
        <f t="shared" si="4"/>
        <v>0.40000000000000036</v>
      </c>
    </row>
    <row r="6" spans="1:14" x14ac:dyDescent="0.55000000000000004">
      <c r="A6" t="s">
        <v>29</v>
      </c>
      <c r="B6">
        <v>0</v>
      </c>
      <c r="C6">
        <v>1</v>
      </c>
      <c r="D6">
        <v>5</v>
      </c>
      <c r="E6" t="s">
        <v>30</v>
      </c>
      <c r="G6">
        <v>2</v>
      </c>
      <c r="H6" s="1">
        <f t="shared" si="0"/>
        <v>0</v>
      </c>
      <c r="I6" s="1">
        <f t="shared" si="1"/>
        <v>1</v>
      </c>
      <c r="J6" s="1">
        <f t="shared" si="2"/>
        <v>2</v>
      </c>
      <c r="K6" s="1">
        <v>-3</v>
      </c>
      <c r="L6" s="1">
        <f t="shared" si="3"/>
        <v>0</v>
      </c>
      <c r="M6" s="2">
        <f t="shared" si="4"/>
        <v>0</v>
      </c>
    </row>
    <row r="7" spans="1:14" x14ac:dyDescent="0.55000000000000004">
      <c r="A7" t="s">
        <v>31</v>
      </c>
      <c r="B7">
        <v>2</v>
      </c>
      <c r="C7">
        <v>2</v>
      </c>
      <c r="D7">
        <v>4</v>
      </c>
      <c r="E7" t="s">
        <v>32</v>
      </c>
      <c r="F7" t="s">
        <v>43</v>
      </c>
      <c r="G7">
        <v>0</v>
      </c>
      <c r="H7" s="1">
        <f t="shared" si="0"/>
        <v>1.7999999999999998</v>
      </c>
      <c r="I7" s="1">
        <f t="shared" si="1"/>
        <v>3.2</v>
      </c>
      <c r="J7" s="1">
        <f t="shared" si="2"/>
        <v>0</v>
      </c>
      <c r="K7" s="1">
        <v>-3</v>
      </c>
      <c r="L7" s="1">
        <f t="shared" si="3"/>
        <v>-2</v>
      </c>
      <c r="M7" s="2">
        <f t="shared" si="4"/>
        <v>0</v>
      </c>
    </row>
    <row r="8" spans="1:14" x14ac:dyDescent="0.55000000000000004">
      <c r="A8" t="s">
        <v>44</v>
      </c>
      <c r="B8">
        <v>1</v>
      </c>
      <c r="C8">
        <v>1</v>
      </c>
      <c r="D8">
        <v>1</v>
      </c>
      <c r="E8" t="s">
        <v>45</v>
      </c>
      <c r="G8">
        <f>(1/5)*3+(1/5)*4</f>
        <v>1.4000000000000001</v>
      </c>
      <c r="H8" s="1">
        <f t="shared" si="0"/>
        <v>0</v>
      </c>
      <c r="I8" s="1">
        <f t="shared" si="1"/>
        <v>0.2</v>
      </c>
      <c r="J8" s="1">
        <f t="shared" si="2"/>
        <v>1.4000000000000001</v>
      </c>
      <c r="K8" s="1">
        <v>0</v>
      </c>
      <c r="L8" s="1">
        <f t="shared" si="3"/>
        <v>-1</v>
      </c>
      <c r="M8" s="2">
        <f t="shared" si="4"/>
        <v>0.60000000000000009</v>
      </c>
      <c r="N8" s="3" t="s">
        <v>55</v>
      </c>
    </row>
    <row r="9" spans="1:14" x14ac:dyDescent="0.55000000000000004">
      <c r="A9" t="s">
        <v>56</v>
      </c>
      <c r="B9">
        <v>0</v>
      </c>
      <c r="C9">
        <v>1</v>
      </c>
      <c r="D9">
        <v>0</v>
      </c>
      <c r="E9" t="s">
        <v>57</v>
      </c>
      <c r="G9">
        <v>3</v>
      </c>
      <c r="H9" s="1">
        <f t="shared" si="0"/>
        <v>0</v>
      </c>
      <c r="I9" s="1">
        <f t="shared" si="1"/>
        <v>0</v>
      </c>
      <c r="J9" s="1">
        <f t="shared" si="2"/>
        <v>3</v>
      </c>
      <c r="K9" s="1">
        <v>-3</v>
      </c>
      <c r="L9" s="1">
        <f t="shared" si="3"/>
        <v>0</v>
      </c>
      <c r="M9" s="2">
        <f t="shared" si="4"/>
        <v>0</v>
      </c>
      <c r="N9" s="3" t="s">
        <v>58</v>
      </c>
    </row>
    <row r="10" spans="1:14" x14ac:dyDescent="0.55000000000000004">
      <c r="A10" t="s">
        <v>59</v>
      </c>
      <c r="B10">
        <v>1</v>
      </c>
      <c r="C10">
        <v>4</v>
      </c>
      <c r="D10">
        <v>5</v>
      </c>
      <c r="E10" t="s">
        <v>60</v>
      </c>
      <c r="G10">
        <v>0</v>
      </c>
      <c r="H10" s="1">
        <v>0</v>
      </c>
      <c r="I10" s="1">
        <f t="shared" si="1"/>
        <v>4</v>
      </c>
      <c r="J10" s="1">
        <f t="shared" si="2"/>
        <v>0</v>
      </c>
      <c r="K10" s="1">
        <v>-3</v>
      </c>
      <c r="L10" s="1">
        <f t="shared" si="3"/>
        <v>-1</v>
      </c>
      <c r="M10" s="2">
        <f t="shared" si="4"/>
        <v>0</v>
      </c>
      <c r="N10" s="3" t="s">
        <v>61</v>
      </c>
    </row>
    <row r="11" spans="1:14" x14ac:dyDescent="0.55000000000000004">
      <c r="A11" t="s">
        <v>62</v>
      </c>
      <c r="B11">
        <v>1</v>
      </c>
      <c r="C11">
        <v>3.5</v>
      </c>
      <c r="D11">
        <v>4</v>
      </c>
      <c r="E11" t="s">
        <v>63</v>
      </c>
      <c r="G11">
        <v>0</v>
      </c>
      <c r="H11" s="1">
        <f>IF(ISBLANK(F11),((C11-1)/5)*3,(((5-C11))/5)*3)</f>
        <v>1.5</v>
      </c>
      <c r="I11" s="1">
        <f t="shared" si="1"/>
        <v>2.8</v>
      </c>
      <c r="J11" s="1">
        <f t="shared" si="2"/>
        <v>0</v>
      </c>
      <c r="K11" s="1">
        <v>-3</v>
      </c>
      <c r="L11" s="1">
        <f t="shared" si="3"/>
        <v>-1</v>
      </c>
      <c r="M11" s="2">
        <f t="shared" si="4"/>
        <v>0.29999999999999982</v>
      </c>
      <c r="N11" s="3" t="s">
        <v>64</v>
      </c>
    </row>
    <row r="12" spans="1:14" x14ac:dyDescent="0.55000000000000004">
      <c r="A12" t="s">
        <v>65</v>
      </c>
      <c r="B12">
        <v>0</v>
      </c>
      <c r="C12">
        <v>3</v>
      </c>
      <c r="D12">
        <v>3</v>
      </c>
      <c r="E12" t="s">
        <v>66</v>
      </c>
      <c r="G12">
        <v>0</v>
      </c>
      <c r="H12" s="1">
        <f>IF(ISBLANK(F12),((C12-1)/5)*3,(((5-C12))/5)*3)</f>
        <v>1.2000000000000002</v>
      </c>
      <c r="I12" s="1">
        <f t="shared" si="1"/>
        <v>1.7999999999999998</v>
      </c>
      <c r="J12" s="1">
        <f t="shared" si="2"/>
        <v>0</v>
      </c>
      <c r="K12" s="1">
        <v>-3</v>
      </c>
      <c r="L12" s="1">
        <f t="shared" si="3"/>
        <v>0</v>
      </c>
      <c r="M12" s="2">
        <f t="shared" si="4"/>
        <v>0</v>
      </c>
      <c r="N12" s="3" t="s">
        <v>67</v>
      </c>
    </row>
    <row r="13" spans="1:14" x14ac:dyDescent="0.55000000000000004">
      <c r="A13" t="s">
        <v>68</v>
      </c>
      <c r="B13">
        <v>1</v>
      </c>
      <c r="C13">
        <v>3</v>
      </c>
      <c r="D13">
        <v>4</v>
      </c>
      <c r="E13" t="s">
        <v>69</v>
      </c>
      <c r="G13">
        <v>0</v>
      </c>
      <c r="H13" s="1">
        <f>IF(ISBLANK(F13),((C13)/5)*3,(((5-C13))/5)*3)</f>
        <v>1.7999999999999998</v>
      </c>
      <c r="I13" s="1">
        <f t="shared" si="1"/>
        <v>2.4</v>
      </c>
      <c r="J13" s="1">
        <f t="shared" si="2"/>
        <v>0</v>
      </c>
      <c r="K13" s="1">
        <v>-3</v>
      </c>
      <c r="L13" s="1">
        <f t="shared" si="3"/>
        <v>-1</v>
      </c>
      <c r="M13" s="2">
        <f t="shared" si="4"/>
        <v>0.19999999999999929</v>
      </c>
      <c r="N13" s="3" t="s">
        <v>70</v>
      </c>
    </row>
    <row r="14" spans="1:14" x14ac:dyDescent="0.55000000000000004">
      <c r="A14" t="s">
        <v>72</v>
      </c>
      <c r="B14">
        <v>0</v>
      </c>
      <c r="C14">
        <v>2</v>
      </c>
      <c r="D14">
        <v>5</v>
      </c>
      <c r="G14">
        <v>0</v>
      </c>
      <c r="H14" s="1">
        <f t="shared" ref="H14:H19" si="5">IF(ISBLANK(F14),((C14-1)/5)*3,(((5-C14))/5)*3)</f>
        <v>0.60000000000000009</v>
      </c>
      <c r="I14" s="1">
        <f t="shared" si="1"/>
        <v>2</v>
      </c>
      <c r="J14" s="1">
        <f t="shared" si="2"/>
        <v>0</v>
      </c>
      <c r="K14" s="1">
        <v>-3</v>
      </c>
      <c r="L14" s="1">
        <f t="shared" si="3"/>
        <v>0</v>
      </c>
      <c r="M14" s="2">
        <f t="shared" si="4"/>
        <v>-0.39999999999999991</v>
      </c>
    </row>
    <row r="15" spans="1:14" x14ac:dyDescent="0.55000000000000004">
      <c r="A15" t="s">
        <v>73</v>
      </c>
      <c r="B15">
        <v>0</v>
      </c>
      <c r="C15">
        <v>2</v>
      </c>
      <c r="D15">
        <v>2</v>
      </c>
      <c r="E15" t="s">
        <v>32</v>
      </c>
      <c r="F15" t="s">
        <v>43</v>
      </c>
      <c r="G15">
        <v>0</v>
      </c>
      <c r="H15" s="1">
        <f t="shared" si="5"/>
        <v>1.7999999999999998</v>
      </c>
      <c r="I15" s="1">
        <f t="shared" si="1"/>
        <v>1.6</v>
      </c>
      <c r="J15" s="1">
        <f t="shared" si="2"/>
        <v>0</v>
      </c>
      <c r="K15" s="1">
        <v>-3</v>
      </c>
      <c r="L15" s="1">
        <f t="shared" si="3"/>
        <v>0</v>
      </c>
      <c r="M15" s="2">
        <f t="shared" si="4"/>
        <v>0.39999999999999991</v>
      </c>
    </row>
    <row r="16" spans="1:14" x14ac:dyDescent="0.55000000000000004">
      <c r="A16" t="s">
        <v>74</v>
      </c>
      <c r="B16">
        <v>0</v>
      </c>
      <c r="C16">
        <v>3</v>
      </c>
      <c r="D16">
        <v>2</v>
      </c>
      <c r="E16" t="s">
        <v>75</v>
      </c>
      <c r="H16" s="1">
        <f t="shared" si="5"/>
        <v>1.2000000000000002</v>
      </c>
      <c r="I16" s="1">
        <f t="shared" si="1"/>
        <v>1.2</v>
      </c>
      <c r="J16" s="1">
        <f t="shared" si="2"/>
        <v>0</v>
      </c>
      <c r="K16" s="1">
        <v>-3</v>
      </c>
      <c r="L16" s="1">
        <f t="shared" si="3"/>
        <v>0</v>
      </c>
      <c r="M16" s="2">
        <f t="shared" si="4"/>
        <v>-0.59999999999999964</v>
      </c>
      <c r="N16" s="3" t="s">
        <v>76</v>
      </c>
    </row>
    <row r="17" spans="1:14" x14ac:dyDescent="0.55000000000000004">
      <c r="A17" t="s">
        <v>77</v>
      </c>
      <c r="B17">
        <v>0</v>
      </c>
      <c r="C17">
        <v>4</v>
      </c>
      <c r="D17">
        <v>1</v>
      </c>
      <c r="E17" t="s">
        <v>78</v>
      </c>
      <c r="G17">
        <v>0.4</v>
      </c>
      <c r="H17" s="1">
        <f t="shared" si="5"/>
        <v>1.7999999999999998</v>
      </c>
      <c r="I17" s="1">
        <f t="shared" si="1"/>
        <v>0.8</v>
      </c>
      <c r="J17" s="1">
        <f t="shared" si="2"/>
        <v>0.4</v>
      </c>
      <c r="K17" s="1">
        <v>-3</v>
      </c>
      <c r="L17" s="1">
        <f t="shared" si="3"/>
        <v>0</v>
      </c>
      <c r="M17" s="2">
        <f t="shared" si="4"/>
        <v>-4.4408920985006262E-16</v>
      </c>
      <c r="N17" s="3" t="s">
        <v>79</v>
      </c>
    </row>
    <row r="18" spans="1:14" x14ac:dyDescent="0.55000000000000004">
      <c r="A18" t="s">
        <v>80</v>
      </c>
      <c r="B18">
        <v>0</v>
      </c>
      <c r="C18">
        <v>5</v>
      </c>
      <c r="D18">
        <v>1</v>
      </c>
      <c r="E18" t="s">
        <v>81</v>
      </c>
      <c r="G18">
        <v>0</v>
      </c>
      <c r="H18" s="1">
        <f t="shared" si="5"/>
        <v>2.4000000000000004</v>
      </c>
      <c r="I18" s="1">
        <f>IF(ISBLANK(F18),((C18-1)/5)*D18,(6-C18)/5*D18)</f>
        <v>0.8</v>
      </c>
      <c r="J18" s="1">
        <f t="shared" si="2"/>
        <v>0</v>
      </c>
      <c r="K18" s="1">
        <v>-3</v>
      </c>
      <c r="L18" s="1">
        <f t="shared" si="3"/>
        <v>0</v>
      </c>
      <c r="M18" s="2">
        <f t="shared" si="4"/>
        <v>0.20000000000000018</v>
      </c>
      <c r="N18" s="3" t="s">
        <v>82</v>
      </c>
    </row>
    <row r="19" spans="1:14" x14ac:dyDescent="0.55000000000000004">
      <c r="A19" t="s">
        <v>83</v>
      </c>
      <c r="B19">
        <v>0</v>
      </c>
      <c r="C19">
        <v>6</v>
      </c>
      <c r="D19">
        <v>0</v>
      </c>
      <c r="G19">
        <v>0</v>
      </c>
      <c r="H19" s="1">
        <f t="shared" si="5"/>
        <v>3</v>
      </c>
      <c r="I19" s="1">
        <f>IF(ISBLANK(F19),((C19-1)/5)*D19,(6-C19)/5*D19)</f>
        <v>0</v>
      </c>
      <c r="J19" s="1">
        <f t="shared" si="2"/>
        <v>0</v>
      </c>
      <c r="K19" s="1">
        <v>-3</v>
      </c>
      <c r="L19" s="1">
        <f t="shared" si="3"/>
        <v>0</v>
      </c>
      <c r="M19" s="2">
        <f t="shared" si="4"/>
        <v>0</v>
      </c>
      <c r="N19" s="3" t="s">
        <v>84</v>
      </c>
    </row>
    <row r="21" spans="1:14" x14ac:dyDescent="0.55000000000000004">
      <c r="A21" t="s">
        <v>85</v>
      </c>
    </row>
    <row r="22" spans="1:14" x14ac:dyDescent="0.55000000000000004">
      <c r="A22" t="s">
        <v>86</v>
      </c>
    </row>
    <row r="23" spans="1:14" x14ac:dyDescent="0.55000000000000004">
      <c r="A23" t="s">
        <v>87</v>
      </c>
    </row>
    <row r="24" spans="1:14" x14ac:dyDescent="0.55000000000000004">
      <c r="A24" t="s">
        <v>88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Rules of Play</vt:lpstr>
      <vt:lpstr>Initial card list and formulas</vt:lpstr>
      <vt:lpstr>Adding special abilities</vt:lpstr>
      <vt:lpstr>Adding card draw</vt:lpstr>
      <vt:lpstr>Other assorted abilities</vt:lpstr>
      <vt:lpstr>Rounding it out</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ischreiber</dc:creator>
  <dc:description/>
  <cp:lastModifiedBy>דוד אראל סגל הלוי/David Erel Segal Halevi</cp:lastModifiedBy>
  <cp:revision>1</cp:revision>
  <dcterms:created xsi:type="dcterms:W3CDTF">2016-03-10T00:02:06Z</dcterms:created>
  <dcterms:modified xsi:type="dcterms:W3CDTF">2024-02-15T11:49:45Z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Rochester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