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<sst xmlns="http://schemas.openxmlformats.org/spreadsheetml/2006/main" count="457" uniqueCount="454">
  <si>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</si>
  <si>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</si>
  <si>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</si>
  <si>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</si>
  <si>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</si>
  <si>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</si>
  <si>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</si>
  <si>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</si>
  <si>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</si>
  <si>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</si>
  <si>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</si>
  <si>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</si>
  <si>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</si>
  <si>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</si>
  <si>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</si>
  <si>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</si>
  <si>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</si>
  <si>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</si>
  <si>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</si>
  <si>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</si>
  <si>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</si>
  <si>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</si>
  <si>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</si>
  <si>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</si>
  <si>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</si>
  <si>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</si>
  <si>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</si>
  <si>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</si>
  <si>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</si>
  <si>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</si>
  <si>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</si>
  <si>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</si>
  <si>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</si>
  <si>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</si>
  <si>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</si>
  <si>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</si>
  <si>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</si>
  <si>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</si>
  <si>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</si>
  <si>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</si>
  <si>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</si>
  <si>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</si>
  <si>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</si>
  <si>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</si>
  <si>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</si>
  <si>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</si>
  <si>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</si>
  <si>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</si>
  <si>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</si>
  <si>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</si>
  <si>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</si>
  <si>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</si>
  <si>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</si>
  <si>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</si>
  <si>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</si>
  <si>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</si>
  <si>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</si>
  <si>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</si>
  <si>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</si>
  <si>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</si>
  <si>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</si>
  <si>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</si>
  <si>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</si>
  <si>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</si>
  <si>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</si>
  <si>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</si>
  <si>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</si>
  <si>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</si>
  <si>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</si>
  <si>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</si>
  <si>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</si>
  <si>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</si>
  <si>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</si>
  <si>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</si>
  <si>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</si>
  <si>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</si>
  <si>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</si>
  <si>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</si>
  <si>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</si>
  <si>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</si>
  <si>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</si>
  <si>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</si>
  <si>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</si>
  <si>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</si>
  <si>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</si>
  <si>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</si>
  <si>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</si>
  <si>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</si>
  <si>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</si>
  <si>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</si>
  <si>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</si>
  <si>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</si>
  <si>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</si>
  <si>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</si>
  <si>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</si>
  <si>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</si>
  <si>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</si>
  <si>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</si>
  <si>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</si>
  <si>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</si>
  <si>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</si>
  <si>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</si>
  <si>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</si>
  <si>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</si>
  <si>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</si>
  <si>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</si>
  <si>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</si>
  <si>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</si>
  <si>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</si>
  <si>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</si>
  <si>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</si>
  <si>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</si>
  <si>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</si>
  <si>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</si>
  <si>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</si>
  <si>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</si>
  <si>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</si>
  <si>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</si>
  <si>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</si>
  <si>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</si>
  <si>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</si>
  <si>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</si>
  <si>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</si>
  <si>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</si>
  <si>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</si>
  <si>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</si>
  <si>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</si>
  <si>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</si>
  <si>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</si>
  <si>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</si>
  <si>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</si>
  <si>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</si>
  <si>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</si>
  <si>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</si>
  <si>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</si>
  <si>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</si>
  <si>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</si>
  <si>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</si>
  <si>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</si>
  <si>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</si>
  <si>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</si>
  <si>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</si>
  <si>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</si>
  <si>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</si>
  <si>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</si>
  <si>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</si>
  <si>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</si>
  <si>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</si>
  <si>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</si>
  <si>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</si>
  <si>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</si>
  <si>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</si>
  <si>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</si>
  <si>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</si>
  <si>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</si>
  <si>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</si>
  <si>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</si>
  <si>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</si>
  <si>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</si>
  <si>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</si>
  <si>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</si>
  <si>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</si>
  <si>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</si>
  <si>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</si>
  <si>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</si>
  <si>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</si>
  <si>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</si>
  <si>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</si>
  <si>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</si>
  <si>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</si>
  <si>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</si>
  <si>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</si>
  <si>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</si>
  <si>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</si>
  <si>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</si>
  <si>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</si>
  <si>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</si>
  <si>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</si>
  <si>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</si>
  <si>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</si>
  <si>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</si>
  <si>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</si>
  <si>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</si>
  <si>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</si>
  <si>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</si>
  <si>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</si>
  <si>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</si>
  <si>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</si>
  <si>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</si>
  <si>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</si>
  <si>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</si>
  <si>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</si>
  <si>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</si>
  <si>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</si>
  <si>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</si>
  <si>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</si>
  <si>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</si>
  <si>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</si>
  <si>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</si>
  <si>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</si>
  <si>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</si>
  <si>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</si>
  <si>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</si>
  <si>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</si>
  <si>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</si>
  <si>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</si>
  <si>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</si>
  <si>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</si>
  <si>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</si>
  <si>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</si>
  <si>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</si>
  <si>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</si>
  <si>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</si>
  <si>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</si>
  <si>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</si>
  <si>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</si>
  <si>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</si>
  <si>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</si>
  <si>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</si>
  <si>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</si>
  <si>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</si>
  <si>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</si>
  <si>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</si>
  <si>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</si>
  <si>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</si>
  <si>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</si>
  <si>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</si>
  <si>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</si>
  <si>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</si>
  <si>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</si>
  <si>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</si>
  <si>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</si>
  <si>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</si>
  <si>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</si>
  <si>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</si>
  <si>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</si>
  <si>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</si>
  <si>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</si>
  <si>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</si>
  <si>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</si>
  <si>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</si>
  <si>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</si>
  <si>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</si>
  <si>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</si>
  <si>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</si>
  <si>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</si>
  <si>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</si>
  <si>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</si>
  <si>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</si>
  <si>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</si>
  <si>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</si>
  <si>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</si>
  <si>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</si>
  <si>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</si>
  <si>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</si>
  <si>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</si>
  <si>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</si>
  <si>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</si>
  <si>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</si>
  <si>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</si>
  <si>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</si>
  <si>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</si>
  <si>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</si>
  <si>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</si>
  <si>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</si>
  <si>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</si>
  <si>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</si>
  <si>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</si>
  <si>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</si>
  <si>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</si>
  <si>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</si>
  <si>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</si>
  <si>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</si>
  <si>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</si>
  <si>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</si>
  <si>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</si>
  <si>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</si>
  <si>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</si>
  <si>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</si>
  <si>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</si>
  <si>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</si>
  <si>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</si>
  <si>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</si>
  <si>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</si>
  <si>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</si>
  <si>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</si>
  <si>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</si>
  <si>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</si>
  <si>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</si>
  <si>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</si>
  <si>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</si>
  <si>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</si>
  <si>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</si>
  <si>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</si>
  <si>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</si>
  <si>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</si>
  <si>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</si>
  <si>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</si>
  <si>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</si>
  <si>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</si>
  <si>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</si>
  <si>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</si>
  <si>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</si>
  <si>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</si>
  <si>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</si>
  <si>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</si>
  <si>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</si>
  <si>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</si>
  <si>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</si>
  <si>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</si>
  <si>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</si>
  <si>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</si>
  <si>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</si>
  <si>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</si>
  <si>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</si>
  <si>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</si>
  <si>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</si>
  <si>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</si>
  <si>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</si>
  <si>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</si>
  <si>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</si>
  <si>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</si>
  <si>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</si>
  <si>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</si>
  <si>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</si>
  <si>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</si>
  <si>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</si>
  <si>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</si>
  <si>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</si>
  <si>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</si>
  <si>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</si>
  <si>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</si>
  <si>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</si>
  <si>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</si>
  <si>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</si>
  <si>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</si>
  <si>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</si>
  <si>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</si>
  <si>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</si>
  <si>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</si>
  <si>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</si>
  <si>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</si>
  <si>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</si>
  <si>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</si>
  <si>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</si>
  <si>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</si>
  <si>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</si>
  <si>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</si>
  <si>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</si>
  <si>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</si>
  <si>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</si>
  <si>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</si>
  <si>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</si>
  <si>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</si>
  <si>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</si>
  <si>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</si>
  <si>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</si>
  <si>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</si>
  <si>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</si>
  <si>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</si>
  <si>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</si>
  <si>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</si>
  <si>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</si>
  <si>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</si>
  <si>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</si>
  <si>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</si>
  <si>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</si>
  <si>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</si>
  <si>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</si>
  <si>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</si>
  <si>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</si>
  <si>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</si>
  <si>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</si>
  <si>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</si>
  <si>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</si>
  <si>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</si>
  <si>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</si>
  <si>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</si>
  <si>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</si>
  <si>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</si>
  <si>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</si>
  <si>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</si>
  <si>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</si>
  <si>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</si>
  <si>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</si>
  <si>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</si>
  <si>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</si>
  <si>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</si>
  <si>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</si>
  <si>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</si>
  <si>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</si>
  <si>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</si>
  <si>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</si>
  <si>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</si>
  <si>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</si>
  <si>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</si>
  <si>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</si>
  <si>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</si>
  <si>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</si>
  <si>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</si>
  <si>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</si>
  <si>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</si>
  <si>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</si>
  <si>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</si>
  <si>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</si>
  <si>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</si>
  <si>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</si>
  <si>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</si>
  <si>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</si>
  <si>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</si>
  <si>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</si>
  <si>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</si>
  <si>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</si>
  <si>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</si>
  <si>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</si>
  <si>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</si>
  <si>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</si>
  <si>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</si>
  <si>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</si>
  <si>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</si>
  <si>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</si>
  <si>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王莽滅親表、漢儒天子妻妾制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</si>
  <si>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</si>
  <si>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</si>
  <si>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</si>
  <si>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</si>
  <si>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</si>
  <si>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</si>
  <si>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</si>
  <si>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</si>
  <si>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</si>
  <si>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</si>
  <si>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</si>
  <si>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</si>
  <si>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</si>
  <si>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</si>
  <si>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</si>
  <si>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</si>
  <si>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</si>
  <si>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漢徭役類型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</si>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</sst>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47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33496"/>
        <c:axId val="200833880"/>
      </c:scatterChart>
      <c:valAx>
        <c:axId val="200833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833880"/>
        <c:crosses val="autoZero"/>
        <c:crossBetween val="midCat"/>
      </c:valAx>
      <c:valAx>
        <c:axId val="20083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833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pane ySplit="1" topLeftCell="A15" activePane="bottomLeft" state="frozen"/>
      <selection pane="bottomLeft" activeCell="I48" sqref="I48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666.97872340425522</v>
      </c>
      <c r="P2" s="1">
        <f>$C$2+O2</f>
        <v>44685.978723404252</v>
      </c>
      <c r="Q2">
        <f>(M2-$F$2)*$L$11</f>
        <v>452.43031846169833</v>
      </c>
      <c r="R2" s="1">
        <f>$C$2+Q2</f>
        <v>44471.430318461702</v>
      </c>
    </row>
    <row r="3" spans="1:18" x14ac:dyDescent="0.15">
      <c r="A3">
        <v>102</v>
      </c>
      <c r="B3" t="str">
        <f t="shared" ref="B3:B48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765.063829787234</v>
      </c>
      <c r="P3" s="1">
        <f t="shared" ref="P3:R8" si="6">$C$2+O3</f>
        <v>44784.063829787236</v>
      </c>
      <c r="Q3">
        <f t="shared" ref="Q3:Q8" si="7">(M3-$F$2)*$L$11</f>
        <v>496.0030618127447</v>
      </c>
      <c r="R3" s="1">
        <f t="shared" si="6"/>
        <v>44515.003061812742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1157.4042553191489</v>
      </c>
      <c r="P4" s="1">
        <f t="shared" si="6"/>
        <v>45176.404255319147</v>
      </c>
      <c r="Q4">
        <f t="shared" si="7"/>
        <v>597.67279629851964</v>
      </c>
      <c r="R4" s="1">
        <f t="shared" si="6"/>
        <v>44616.672796298517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1726.2978723404253</v>
      </c>
      <c r="P5" s="1">
        <f>$C$2+O5</f>
        <v>45745.297872340423</v>
      </c>
      <c r="Q5">
        <f t="shared" si="7"/>
        <v>720.40269007063364</v>
      </c>
      <c r="R5" s="1">
        <f>$C$2+Q5</f>
        <v>44739.40269007063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2599.255319148936</v>
      </c>
      <c r="P6" s="1">
        <f t="shared" si="6"/>
        <v>46618.255319148935</v>
      </c>
      <c r="Q6">
        <f t="shared" si="7"/>
        <v>951.33822983117943</v>
      </c>
      <c r="R6" s="1">
        <f t="shared" si="6"/>
        <v>44970.338229831177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2883.7021276595742</v>
      </c>
      <c r="P7" s="1">
        <f t="shared" si="6"/>
        <v>46902.702127659577</v>
      </c>
      <c r="Q7">
        <f t="shared" si="7"/>
        <v>989.10127406875301</v>
      </c>
      <c r="R7" s="1">
        <f t="shared" si="6"/>
        <v>45008.101274068751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2883.7021276595742</v>
      </c>
      <c r="P8" s="1">
        <f t="shared" si="6"/>
        <v>46902.702127659577</v>
      </c>
      <c r="Q8">
        <f t="shared" si="7"/>
        <v>989.10127406875301</v>
      </c>
      <c r="R8" s="1">
        <f>$C$2+Q8</f>
        <v>45008.101274068751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9.8085106382978715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0.72621238918410647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>D46+1</f>
        <v>44456</v>
      </c>
      <c r="D47" s="1">
        <v>44462</v>
      </c>
      <c r="E47" s="2">
        <f t="shared" ref="E47" si="47">D47-C47+1</f>
        <v>7</v>
      </c>
      <c r="F47">
        <f t="shared" ref="F47" si="48">G46+1</f>
        <v>76</v>
      </c>
      <c r="G47" s="2">
        <v>84</v>
      </c>
      <c r="H47">
        <f t="shared" ref="H47" si="49">IF(F47*G47&lt;0,ABS(F47)+ABS(G47),G47-F47+1)</f>
        <v>9</v>
      </c>
      <c r="I47">
        <f t="shared" ref="I47" si="50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>D47+1</f>
        <v>44463</v>
      </c>
      <c r="D48" s="1">
        <v>44469</v>
      </c>
      <c r="E48" s="2">
        <f t="shared" ref="E48" si="51">D48-C48+1</f>
        <v>7</v>
      </c>
      <c r="F48">
        <f t="shared" ref="F48" si="52">G47+1</f>
        <v>85</v>
      </c>
      <c r="G48" s="2">
        <v>91</v>
      </c>
      <c r="H48">
        <f t="shared" ref="H48" si="53">IF(F48*G48&lt;0,ABS(F48)+ABS(G48),G48-F48+1)</f>
        <v>7</v>
      </c>
      <c r="I48">
        <f t="shared" ref="I48" si="54">E48/H48</f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23" activePane="bottomLeft" state="frozen"/>
      <selection pane="bottomLeft" activeCell="G48" sqref="G48"/>
    </sheetView>
  </sheetViews>
  <sheetFormatPr defaultRowHeight="13.5" x14ac:dyDescent="0.15"/>
  <cols>
    <col min="6" max="6" width="33.375" customWidth="1"/>
    <col min="7" max="7" width="22.125" customWidth="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0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t="s">
        <v>348</v>
      </c>
      <c r="I2" t="str">
        <f>"["&amp;B2&amp;"](5_筆記/资治通鉴"&amp;SUBSTITUTE(B2,"卷","")&amp;".html)|"&amp;C2&amp;"|"&amp;D2&amp;"|"&amp;E2&amp;"|"&amp;F2&amp;"|"&amp;G2&amp;"|"&amp;H2</f>
        <v>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t="s">
        <v>347</v>
      </c>
      <c r="I3" t="str">
        <f t="shared" ref="I3:I66" si="0">"["&amp;B3&amp;"](5_筆記/资治通鉴"&amp;SUBSTITUTE(B3,"卷","")&amp;".html)|"&amp;C3&amp;"|"&amp;D3&amp;"|"&amp;E3&amp;"|"&amp;F3&amp;"|"&amp;G3&amp;"|"&amp;H3</f>
        <v>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t="s">
        <v>349</v>
      </c>
      <c r="I4" t="str">
        <f t="shared" si="0"/>
        <v>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t="s">
        <v>350</v>
      </c>
      <c r="I5" t="str">
        <f t="shared" si="0"/>
        <v>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433</v>
      </c>
      <c r="H6" t="s">
        <v>351</v>
      </c>
      <c r="I6" t="str">
        <f t="shared" si="0"/>
        <v>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t="s">
        <v>352</v>
      </c>
      <c r="I7" t="str">
        <f t="shared" si="0"/>
        <v>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t="s">
        <v>353</v>
      </c>
      <c r="I8" t="str">
        <f t="shared" si="0"/>
        <v>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t="s">
        <v>354</v>
      </c>
      <c r="I9" t="str">
        <f t="shared" si="0"/>
        <v>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t="s">
        <v>362</v>
      </c>
      <c r="I10" t="str">
        <f t="shared" si="0"/>
        <v>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434</v>
      </c>
      <c r="H11" t="s">
        <v>355</v>
      </c>
      <c r="I11" t="str">
        <f t="shared" si="0"/>
        <v>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435</v>
      </c>
      <c r="H12" t="s">
        <v>356</v>
      </c>
      <c r="I12" t="str">
        <f t="shared" si="0"/>
        <v>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t="s">
        <v>357</v>
      </c>
      <c r="I13" t="str">
        <f t="shared" si="0"/>
        <v>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436</v>
      </c>
      <c r="H14" t="s">
        <v>358</v>
      </c>
      <c r="I14" t="str">
        <f t="shared" si="0"/>
        <v>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437</v>
      </c>
      <c r="H15" t="s">
        <v>359</v>
      </c>
      <c r="I15" t="str">
        <f t="shared" si="0"/>
        <v>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438</v>
      </c>
      <c r="H16" t="s">
        <v>360</v>
      </c>
      <c r="I16" t="str">
        <f t="shared" si="0"/>
        <v>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440</v>
      </c>
      <c r="G17" t="s">
        <v>439</v>
      </c>
      <c r="H17" t="s">
        <v>361</v>
      </c>
      <c r="I17" t="str">
        <f t="shared" si="0"/>
        <v>[卷16](5_筆記/资治通鉴16.html)|漢紀八|-154|-141|七國之亂世系圖、臧兒田竇世系圖|漢徭役類型|漢景帝3年至16年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t="s">
        <v>363</v>
      </c>
      <c r="I18" t="str">
        <f t="shared" si="0"/>
        <v>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t="s">
        <v>364</v>
      </c>
      <c r="I19" t="str">
        <f t="shared" si="0"/>
        <v>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441</v>
      </c>
      <c r="G20" t="s">
        <v>442</v>
      </c>
      <c r="H20" t="s">
        <v>365</v>
      </c>
      <c r="I20" t="str">
        <f t="shared" si="0"/>
        <v>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443</v>
      </c>
      <c r="H21" t="s">
        <v>370</v>
      </c>
      <c r="I21" t="str">
        <f t="shared" si="0"/>
        <v>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t="s">
        <v>371</v>
      </c>
      <c r="I22" t="str">
        <f t="shared" si="0"/>
        <v>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444</v>
      </c>
      <c r="H23" t="s">
        <v>372</v>
      </c>
      <c r="I23" t="str">
        <f t="shared" si="0"/>
        <v>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445</v>
      </c>
      <c r="H24" t="s">
        <v>373</v>
      </c>
      <c r="I24" t="str">
        <f t="shared" si="0"/>
        <v>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t="s">
        <v>374</v>
      </c>
      <c r="I25" t="str">
        <f t="shared" si="0"/>
        <v>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t="s">
        <v>375</v>
      </c>
      <c r="I26" t="str">
        <f t="shared" si="0"/>
        <v>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t="s">
        <v>377</v>
      </c>
      <c r="I28" t="str">
        <f t="shared" si="0"/>
        <v>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t="s">
        <v>378</v>
      </c>
      <c r="I29" t="str">
        <f t="shared" si="0"/>
        <v>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t="s">
        <v>381</v>
      </c>
      <c r="I32" t="str">
        <f t="shared" si="0"/>
        <v>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t="s">
        <v>382</v>
      </c>
      <c r="I33" t="str">
        <f t="shared" si="0"/>
        <v>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t="s">
        <v>383</v>
      </c>
      <c r="I34" t="str">
        <f t="shared" si="0"/>
        <v>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t="s">
        <v>384</v>
      </c>
      <c r="I35" t="str">
        <f t="shared" si="0"/>
        <v>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t="s">
        <v>385</v>
      </c>
      <c r="I36" t="str">
        <f t="shared" si="0"/>
        <v>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t="s">
        <v>417</v>
      </c>
      <c r="I37" t="str">
        <f t="shared" si="0"/>
        <v>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t="s">
        <v>418</v>
      </c>
      <c r="I38" t="str">
        <f t="shared" si="0"/>
        <v>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421</v>
      </c>
      <c r="H39" s="11" t="s">
        <v>420</v>
      </c>
      <c r="I39" t="str">
        <f t="shared" si="0"/>
        <v>[卷38](5_筆記/资治通鉴38.html)|漢紀三十|15|22||王莽滅親表、漢儒天子妻妾制|王莽7年至14年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423</v>
      </c>
      <c r="H40" s="11" t="s">
        <v>422</v>
      </c>
      <c r="I40" t="str">
        <f t="shared" si="0"/>
        <v>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424</v>
      </c>
      <c r="I41" t="str">
        <f t="shared" si="0"/>
        <v>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426</v>
      </c>
      <c r="H42" s="11" t="s">
        <v>425</v>
      </c>
      <c r="I42" t="str">
        <f t="shared" si="0"/>
        <v>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427</v>
      </c>
      <c r="H43" t="s">
        <v>428</v>
      </c>
      <c r="I43" t="str">
        <f t="shared" si="0"/>
        <v>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430</v>
      </c>
      <c r="H44" t="s">
        <v>429</v>
      </c>
      <c r="I44" t="str">
        <f t="shared" si="0"/>
        <v>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432</v>
      </c>
      <c r="H45" t="s">
        <v>431</v>
      </c>
      <c r="I45" t="str">
        <f t="shared" si="0"/>
        <v>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447</v>
      </c>
      <c r="G46" t="s">
        <v>446</v>
      </c>
      <c r="H46" t="s">
        <v>448</v>
      </c>
      <c r="I46" t="str">
        <f t="shared" si="0"/>
        <v>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449</v>
      </c>
      <c r="H47" t="s">
        <v>450</v>
      </c>
      <c r="I47" t="str">
        <f t="shared" si="0"/>
        <v>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452</v>
      </c>
      <c r="G48" t="s">
        <v>453</v>
      </c>
      <c r="H48" t="s">
        <v>451</v>
      </c>
      <c r="I48" t="str">
        <f t="shared" si="0"/>
        <v>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e">
        <f>VLOOKUP($A49,統計!$A:$G,2,)</f>
        <v>#N/A</v>
      </c>
      <c r="C49" t="s">
        <v>77</v>
      </c>
      <c r="D49" t="e">
        <f>VLOOKUP($A49,統計!$A:$G,6,)</f>
        <v>#N/A</v>
      </c>
      <c r="E49" t="e">
        <f>VLOOKUP($A49,統計!$A:$G,7,)</f>
        <v>#N/A</v>
      </c>
      <c r="I49" t="e">
        <f t="shared" si="0"/>
        <v>#N/A</v>
      </c>
    </row>
    <row r="50" spans="1:9" x14ac:dyDescent="0.15">
      <c r="A50">
        <v>510</v>
      </c>
      <c r="B50" t="e">
        <f>VLOOKUP($A50,統計!$A:$G,2,)</f>
        <v>#N/A</v>
      </c>
      <c r="C50" t="s">
        <v>78</v>
      </c>
      <c r="D50" t="e">
        <f>VLOOKUP($A50,統計!$A:$G,6,)</f>
        <v>#N/A</v>
      </c>
      <c r="E50" t="e">
        <f>VLOOKUP($A50,統計!$A:$G,7,)</f>
        <v>#N/A</v>
      </c>
      <c r="I50" t="e">
        <f t="shared" si="0"/>
        <v>#N/A</v>
      </c>
    </row>
    <row r="51" spans="1:9" x14ac:dyDescent="0.15">
      <c r="A51">
        <v>511</v>
      </c>
      <c r="B51" t="e">
        <f>VLOOKUP($A51,統計!$A:$G,2,)</f>
        <v>#N/A</v>
      </c>
      <c r="C51" t="s">
        <v>79</v>
      </c>
      <c r="D51" t="e">
        <f>VLOOKUP($A51,統計!$A:$G,6,)</f>
        <v>#N/A</v>
      </c>
      <c r="E51" t="e">
        <f>VLOOKUP($A51,統計!$A:$G,7,)</f>
        <v>#N/A</v>
      </c>
      <c r="I51" t="e">
        <f t="shared" si="0"/>
        <v>#N/A</v>
      </c>
    </row>
    <row r="52" spans="1:9" x14ac:dyDescent="0.15">
      <c r="A52">
        <v>512</v>
      </c>
      <c r="B52" t="e">
        <f>VLOOKUP($A52,統計!$A:$G,2,)</f>
        <v>#N/A</v>
      </c>
      <c r="C52" t="s">
        <v>80</v>
      </c>
      <c r="D52" t="e">
        <f>VLOOKUP($A52,統計!$A:$G,6,)</f>
        <v>#N/A</v>
      </c>
      <c r="E52" t="e">
        <f>VLOOKUP($A52,統計!$A:$G,7,)</f>
        <v>#N/A</v>
      </c>
      <c r="I52" t="e">
        <f t="shared" si="0"/>
        <v>#N/A</v>
      </c>
    </row>
    <row r="53" spans="1:9" x14ac:dyDescent="0.15">
      <c r="A53">
        <v>513</v>
      </c>
      <c r="B53" t="e">
        <f>VLOOKUP($A53,統計!$A:$G,2,)</f>
        <v>#N/A</v>
      </c>
      <c r="C53" t="s">
        <v>81</v>
      </c>
      <c r="D53" t="e">
        <f>VLOOKUP($A53,統計!$A:$G,6,)</f>
        <v>#N/A</v>
      </c>
      <c r="E53" t="e">
        <f>VLOOKUP($A53,統計!$A:$G,7,)</f>
        <v>#N/A</v>
      </c>
      <c r="I53" t="e">
        <f t="shared" si="0"/>
        <v>#N/A</v>
      </c>
    </row>
    <row r="54" spans="1:9" x14ac:dyDescent="0.15">
      <c r="A54">
        <v>514</v>
      </c>
      <c r="B54" t="e">
        <f>VLOOKUP($A54,統計!$A:$G,2,)</f>
        <v>#N/A</v>
      </c>
      <c r="C54" t="s">
        <v>82</v>
      </c>
      <c r="D54" t="e">
        <f>VLOOKUP($A54,統計!$A:$G,6,)</f>
        <v>#N/A</v>
      </c>
      <c r="E54" t="e">
        <f>VLOOKUP($A54,統計!$A:$G,7,)</f>
        <v>#N/A</v>
      </c>
      <c r="I54" t="e">
        <f t="shared" si="0"/>
        <v>#N/A</v>
      </c>
    </row>
    <row r="55" spans="1:9" x14ac:dyDescent="0.15">
      <c r="A55">
        <v>515</v>
      </c>
      <c r="B55" t="e">
        <f>VLOOKUP($A55,統計!$A:$G,2,)</f>
        <v>#N/A</v>
      </c>
      <c r="C55" t="s">
        <v>83</v>
      </c>
      <c r="D55" t="e">
        <f>VLOOKUP($A55,統計!$A:$G,6,)</f>
        <v>#N/A</v>
      </c>
      <c r="E55" t="e">
        <f>VLOOKUP($A55,統計!$A:$G,7,)</f>
        <v>#N/A</v>
      </c>
      <c r="I55" t="e">
        <f t="shared" si="0"/>
        <v>#N/A</v>
      </c>
    </row>
    <row r="56" spans="1:9" x14ac:dyDescent="0.15">
      <c r="A56">
        <v>516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I56" t="e">
        <f t="shared" si="0"/>
        <v>#N/A</v>
      </c>
    </row>
    <row r="57" spans="1:9" x14ac:dyDescent="0.15">
      <c r="A57">
        <v>517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I57" t="e">
        <f t="shared" si="0"/>
        <v>#N/A</v>
      </c>
    </row>
    <row r="58" spans="1:9" x14ac:dyDescent="0.15">
      <c r="A58">
        <v>518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I58" t="e">
        <f t="shared" si="0"/>
        <v>#N/A</v>
      </c>
    </row>
    <row r="59" spans="1:9" x14ac:dyDescent="0.15">
      <c r="A59">
        <v>519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I59" t="e">
        <f t="shared" si="0"/>
        <v>#N/A</v>
      </c>
    </row>
    <row r="60" spans="1:9" x14ac:dyDescent="0.15">
      <c r="A60">
        <v>520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I60" t="e">
        <f t="shared" si="0"/>
        <v>#N/A</v>
      </c>
    </row>
    <row r="61" spans="1:9" x14ac:dyDescent="0.15">
      <c r="A61">
        <v>521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I61" t="e">
        <f t="shared" si="0"/>
        <v>#N/A</v>
      </c>
    </row>
    <row r="62" spans="1:9" x14ac:dyDescent="0.15">
      <c r="A62">
        <v>522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I62" t="e">
        <f t="shared" si="0"/>
        <v>#N/A</v>
      </c>
    </row>
    <row r="63" spans="1:9" x14ac:dyDescent="0.15">
      <c r="A63">
        <v>523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I63" t="e">
        <f t="shared" si="0"/>
        <v>#N/A</v>
      </c>
    </row>
    <row r="64" spans="1:9" x14ac:dyDescent="0.15">
      <c r="A64">
        <v>524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I64" t="e">
        <f t="shared" si="0"/>
        <v>#N/A</v>
      </c>
    </row>
    <row r="65" spans="1:9" x14ac:dyDescent="0.15">
      <c r="A65">
        <v>525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I65" t="e">
        <f t="shared" si="0"/>
        <v>#N/A</v>
      </c>
    </row>
    <row r="66" spans="1:9" x14ac:dyDescent="0.15">
      <c r="A66">
        <v>526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I66" t="e">
        <f t="shared" si="0"/>
        <v>#N/A</v>
      </c>
    </row>
    <row r="67" spans="1:9" x14ac:dyDescent="0.15">
      <c r="A67">
        <v>527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I67" t="e">
        <f t="shared" ref="I67:I130" si="1">"["&amp;B67&amp;"](5_筆記/资治通鉴"&amp;SUBSTITUTE(B67,"卷","")&amp;".html)|"&amp;C67&amp;"|"&amp;D67&amp;"|"&amp;E67&amp;"|"&amp;F67&amp;"|"&amp;G67&amp;"|"&amp;H67</f>
        <v>#N/A</v>
      </c>
    </row>
    <row r="68" spans="1:9" x14ac:dyDescent="0.15">
      <c r="A68">
        <v>528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I68" t="e">
        <f t="shared" si="1"/>
        <v>#N/A</v>
      </c>
    </row>
    <row r="69" spans="1:9" x14ac:dyDescent="0.15">
      <c r="A69">
        <v>529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I69" t="e">
        <f t="shared" si="1"/>
        <v>#N/A</v>
      </c>
    </row>
    <row r="70" spans="1:9" x14ac:dyDescent="0.15">
      <c r="A70">
        <v>601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I70" t="e">
        <f t="shared" si="1"/>
        <v>#N/A</v>
      </c>
    </row>
    <row r="71" spans="1:9" x14ac:dyDescent="0.15">
      <c r="A71">
        <v>602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I71" t="e">
        <f t="shared" si="1"/>
        <v>#N/A</v>
      </c>
    </row>
    <row r="72" spans="1:9" x14ac:dyDescent="0.15">
      <c r="A72">
        <v>603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I72" t="e">
        <f t="shared" si="1"/>
        <v>#N/A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2021-09-30T14:08:53Z</dcterms:modified>
</cp:coreProperties>
</file>