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 iterateDelta="1E-4"/>
</workbook>
</file>

<file path=xl/calcChain.xml><?xml version="1.0" encoding="utf-8"?>
<calcChain xmlns="http://schemas.openxmlformats.org/spreadsheetml/2006/main">
  <c r="F65" i="1" l="1"/>
  <c r="H65" i="1" s="1"/>
  <c r="C65" i="1"/>
  <c r="E65" i="1" s="1"/>
  <c r="B65" i="1"/>
  <c r="I65" i="1" l="1"/>
  <c r="I64" i="1"/>
  <c r="H64" i="1"/>
  <c r="F64" i="1"/>
  <c r="E64" i="1"/>
  <c r="C64" i="1"/>
  <c r="B64" i="1"/>
  <c r="H63" i="1" l="1"/>
  <c r="F63" i="1"/>
  <c r="E63" i="1"/>
  <c r="I63" i="1" s="1"/>
  <c r="C63" i="1"/>
  <c r="B63" i="1"/>
  <c r="F62" i="1" l="1"/>
  <c r="H62" i="1" s="1"/>
  <c r="C62" i="1"/>
  <c r="E62" i="1" s="1"/>
  <c r="B62" i="1"/>
  <c r="I62" i="1" l="1"/>
  <c r="H61" i="1"/>
  <c r="F61" i="1"/>
  <c r="E61" i="1"/>
  <c r="I61" i="1" s="1"/>
  <c r="C61" i="1"/>
  <c r="B61" i="1"/>
  <c r="H60" i="1" l="1"/>
  <c r="F60" i="1"/>
  <c r="E60" i="1"/>
  <c r="C60" i="1"/>
  <c r="B60" i="1"/>
  <c r="I60" i="1" l="1"/>
  <c r="F59" i="1"/>
  <c r="H59" i="1" s="1"/>
  <c r="C59" i="1"/>
  <c r="E59" i="1" s="1"/>
  <c r="B59" i="1"/>
  <c r="I59" i="1" l="1"/>
  <c r="I58" i="1"/>
  <c r="H58" i="1"/>
  <c r="F58" i="1"/>
  <c r="E58" i="1"/>
  <c r="C58" i="1"/>
  <c r="B58" i="1"/>
  <c r="F57" i="1" l="1"/>
  <c r="H57" i="1" s="1"/>
  <c r="C57" i="1"/>
  <c r="E57" i="1" s="1"/>
  <c r="B57" i="1"/>
  <c r="I57" i="1" l="1"/>
  <c r="I56" i="1"/>
  <c r="H56" i="1"/>
  <c r="F56" i="1"/>
  <c r="E56" i="1"/>
  <c r="C56" i="1"/>
  <c r="B56" i="1"/>
  <c r="H55" i="1" l="1"/>
  <c r="F55" i="1"/>
  <c r="E55" i="1"/>
  <c r="I55" i="1" s="1"/>
  <c r="C55" i="1"/>
  <c r="B55" i="1"/>
  <c r="I54" i="1" l="1"/>
  <c r="H54" i="1"/>
  <c r="F54" i="1"/>
  <c r="E54" i="1"/>
  <c r="C54" i="1"/>
  <c r="B54" i="1"/>
  <c r="I53" i="1" l="1"/>
  <c r="H53" i="1"/>
  <c r="F53" i="1"/>
  <c r="E53" i="1"/>
  <c r="C53" i="1"/>
  <c r="B53" i="1"/>
  <c r="I52" i="1" l="1"/>
  <c r="H52" i="1"/>
  <c r="F52" i="1"/>
  <c r="E52" i="1"/>
  <c r="C52" i="1"/>
  <c r="B52" i="1"/>
  <c r="H51" i="1" l="1"/>
  <c r="F51" i="1"/>
  <c r="E51" i="1"/>
  <c r="I51" i="1" s="1"/>
  <c r="C51" i="1"/>
  <c r="B51" i="1"/>
  <c r="I50" i="1" l="1"/>
  <c r="H50" i="1"/>
  <c r="F50" i="1"/>
  <c r="E50" i="1"/>
  <c r="C50" i="1"/>
  <c r="B50" i="1"/>
  <c r="I49" i="1" l="1"/>
  <c r="H49" i="1"/>
  <c r="F49" i="1"/>
  <c r="E49" i="1"/>
  <c r="C49" i="1"/>
  <c r="B49" i="1"/>
  <c r="H48" i="1" l="1"/>
  <c r="F48" i="1"/>
  <c r="E48" i="1"/>
  <c r="I48" i="1" s="1"/>
  <c r="C48" i="1"/>
  <c r="B48" i="1"/>
  <c r="C47" i="1" l="1"/>
  <c r="H47" i="1"/>
  <c r="F47" i="1"/>
  <c r="E47" i="1"/>
  <c r="I47" i="1" s="1"/>
  <c r="B47" i="1"/>
  <c r="I46" i="1" l="1"/>
  <c r="H46" i="1"/>
  <c r="F46" i="1"/>
  <c r="E46" i="1"/>
  <c r="B46" i="1"/>
  <c r="F45" i="1" l="1"/>
  <c r="H45" i="1" s="1"/>
  <c r="I45" i="1" s="1"/>
  <c r="E45" i="1"/>
  <c r="B4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4" i="3" l="1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295" i="3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<sst xmlns="http://schemas.openxmlformats.org/spreadsheetml/2006/main" count="489" uniqueCount="486">
  <si>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</si>
  <si>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</si>
  <si>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</si>
  <si>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</si>
  <si>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</si>
  <si>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</si>
  <si>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</si>
  <si>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</si>
  <si>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</si>
  <si>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</si>
  <si>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</si>
  <si>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</si>
  <si>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</si>
  <si>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</si>
  <si>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</si>
  <si>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</si>
  <si>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</si>
  <si>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</si>
  <si>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</si>
  <si>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</si>
  <si>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</si>
  <si>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</si>
  <si>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</si>
  <si>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</si>
  <si>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</si>
  <si>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</si>
  <si>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</si>
  <si>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</si>
  <si>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</si>
  <si>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</si>
  <si>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</si>
  <si>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</si>
  <si>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</si>
  <si>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</si>
  <si>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</si>
  <si>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</si>
  <si>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</si>
  <si>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</si>
  <si>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</si>
  <si>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</si>
  <si>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</si>
  <si>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</si>
  <si>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</si>
  <si>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</si>
  <si>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</si>
  <si>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</si>
  <si>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</si>
  <si>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</si>
  <si>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</si>
  <si>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</si>
  <si>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</si>
  <si>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</si>
  <si>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</si>
  <si>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</si>
  <si>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</si>
  <si>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</si>
  <si>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</si>
  <si>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</si>
  <si>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</si>
  <si>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</si>
  <si>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</si>
  <si>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</si>
  <si>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</si>
  <si>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</si>
  <si>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</si>
  <si>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</si>
  <si>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</si>
  <si>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</si>
  <si>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</si>
  <si>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</si>
  <si>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</si>
  <si>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</si>
  <si>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</si>
  <si>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</si>
  <si>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</si>
  <si>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</si>
  <si>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</si>
  <si>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</si>
  <si>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</si>
  <si>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</si>
  <si>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</si>
  <si>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</si>
  <si>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</si>
  <si>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</si>
  <si>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</si>
  <si>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</si>
  <si>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</si>
  <si>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</si>
  <si>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</si>
  <si>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</si>
  <si>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</si>
  <si>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</si>
  <si>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</si>
  <si>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</si>
  <si>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</si>
  <si>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</si>
  <si>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</si>
  <si>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</si>
  <si>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</si>
  <si>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</si>
  <si>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</si>
  <si>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</si>
  <si>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</si>
  <si>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</si>
  <si>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</si>
  <si>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</si>
  <si>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</si>
  <si>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</si>
  <si>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</si>
  <si>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</si>
  <si>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</si>
  <si>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</si>
  <si>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</si>
  <si>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</si>
  <si>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</si>
  <si>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</si>
  <si>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</si>
  <si>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</si>
  <si>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</si>
  <si>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</si>
  <si>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</si>
  <si>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</si>
  <si>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</si>
  <si>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</si>
  <si>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</si>
  <si>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</si>
  <si>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</si>
  <si>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</si>
  <si>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</si>
  <si>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</si>
  <si>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</si>
  <si>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</si>
  <si>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</si>
  <si>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</si>
  <si>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</si>
  <si>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</si>
  <si>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</si>
  <si>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</si>
  <si>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</si>
  <si>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</si>
  <si>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</si>
  <si>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</si>
  <si>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</si>
  <si>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</si>
  <si>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</si>
  <si>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</si>
  <si>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</si>
  <si>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</si>
  <si>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</si>
  <si>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</si>
  <si>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</si>
  <si>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</si>
  <si>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</si>
  <si>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</si>
  <si>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</si>
  <si>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</si>
  <si>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</si>
  <si>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</si>
  <si>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</si>
  <si>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</si>
  <si>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</si>
  <si>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</si>
  <si>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</si>
  <si>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</si>
  <si>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</si>
  <si>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</si>
  <si>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</si>
  <si>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</si>
  <si>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</si>
  <si>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</si>
  <si>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</si>
  <si>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</si>
  <si>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</si>
  <si>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</si>
  <si>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</si>
  <si>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</si>
  <si>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</si>
  <si>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</si>
  <si>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</si>
  <si>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</si>
  <si>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</si>
  <si>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</si>
  <si>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</si>
  <si>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</si>
  <si>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</si>
  <si>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</si>
  <si>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</si>
  <si>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</si>
  <si>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</si>
  <si>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</si>
  <si>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</si>
  <si>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</si>
  <si>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</si>
  <si>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</si>
  <si>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</si>
  <si>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</si>
  <si>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</si>
  <si>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</si>
  <si>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</si>
  <si>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</si>
  <si>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</si>
  <si>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</si>
  <si>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</si>
  <si>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</si>
  <si>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</si>
  <si>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</si>
  <si>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</si>
  <si>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</si>
  <si>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</si>
  <si>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</si>
  <si>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</si>
  <si>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</si>
  <si>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</si>
  <si>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</si>
  <si>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</si>
  <si>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</si>
  <si>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</si>
  <si>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</si>
  <si>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</si>
  <si>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</si>
  <si>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</si>
  <si>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</si>
  <si>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</si>
  <si>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</si>
  <si>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</si>
  <si>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</si>
  <si>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</si>
  <si>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</si>
  <si>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</si>
  <si>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</si>
  <si>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</si>
  <si>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</si>
  <si>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</si>
  <si>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</si>
  <si>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</si>
  <si>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</si>
  <si>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</si>
  <si>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</si>
  <si>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</si>
  <si>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</si>
  <si>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</si>
  <si>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</si>
  <si>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</si>
  <si>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</si>
  <si>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</si>
  <si>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</si>
  <si>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</si>
  <si>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</si>
  <si>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</si>
  <si>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</si>
  <si>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</si>
  <si>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</si>
  <si>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</si>
  <si>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</si>
  <si>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</si>
  <si>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</si>
  <si>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</si>
  <si>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</si>
  <si>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</si>
  <si>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</si>
  <si>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</si>
  <si>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</si>
  <si>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</si>
  <si>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</si>
  <si>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</si>
  <si>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</si>
  <si>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</si>
  <si>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</si>
  <si>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</si>
  <si>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</si>
  <si>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</si>
  <si>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</si>
  <si>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</si>
  <si>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</si>
  <si>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</si>
  <si>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</si>
  <si>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</si>
  <si>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</si>
  <si>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</si>
  <si>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</si>
  <si>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</si>
  <si>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</si>
  <si>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</si>
  <si>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</si>
  <si>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</si>
  <si>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</si>
  <si>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</si>
  <si>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</si>
  <si>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</si>
  <si>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</si>
  <si>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</si>
  <si>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</si>
  <si>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</si>
  <si>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</si>
  <si>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</si>
  <si>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</si>
  <si>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</si>
  <si>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</si>
  <si>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</si>
  <si>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</si>
  <si>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</si>
  <si>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</si>
  <si>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</si>
  <si>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</si>
  <si>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</si>
  <si>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</si>
  <si>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</si>
  <si>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</si>
  <si>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</si>
  <si>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</si>
  <si>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</si>
  <si>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</si>
  <si>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</si>
  <si>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</si>
  <si>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</si>
  <si>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</si>
  <si>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</si>
  <si>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</si>
  <si>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</si>
  <si>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</si>
  <si>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</si>
  <si>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</si>
  <si>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</si>
  <si>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</si>
  <si>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</si>
  <si>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</si>
  <si>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</si>
  <si>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</si>
  <si>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</si>
  <si>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</si>
  <si>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</si>
  <si>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</si>
  <si>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</si>
  <si>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</si>
  <si>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</si>
  <si>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</si>
  <si>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</si>
  <si>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</si>
  <si>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</si>
  <si>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</si>
  <si>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</si>
  <si>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</si>
  <si>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</si>
  <si>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</si>
  <si>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</si>
  <si>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</si>
  <si>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</si>
  <si>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</si>
  <si>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</si>
  <si>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</si>
  <si>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</si>
  <si>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</si>
  <si>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</si>
  <si>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</si>
  <si>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</si>
  <si>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</si>
  <si>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</si>
  <si>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</si>
  <si>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</si>
  <si>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</si>
  <si>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</si>
  <si>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</si>
  <si>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</si>
  <si>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</si>
  <si>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</si>
  <si>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</si>
  <si>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</si>
  <si>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</si>
  <si>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</si>
  <si>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</si>
  <si>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</si>
  <si>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</si>
  <si>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</si>
  <si>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</si>
  <si>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</si>
  <si>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</si>
  <si>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</si>
  <si>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</si>
  <si>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</si>
  <si>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</si>
  <si>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</si>
  <si>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</si>
  <si>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</si>
  <si>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</si>
  <si>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</si>
  <si>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</si>
  <si>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</si>
  <si>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</si>
  <si>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</si>
  <si>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</si>
  <si>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</si>
  <si>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</si>
  <si>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</si>
  <si>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</si>
  <si>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</si>
  <si>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</si>
  <si>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</si>
  <si>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諸呂世系圖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</si>
  <si>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</si>
  <si>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</si>
  <si>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</si>
  <si>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</si>
  <si>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</si>
  <si>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</si>
  <si>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</si>
  <si>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</si>
  <si>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</si>
  <si>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</si>
  <si>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</si>
  <si>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</si>
  <si>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</si>
  <si>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</si>
  <si>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</si>
  <si>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</si>
  <si>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</si>
  <si>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</si>
  <si>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</si>
  <si>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</si>
  <si>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</si>
  <si>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</si>
  <si>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</si>
  <si>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</si>
  <si>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</si>
  <si>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</si>
  <si>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</si>
  <si>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</si>
  <si>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</si>
  <si>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</si>
  <si>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</si>
  <si>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</si>
  <si>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漢光武帝23年至33年、漢明帝至3年</t>
    <phoneticPr fontId="1" type="noConversion"/>
  </si>
  <si>
    <t>光武官員俸祿表</t>
    <phoneticPr fontId="1" type="noConversion"/>
  </si>
  <si>
    <t>孔子世系簡圖(至秦)、秦始皇關系圖</t>
    <phoneticPr fontId="1" type="noConversion"/>
  </si>
  <si>
    <t>周禮宴請等級、韓信戰役表</t>
    <phoneticPr fontId="1" type="noConversion"/>
  </si>
  <si>
    <t>詔書形式、驛站交通規格、鞋類型</t>
    <phoneticPr fontId="1" type="noConversion"/>
  </si>
  <si>
    <t>漢惠帝掛名子嗣表</t>
    <phoneticPr fontId="1" type="noConversion"/>
  </si>
  <si>
    <t>漢歷代皇帝生前廟名、大夫罪名表、各類彗星</t>
    <phoneticPr fontId="1" type="noConversion"/>
  </si>
  <si>
    <t>秦漢三公九卿概要</t>
    <phoneticPr fontId="1" type="noConversion"/>
  </si>
  <si>
    <t>漢徭役類型</t>
    <phoneticPr fontId="1" type="noConversion"/>
  </si>
  <si>
    <t>七國之亂世系圖、臧兒田竇世系圖</t>
    <phoneticPr fontId="1" type="noConversion"/>
  </si>
  <si>
    <t>淮南衡山謀反世系、死守外戚的平陽侯曹氏</t>
    <phoneticPr fontId="1" type="noConversion"/>
  </si>
  <si>
    <t>武功爵表、張騫兩次探索各國紀要、白鹿皮幣</t>
    <phoneticPr fontId="1" type="noConversion"/>
  </si>
  <si>
    <t>西南諸夷</t>
    <phoneticPr fontId="1" type="noConversion"/>
  </si>
  <si>
    <t>漢朝匈奴官制、漢武帝子嗣、人臣功五品</t>
    <phoneticPr fontId="1" type="noConversion"/>
  </si>
  <si>
    <t>匈奴五單于爭立背景、假設蓋主嫁王充、上官皇后世系</t>
    <phoneticPr fontId="1" type="noConversion"/>
  </si>
  <si>
    <t>西遊記人物原型、黃河改道概況</t>
    <phoneticPr fontId="1" type="noConversion"/>
  </si>
  <si>
    <t>南陽樊氏世系、扶風馬氏世系</t>
    <phoneticPr fontId="1" type="noConversion"/>
  </si>
  <si>
    <t>漢明帝4年至18年</t>
  </si>
  <si>
    <t>二宋二梁貴人世系</t>
    <phoneticPr fontId="1" type="noConversion"/>
  </si>
  <si>
    <t>漢章帝至9年</t>
  </si>
  <si>
    <t>漢章帝10年至13年、漢和帝至3年</t>
    <phoneticPr fontId="1" type="noConversion"/>
  </si>
  <si>
    <t>漢龜茲王世系</t>
    <phoneticPr fontId="1" type="noConversion"/>
  </si>
  <si>
    <t>六代之樂、西漢皇后外戚結局表</t>
    <phoneticPr fontId="1" type="noConversion"/>
  </si>
  <si>
    <t>漢和帝4年至17年</t>
    <phoneticPr fontId="1" type="noConversion"/>
  </si>
  <si>
    <t>東漢燒當羌鬥爭史</t>
    <phoneticPr fontId="1" type="noConversion"/>
  </si>
  <si>
    <t>漢殤帝元年、漢安帝至9年</t>
    <phoneticPr fontId="1" type="noConversion"/>
  </si>
  <si>
    <t>蔡諷蔡瑁世系圖</t>
    <phoneticPr fontId="1" type="noConversion"/>
  </si>
  <si>
    <t>刺殺先零羌</t>
    <phoneticPr fontId="1" type="noConversion"/>
  </si>
  <si>
    <t>漢安帝10年至18年</t>
    <phoneticPr fontId="1" type="noConversion"/>
  </si>
  <si>
    <t>漢安帝19年、前少帝劉懿、漢順帝至8年</t>
    <phoneticPr fontId="1" type="noConversion"/>
  </si>
  <si>
    <t>漢群臣上書類型、天體學說三家</t>
    <phoneticPr fontId="1" type="noConversion"/>
  </si>
  <si>
    <t>漢順帝9年至19年、漢沖帝、漢質帝</t>
    <phoneticPr fontId="1" type="noConversion"/>
  </si>
  <si>
    <t>漢桓帝至10年</t>
  </si>
  <si>
    <t>梁氏世系圖、崔氏世系圖</t>
    <phoneticPr fontId="1" type="noConversion"/>
  </si>
  <si>
    <t>王莽滅親表、周禮天子六宮制度、六宮安置表</t>
    <phoneticPr fontId="1" type="noConversion"/>
  </si>
  <si>
    <t>漢桓帝11年至17年</t>
    <phoneticPr fontId="1" type="noConversion"/>
  </si>
  <si>
    <t>李杜組合匯總</t>
    <phoneticPr fontId="1" type="noConversion"/>
  </si>
  <si>
    <t>鄧猛女關系圖、李固世系</t>
    <phoneticPr fontId="1" type="noConversion"/>
  </si>
  <si>
    <t>漢桓帝18年至20年</t>
    <phoneticPr fontId="1" type="noConversion"/>
  </si>
  <si>
    <t>漢桓帝21年、漢靈帝至4年</t>
    <phoneticPr fontId="1" type="noConversion"/>
  </si>
  <si>
    <t>汝南袁氏世系</t>
    <phoneticPr fontId="1" type="noConversion"/>
  </si>
  <si>
    <t>漢靈帝5年至13年</t>
    <phoneticPr fontId="1" type="noConversion"/>
  </si>
  <si>
    <t>檀石槐世系、何皇后世系</t>
    <phoneticPr fontId="1" type="noConversion"/>
  </si>
  <si>
    <t>漢靈帝14年至20年</t>
    <phoneticPr fontId="1" type="noConversion"/>
  </si>
  <si>
    <t>十二分野表</t>
    <phoneticPr fontId="1" type="noConversion"/>
  </si>
  <si>
    <t>漢靈帝21年、劉辯、漢獻帝至2年</t>
    <phoneticPr fontId="1" type="noConversion"/>
  </si>
  <si>
    <t>漢末道教諸張世系</t>
    <phoneticPr fontId="1" type="noConversion"/>
  </si>
  <si>
    <t>漢獻帝3年至5年</t>
    <phoneticPr fontId="1" type="noConversion"/>
  </si>
  <si>
    <t>孫吳世系</t>
    <phoneticPr fontId="1" type="noConversion"/>
  </si>
  <si>
    <t>漢獻帝6年至7年</t>
    <phoneticPr fontId="1" type="noConversion"/>
  </si>
  <si>
    <t>蔡邕漢樂四品</t>
    <phoneticPr fontId="1" type="noConversion"/>
  </si>
  <si>
    <t>下邳陳氏世系、潁川陳氏世系</t>
    <phoneticPr fontId="1" type="noConversion"/>
  </si>
  <si>
    <t>漢獻帝8年至10年</t>
    <phoneticPr fontId="1" type="noConversion"/>
  </si>
  <si>
    <t>漢獻帝11年至12年</t>
    <phoneticPr fontId="1" type="noConversion"/>
  </si>
  <si>
    <t>遼東公孫世系</t>
    <phoneticPr fontId="1" type="noConversion"/>
  </si>
  <si>
    <t>漢獻帝13年至17年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</si>
</sst>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  <xf numFmtId="0" fontId="2" fillId="4" borderId="0" xfId="0" applyFont="1" applyFill="1" applyAlignment="1"/>
    <xf numFmtId="0" fontId="4" fillId="0" borderId="0" xfId="0" applyFont="1" applyAlignment="1"/>
    <xf numFmtId="0" fontId="0" fillId="0" borderId="0" xfId="0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64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01568"/>
        <c:axId val="204850112"/>
      </c:scatterChart>
      <c:valAx>
        <c:axId val="20420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50112"/>
        <c:crosses val="autoZero"/>
        <c:crossBetween val="midCat"/>
      </c:valAx>
      <c:valAx>
        <c:axId val="2048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20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pane ySplit="1" topLeftCell="A53" activePane="bottomLeft" state="frozen"/>
      <selection pane="bottomLeft" activeCell="I61" sqref="I61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637.5</v>
      </c>
      <c r="P2" s="1">
        <f>$C$2+O2</f>
        <v>44656.5</v>
      </c>
      <c r="Q2">
        <f>(M2-$F$2)*$L$11</f>
        <v>519.86957097863353</v>
      </c>
      <c r="R2" s="1">
        <f>$C$2+Q2</f>
        <v>44538.869570978633</v>
      </c>
    </row>
    <row r="3" spans="1:18" x14ac:dyDescent="0.15">
      <c r="A3">
        <v>102</v>
      </c>
      <c r="B3" t="str">
        <f t="shared" ref="B3:B65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731.25</v>
      </c>
      <c r="P3" s="1">
        <f t="shared" ref="P3:R8" si="6">$C$2+O3</f>
        <v>44750.25</v>
      </c>
      <c r="Q3">
        <f t="shared" ref="Q3:Q8" si="7">(M3-$F$2)*$L$11</f>
        <v>569.93726641798833</v>
      </c>
      <c r="R3" s="1">
        <f t="shared" si="6"/>
        <v>44588.93726641799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1106.25</v>
      </c>
      <c r="P4" s="1">
        <f t="shared" si="6"/>
        <v>45125.25</v>
      </c>
      <c r="Q4">
        <f t="shared" si="7"/>
        <v>686.76188910981614</v>
      </c>
      <c r="R4" s="1">
        <f t="shared" si="6"/>
        <v>44705.761889109817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1650</v>
      </c>
      <c r="P5" s="1">
        <f>$C$2+O5</f>
        <v>45669</v>
      </c>
      <c r="Q5">
        <f t="shared" si="7"/>
        <v>827.78589793066533</v>
      </c>
      <c r="R5" s="1">
        <f>$C$2+Q5</f>
        <v>44846.785897930662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2484.375</v>
      </c>
      <c r="P6" s="1">
        <f t="shared" si="6"/>
        <v>46503.375</v>
      </c>
      <c r="Q6">
        <f t="shared" si="7"/>
        <v>1093.1446837592455</v>
      </c>
      <c r="R6" s="1">
        <f t="shared" si="6"/>
        <v>45112.144683759245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2756.25</v>
      </c>
      <c r="P7" s="1">
        <f t="shared" si="6"/>
        <v>46775.25</v>
      </c>
      <c r="Q7">
        <f t="shared" si="7"/>
        <v>1136.536686473353</v>
      </c>
      <c r="R7" s="1">
        <f t="shared" si="6"/>
        <v>45155.536686473351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2756.25</v>
      </c>
      <c r="P8" s="1">
        <f t="shared" si="6"/>
        <v>46775.25</v>
      </c>
      <c r="Q8">
        <f t="shared" si="7"/>
        <v>1136.536686473353</v>
      </c>
      <c r="R8" s="1">
        <f>$C$2+Q8</f>
        <v>45155.536686473351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9.375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0.83446159065591263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 t="shared" ref="I41:I46" si="34"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5">D42-C42+1</f>
        <v>8</v>
      </c>
      <c r="F42">
        <f t="shared" si="8"/>
        <v>27</v>
      </c>
      <c r="G42" s="2">
        <v>29</v>
      </c>
      <c r="H42">
        <f t="shared" ref="H42" si="36">IF(F42*G42&lt;0,ABS(F42)+ABS(G42),G42-F42+1)</f>
        <v>3</v>
      </c>
      <c r="I42">
        <f t="shared" si="34"/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7">D43-C43+1</f>
        <v>6</v>
      </c>
      <c r="F43">
        <f t="shared" si="8"/>
        <v>30</v>
      </c>
      <c r="G43" s="2">
        <v>35</v>
      </c>
      <c r="H43">
        <f t="shared" ref="H43" si="38">IF(F43*G43&lt;0,ABS(F43)+ABS(G43),G43-F43+1)</f>
        <v>6</v>
      </c>
      <c r="I43">
        <f t="shared" si="34"/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9">D44-C44+1</f>
        <v>8</v>
      </c>
      <c r="F44">
        <f t="shared" si="8"/>
        <v>36</v>
      </c>
      <c r="G44" s="2">
        <v>46</v>
      </c>
      <c r="H44">
        <f t="shared" ref="H44" si="40">IF(F44*G44&lt;0,ABS(F44)+ABS(G44),G44-F44+1)</f>
        <v>11</v>
      </c>
      <c r="I44">
        <f t="shared" si="34"/>
        <v>0.72727272727272729</v>
      </c>
    </row>
    <row r="45" spans="1:9" x14ac:dyDescent="0.15">
      <c r="A45">
        <v>505</v>
      </c>
      <c r="B45" t="str">
        <f t="shared" si="2"/>
        <v>卷44</v>
      </c>
      <c r="C45" s="1">
        <v>44439</v>
      </c>
      <c r="D45" s="1">
        <v>44446</v>
      </c>
      <c r="E45" s="2">
        <f t="shared" ref="E45" si="41">D45-C45+1</f>
        <v>8</v>
      </c>
      <c r="F45">
        <f t="shared" ref="F45" si="42">G44+1</f>
        <v>47</v>
      </c>
      <c r="G45" s="2">
        <v>60</v>
      </c>
      <c r="H45">
        <f t="shared" ref="H45" si="43">IF(F45*G45&lt;0,ABS(F45)+ABS(G45),G45-F45+1)</f>
        <v>14</v>
      </c>
      <c r="I45">
        <f t="shared" si="34"/>
        <v>0.5714285714285714</v>
      </c>
    </row>
    <row r="46" spans="1:9" x14ac:dyDescent="0.15">
      <c r="A46">
        <v>506</v>
      </c>
      <c r="B46" t="str">
        <f t="shared" si="2"/>
        <v>卷45</v>
      </c>
      <c r="C46" s="1">
        <v>44447</v>
      </c>
      <c r="D46" s="1">
        <v>44455</v>
      </c>
      <c r="E46" s="2">
        <f t="shared" ref="E46" si="44">D46-C46+1</f>
        <v>9</v>
      </c>
      <c r="F46">
        <f t="shared" ref="F46" si="45">G45+1</f>
        <v>61</v>
      </c>
      <c r="G46" s="2">
        <v>75</v>
      </c>
      <c r="H46">
        <f t="shared" ref="H46" si="46">IF(F46*G46&lt;0,ABS(F46)+ABS(G46),G46-F46+1)</f>
        <v>15</v>
      </c>
      <c r="I46">
        <f t="shared" si="34"/>
        <v>0.6</v>
      </c>
    </row>
    <row r="47" spans="1:9" x14ac:dyDescent="0.15">
      <c r="A47">
        <v>507</v>
      </c>
      <c r="B47" t="str">
        <f t="shared" si="2"/>
        <v>卷46</v>
      </c>
      <c r="C47" s="1">
        <f t="shared" ref="C47:C53" si="47">D46+1</f>
        <v>44456</v>
      </c>
      <c r="D47" s="1">
        <v>44462</v>
      </c>
      <c r="E47" s="2">
        <f t="shared" ref="E47" si="48">D47-C47+1</f>
        <v>7</v>
      </c>
      <c r="F47">
        <f t="shared" ref="F47" si="49">G46+1</f>
        <v>76</v>
      </c>
      <c r="G47" s="2">
        <v>84</v>
      </c>
      <c r="H47">
        <f t="shared" ref="H47" si="50">IF(F47*G47&lt;0,ABS(F47)+ABS(G47),G47-F47+1)</f>
        <v>9</v>
      </c>
      <c r="I47">
        <f t="shared" ref="I47" si="51">E47/H47</f>
        <v>0.77777777777777779</v>
      </c>
    </row>
    <row r="48" spans="1:9" x14ac:dyDescent="0.15">
      <c r="A48">
        <v>508</v>
      </c>
      <c r="B48" t="str">
        <f t="shared" si="2"/>
        <v>卷47</v>
      </c>
      <c r="C48" s="1">
        <f t="shared" si="47"/>
        <v>44463</v>
      </c>
      <c r="D48" s="1">
        <v>44469</v>
      </c>
      <c r="E48" s="2">
        <f t="shared" ref="E48" si="52">D48-C48+1</f>
        <v>7</v>
      </c>
      <c r="F48">
        <f t="shared" ref="F48" si="53">G47+1</f>
        <v>85</v>
      </c>
      <c r="G48" s="2">
        <v>91</v>
      </c>
      <c r="H48">
        <f t="shared" ref="H48" si="54">IF(F48*G48&lt;0,ABS(F48)+ABS(G48),G48-F48+1)</f>
        <v>7</v>
      </c>
      <c r="I48">
        <f t="shared" ref="I48" si="55">E48/H48</f>
        <v>1</v>
      </c>
    </row>
    <row r="49" spans="1:9" x14ac:dyDescent="0.15">
      <c r="A49">
        <v>509</v>
      </c>
      <c r="B49" t="str">
        <f t="shared" si="2"/>
        <v>卷48</v>
      </c>
      <c r="C49" s="1">
        <f t="shared" si="47"/>
        <v>44470</v>
      </c>
      <c r="D49" s="1">
        <v>44477</v>
      </c>
      <c r="E49" s="2">
        <f t="shared" ref="E49" si="56">D49-C49+1</f>
        <v>8</v>
      </c>
      <c r="F49">
        <f t="shared" ref="F49" si="57">G48+1</f>
        <v>92</v>
      </c>
      <c r="G49" s="2">
        <v>105</v>
      </c>
      <c r="H49">
        <f t="shared" ref="H49" si="58">IF(F49*G49&lt;0,ABS(F49)+ABS(G49),G49-F49+1)</f>
        <v>14</v>
      </c>
      <c r="I49">
        <f t="shared" ref="I49" si="59">E49/H49</f>
        <v>0.5714285714285714</v>
      </c>
    </row>
    <row r="50" spans="1:9" x14ac:dyDescent="0.15">
      <c r="A50">
        <v>510</v>
      </c>
      <c r="B50" t="str">
        <f t="shared" si="2"/>
        <v>卷49</v>
      </c>
      <c r="C50" s="1">
        <f t="shared" si="47"/>
        <v>44478</v>
      </c>
      <c r="D50" s="1">
        <v>44486</v>
      </c>
      <c r="E50" s="2">
        <f t="shared" ref="E50" si="60">D50-C50+1</f>
        <v>9</v>
      </c>
      <c r="F50">
        <f t="shared" ref="F50" si="61">G49+1</f>
        <v>106</v>
      </c>
      <c r="G50" s="2">
        <v>115</v>
      </c>
      <c r="H50">
        <f t="shared" ref="H50" si="62">IF(F50*G50&lt;0,ABS(F50)+ABS(G50),G50-F50+1)</f>
        <v>10</v>
      </c>
      <c r="I50">
        <f t="shared" ref="I50" si="63">E50/H50</f>
        <v>0.9</v>
      </c>
    </row>
    <row r="51" spans="1:9" x14ac:dyDescent="0.15">
      <c r="A51">
        <v>511</v>
      </c>
      <c r="B51" t="str">
        <f t="shared" si="2"/>
        <v>卷50</v>
      </c>
      <c r="C51" s="1">
        <f t="shared" si="47"/>
        <v>44487</v>
      </c>
      <c r="D51" s="1">
        <v>44496</v>
      </c>
      <c r="E51" s="2">
        <f t="shared" ref="E51" si="64">D51-C51+1</f>
        <v>10</v>
      </c>
      <c r="F51">
        <f t="shared" ref="F51" si="65">G50+1</f>
        <v>116</v>
      </c>
      <c r="G51" s="2">
        <v>124</v>
      </c>
      <c r="H51">
        <f t="shared" ref="H51" si="66">IF(F51*G51&lt;0,ABS(F51)+ABS(G51),G51-F51+1)</f>
        <v>9</v>
      </c>
      <c r="I51">
        <f t="shared" ref="I51" si="67">E51/H51</f>
        <v>1.1111111111111112</v>
      </c>
    </row>
    <row r="52" spans="1:9" x14ac:dyDescent="0.15">
      <c r="A52">
        <v>512</v>
      </c>
      <c r="B52" t="str">
        <f t="shared" si="2"/>
        <v>卷51</v>
      </c>
      <c r="C52" s="1">
        <f t="shared" si="47"/>
        <v>44497</v>
      </c>
      <c r="D52" s="1">
        <v>44504</v>
      </c>
      <c r="E52" s="2">
        <f t="shared" ref="E52" si="68">D52-C52+1</f>
        <v>8</v>
      </c>
      <c r="F52">
        <f t="shared" ref="F52" si="69">G51+1</f>
        <v>125</v>
      </c>
      <c r="G52" s="2">
        <v>133</v>
      </c>
      <c r="H52">
        <f t="shared" ref="H52" si="70">IF(F52*G52&lt;0,ABS(F52)+ABS(G52),G52-F52+1)</f>
        <v>9</v>
      </c>
      <c r="I52">
        <f t="shared" ref="I52" si="71">E52/H52</f>
        <v>0.88888888888888884</v>
      </c>
    </row>
    <row r="53" spans="1:9" x14ac:dyDescent="0.15">
      <c r="A53">
        <v>513</v>
      </c>
      <c r="B53" t="str">
        <f t="shared" si="2"/>
        <v>卷52</v>
      </c>
      <c r="C53" s="1">
        <f t="shared" si="47"/>
        <v>44505</v>
      </c>
      <c r="D53" s="1">
        <v>44513</v>
      </c>
      <c r="E53" s="2">
        <f t="shared" ref="E53" si="72">D53-C53+1</f>
        <v>9</v>
      </c>
      <c r="F53">
        <f t="shared" ref="F53" si="73">G52+1</f>
        <v>134</v>
      </c>
      <c r="G53" s="2">
        <v>145</v>
      </c>
      <c r="H53">
        <f t="shared" ref="H53" si="74">IF(F53*G53&lt;0,ABS(F53)+ABS(G53),G53-F53+1)</f>
        <v>12</v>
      </c>
      <c r="I53">
        <f t="shared" ref="I53" si="75">E53/H53</f>
        <v>0.75</v>
      </c>
    </row>
    <row r="54" spans="1:9" x14ac:dyDescent="0.15">
      <c r="A54">
        <v>514</v>
      </c>
      <c r="B54" t="str">
        <f t="shared" si="2"/>
        <v>卷53</v>
      </c>
      <c r="C54" s="1">
        <f t="shared" ref="C54" si="76">D53+1</f>
        <v>44514</v>
      </c>
      <c r="D54" s="1">
        <v>44521</v>
      </c>
      <c r="E54" s="2">
        <f t="shared" ref="E54" si="77">D54-C54+1</f>
        <v>8</v>
      </c>
      <c r="F54">
        <f t="shared" ref="F54" si="78">G53+1</f>
        <v>146</v>
      </c>
      <c r="G54" s="2">
        <v>156</v>
      </c>
      <c r="H54">
        <f t="shared" ref="H54" si="79">IF(F54*G54&lt;0,ABS(F54)+ABS(G54),G54-F54+1)</f>
        <v>11</v>
      </c>
      <c r="I54">
        <f t="shared" ref="I54" si="80">E54/H54</f>
        <v>0.72727272727272729</v>
      </c>
    </row>
    <row r="55" spans="1:9" x14ac:dyDescent="0.15">
      <c r="A55">
        <v>515</v>
      </c>
      <c r="B55" t="str">
        <f t="shared" si="2"/>
        <v>卷54</v>
      </c>
      <c r="C55" s="1">
        <f t="shared" ref="C55" si="81">D54+1</f>
        <v>44522</v>
      </c>
      <c r="D55" s="1">
        <v>44529</v>
      </c>
      <c r="E55" s="2">
        <f t="shared" ref="E55" si="82">D55-C55+1</f>
        <v>8</v>
      </c>
      <c r="F55">
        <f t="shared" ref="F55" si="83">G54+1</f>
        <v>157</v>
      </c>
      <c r="G55" s="2">
        <v>163</v>
      </c>
      <c r="H55">
        <f t="shared" ref="H55" si="84">IF(F55*G55&lt;0,ABS(F55)+ABS(G55),G55-F55+1)</f>
        <v>7</v>
      </c>
      <c r="I55">
        <f t="shared" ref="I55" si="85">E55/H55</f>
        <v>1.1428571428571428</v>
      </c>
    </row>
    <row r="56" spans="1:9" x14ac:dyDescent="0.15">
      <c r="A56">
        <v>516</v>
      </c>
      <c r="B56" t="str">
        <f t="shared" si="2"/>
        <v>卷55</v>
      </c>
      <c r="C56" s="1">
        <f t="shared" ref="C56" si="86">D55+1</f>
        <v>44530</v>
      </c>
      <c r="D56" s="1">
        <v>44535</v>
      </c>
      <c r="E56" s="2">
        <f t="shared" ref="E56" si="87">D56-C56+1</f>
        <v>6</v>
      </c>
      <c r="F56">
        <f t="shared" ref="F56" si="88">G55+1</f>
        <v>164</v>
      </c>
      <c r="G56" s="2">
        <v>166</v>
      </c>
      <c r="H56">
        <f t="shared" ref="H56" si="89">IF(F56*G56&lt;0,ABS(F56)+ABS(G56),G56-F56+1)</f>
        <v>3</v>
      </c>
      <c r="I56">
        <f t="shared" ref="I56" si="90">E56/H56</f>
        <v>2</v>
      </c>
    </row>
    <row r="57" spans="1:9" x14ac:dyDescent="0.15">
      <c r="A57">
        <v>517</v>
      </c>
      <c r="B57" t="str">
        <f t="shared" si="2"/>
        <v>卷56</v>
      </c>
      <c r="C57" s="1">
        <f t="shared" ref="C57" si="91">D56+1</f>
        <v>44536</v>
      </c>
      <c r="D57" s="1">
        <v>44542</v>
      </c>
      <c r="E57" s="2">
        <f t="shared" ref="E57" si="92">D57-C57+1</f>
        <v>7</v>
      </c>
      <c r="F57">
        <f t="shared" ref="F57" si="93">G56+1</f>
        <v>167</v>
      </c>
      <c r="G57" s="2">
        <v>171</v>
      </c>
      <c r="H57">
        <f t="shared" ref="H57" si="94">IF(F57*G57&lt;0,ABS(F57)+ABS(G57),G57-F57+1)</f>
        <v>5</v>
      </c>
      <c r="I57">
        <f t="shared" ref="I57" si="95">E57/H57</f>
        <v>1.4</v>
      </c>
    </row>
    <row r="58" spans="1:9" x14ac:dyDescent="0.15">
      <c r="A58">
        <v>518</v>
      </c>
      <c r="B58" t="str">
        <f t="shared" si="2"/>
        <v>卷57</v>
      </c>
      <c r="C58" s="1">
        <f t="shared" ref="C58" si="96">D57+1</f>
        <v>44543</v>
      </c>
      <c r="D58" s="1">
        <v>44550</v>
      </c>
      <c r="E58" s="2">
        <f t="shared" ref="E58" si="97">D58-C58+1</f>
        <v>8</v>
      </c>
      <c r="F58">
        <f t="shared" ref="F58" si="98">G57+1</f>
        <v>172</v>
      </c>
      <c r="G58" s="2">
        <v>180</v>
      </c>
      <c r="H58">
        <f t="shared" ref="H58" si="99">IF(F58*G58&lt;0,ABS(F58)+ABS(G58),G58-F58+1)</f>
        <v>9</v>
      </c>
      <c r="I58">
        <f t="shared" ref="I58" si="100">E58/H58</f>
        <v>0.88888888888888884</v>
      </c>
    </row>
    <row r="59" spans="1:9" x14ac:dyDescent="0.15">
      <c r="A59">
        <v>519</v>
      </c>
      <c r="B59" t="str">
        <f t="shared" si="2"/>
        <v>卷58</v>
      </c>
      <c r="C59" s="1">
        <f t="shared" ref="C59" si="101">D58+1</f>
        <v>44551</v>
      </c>
      <c r="D59" s="1">
        <v>44557</v>
      </c>
      <c r="E59" s="2">
        <f t="shared" ref="E59" si="102">D59-C59+1</f>
        <v>7</v>
      </c>
      <c r="F59">
        <f t="shared" ref="F59" si="103">G58+1</f>
        <v>181</v>
      </c>
      <c r="G59" s="2">
        <v>187</v>
      </c>
      <c r="H59">
        <f t="shared" ref="H59" si="104">IF(F59*G59&lt;0,ABS(F59)+ABS(G59),G59-F59+1)</f>
        <v>7</v>
      </c>
      <c r="I59">
        <f t="shared" ref="I59" si="105">E59/H59</f>
        <v>1</v>
      </c>
    </row>
    <row r="60" spans="1:9" x14ac:dyDescent="0.15">
      <c r="A60">
        <v>520</v>
      </c>
      <c r="B60" t="str">
        <f t="shared" si="2"/>
        <v>卷59</v>
      </c>
      <c r="C60" s="1">
        <f t="shared" ref="C60" si="106">D59+1</f>
        <v>44558</v>
      </c>
      <c r="D60" s="1">
        <v>44565</v>
      </c>
      <c r="E60" s="2">
        <f t="shared" ref="E60" si="107">D60-C60+1</f>
        <v>8</v>
      </c>
      <c r="F60">
        <f t="shared" ref="F60" si="108">G59+1</f>
        <v>188</v>
      </c>
      <c r="G60" s="2">
        <v>190</v>
      </c>
      <c r="H60">
        <f t="shared" ref="H60" si="109">IF(F60*G60&lt;0,ABS(F60)+ABS(G60),G60-F60+1)</f>
        <v>3</v>
      </c>
      <c r="I60">
        <f t="shared" ref="I60" si="110">E60/H60</f>
        <v>2.6666666666666665</v>
      </c>
    </row>
    <row r="61" spans="1:9" x14ac:dyDescent="0.15">
      <c r="A61">
        <v>521</v>
      </c>
      <c r="B61" t="str">
        <f t="shared" si="2"/>
        <v>卷60</v>
      </c>
      <c r="C61" s="1">
        <f t="shared" ref="C61" si="111">D60+1</f>
        <v>44566</v>
      </c>
      <c r="D61" s="1">
        <v>44574</v>
      </c>
      <c r="E61" s="2">
        <f t="shared" ref="E61" si="112">D61-C61+1</f>
        <v>9</v>
      </c>
      <c r="F61">
        <f t="shared" ref="F61" si="113">G60+1</f>
        <v>191</v>
      </c>
      <c r="G61" s="2">
        <v>193</v>
      </c>
      <c r="H61">
        <f t="shared" ref="H61" si="114">IF(F61*G61&lt;0,ABS(F61)+ABS(G61),G61-F61+1)</f>
        <v>3</v>
      </c>
      <c r="I61">
        <f t="shared" ref="I61" si="115">E61/H61</f>
        <v>3</v>
      </c>
    </row>
    <row r="62" spans="1:9" x14ac:dyDescent="0.15">
      <c r="A62">
        <v>522</v>
      </c>
      <c r="B62" t="str">
        <f t="shared" si="2"/>
        <v>卷61</v>
      </c>
      <c r="C62" s="1">
        <f t="shared" ref="C62" si="116">D61+1</f>
        <v>44575</v>
      </c>
      <c r="D62" s="1">
        <v>44584</v>
      </c>
      <c r="E62" s="2">
        <f t="shared" ref="E62" si="117">D62-C62+1</f>
        <v>10</v>
      </c>
      <c r="F62">
        <f t="shared" ref="F62" si="118">G61+1</f>
        <v>194</v>
      </c>
      <c r="G62" s="2">
        <v>195</v>
      </c>
      <c r="H62">
        <f t="shared" ref="H62" si="119">IF(F62*G62&lt;0,ABS(F62)+ABS(G62),G62-F62+1)</f>
        <v>2</v>
      </c>
      <c r="I62">
        <f t="shared" ref="I62" si="120">E62/H62</f>
        <v>5</v>
      </c>
    </row>
    <row r="63" spans="1:9" x14ac:dyDescent="0.15">
      <c r="A63">
        <v>523</v>
      </c>
      <c r="B63" t="str">
        <f t="shared" si="2"/>
        <v>卷62</v>
      </c>
      <c r="C63" s="1">
        <f t="shared" ref="C63" si="121">D62+1</f>
        <v>44585</v>
      </c>
      <c r="D63" s="1">
        <v>44592</v>
      </c>
      <c r="E63" s="2">
        <f t="shared" ref="E63" si="122">D63-C63+1</f>
        <v>8</v>
      </c>
      <c r="F63">
        <f t="shared" ref="F63" si="123">G62+1</f>
        <v>196</v>
      </c>
      <c r="G63" s="2">
        <v>198</v>
      </c>
      <c r="H63">
        <f t="shared" ref="H63" si="124">IF(F63*G63&lt;0,ABS(F63)+ABS(G63),G63-F63+1)</f>
        <v>3</v>
      </c>
      <c r="I63">
        <f t="shared" ref="I63" si="125">E63/H63</f>
        <v>2.6666666666666665</v>
      </c>
    </row>
    <row r="64" spans="1:9" x14ac:dyDescent="0.15">
      <c r="A64">
        <v>524</v>
      </c>
      <c r="B64" t="str">
        <f t="shared" si="2"/>
        <v>卷63</v>
      </c>
      <c r="C64" s="1">
        <f t="shared" ref="C64" si="126">D63+1</f>
        <v>44593</v>
      </c>
      <c r="D64" s="1">
        <v>44600</v>
      </c>
      <c r="E64" s="2">
        <f t="shared" ref="E64" si="127">D64-C64+1</f>
        <v>8</v>
      </c>
      <c r="F64">
        <f t="shared" ref="F64" si="128">G63+1</f>
        <v>199</v>
      </c>
      <c r="G64" s="2">
        <v>200</v>
      </c>
      <c r="H64">
        <f t="shared" ref="H64" si="129">IF(F64*G64&lt;0,ABS(F64)+ABS(G64),G64-F64+1)</f>
        <v>2</v>
      </c>
      <c r="I64">
        <f t="shared" ref="I64" si="130">E64/H64</f>
        <v>4</v>
      </c>
    </row>
    <row r="65" spans="1:9" x14ac:dyDescent="0.15">
      <c r="A65">
        <v>525</v>
      </c>
      <c r="B65" t="str">
        <f t="shared" si="2"/>
        <v>卷64</v>
      </c>
      <c r="C65" s="1">
        <f t="shared" ref="C65" si="131">D64+1</f>
        <v>44601</v>
      </c>
      <c r="D65" s="1">
        <v>44608</v>
      </c>
      <c r="E65" s="2">
        <f t="shared" ref="E65" si="132">D65-C65+1</f>
        <v>8</v>
      </c>
      <c r="F65">
        <f t="shared" ref="F65" si="133">G64+1</f>
        <v>201</v>
      </c>
      <c r="G65" s="2">
        <v>205</v>
      </c>
      <c r="H65">
        <f t="shared" ref="H65" si="134">IF(F65*G65&lt;0,ABS(F65)+ABS(G65),G65-F65+1)</f>
        <v>5</v>
      </c>
      <c r="I65">
        <f t="shared" ref="I65" si="135">E65/H65</f>
        <v>1.6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41" activePane="bottomLeft" state="frozen"/>
      <selection pane="bottomLeft" activeCell="I65" sqref="I65"/>
    </sheetView>
  </sheetViews>
  <sheetFormatPr defaultRowHeight="13.5" x14ac:dyDescent="0.15"/>
  <cols>
    <col min="6" max="6" width="33.375" customWidth="1"/>
    <col min="7" max="7" width="22.125" customWidth="1"/>
    <col min="8" max="8" width="9" style="1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2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s="11" t="s">
        <v>348</v>
      </c>
      <c r="I2" t="str">
        <f>"["&amp;B2&amp;"](5_筆記/资治通鉴"&amp;SUBSTITUTE(B2,"卷","")&amp;".html)|"&amp;C2&amp;"|"&amp;D2&amp;"|"&amp;E2&amp;"|"&amp;F2&amp;"|"&amp;G2&amp;"|"&amp;H2</f>
        <v>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s="11" t="s">
        <v>347</v>
      </c>
      <c r="I3" t="str">
        <f t="shared" ref="I3:I66" si="0">"["&amp;B3&amp;"](5_筆記/资治通鉴"&amp;SUBSTITUTE(B3,"卷","")&amp;".html)|"&amp;C3&amp;"|"&amp;D3&amp;"|"&amp;E3&amp;"|"&amp;F3&amp;"|"&amp;G3&amp;"|"&amp;H3</f>
        <v>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s="11" t="s">
        <v>349</v>
      </c>
      <c r="I4" t="str">
        <f t="shared" si="0"/>
        <v>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s="11" t="s">
        <v>350</v>
      </c>
      <c r="I5" t="str">
        <f t="shared" si="0"/>
        <v>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432</v>
      </c>
      <c r="H6" s="11" t="s">
        <v>351</v>
      </c>
      <c r="I6" t="str">
        <f t="shared" si="0"/>
        <v>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393</v>
      </c>
      <c r="H7" s="11" t="s">
        <v>352</v>
      </c>
      <c r="I7" t="str">
        <f t="shared" si="0"/>
        <v>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394</v>
      </c>
      <c r="H8" s="11" t="s">
        <v>353</v>
      </c>
      <c r="I8" t="str">
        <f t="shared" si="0"/>
        <v>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s="11" t="s">
        <v>354</v>
      </c>
      <c r="I9" t="str">
        <f t="shared" si="0"/>
        <v>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396</v>
      </c>
      <c r="G10" t="s">
        <v>395</v>
      </c>
      <c r="H10" s="11" t="s">
        <v>362</v>
      </c>
      <c r="I10" t="str">
        <f t="shared" si="0"/>
        <v>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433</v>
      </c>
      <c r="H11" s="11" t="s">
        <v>355</v>
      </c>
      <c r="I11" t="str">
        <f t="shared" si="0"/>
        <v>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434</v>
      </c>
      <c r="H12" s="11" t="s">
        <v>356</v>
      </c>
      <c r="I12" t="str">
        <f t="shared" si="0"/>
        <v>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s="11" t="s">
        <v>357</v>
      </c>
      <c r="I13" t="str">
        <f t="shared" si="0"/>
        <v>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397</v>
      </c>
      <c r="G14" t="s">
        <v>435</v>
      </c>
      <c r="H14" s="11" t="s">
        <v>358</v>
      </c>
      <c r="I14" t="str">
        <f t="shared" si="0"/>
        <v>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436</v>
      </c>
      <c r="H15" s="11" t="s">
        <v>359</v>
      </c>
      <c r="I15" t="str">
        <f t="shared" si="0"/>
        <v>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437</v>
      </c>
      <c r="H16" s="11" t="s">
        <v>360</v>
      </c>
      <c r="I16" t="str">
        <f t="shared" si="0"/>
        <v>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439</v>
      </c>
      <c r="G17" t="s">
        <v>438</v>
      </c>
      <c r="H17" s="11" t="s">
        <v>361</v>
      </c>
      <c r="I17" t="str">
        <f t="shared" si="0"/>
        <v>[卷16](5_筆記/资治通鉴16.html)|漢紀八|-154|-141|七國之亂世系圖、臧兒田竇世系圖|漢徭役類型|漢景帝3年至16年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399</v>
      </c>
      <c r="G18" t="s">
        <v>398</v>
      </c>
      <c r="H18" s="11" t="s">
        <v>363</v>
      </c>
      <c r="I18" t="str">
        <f t="shared" si="0"/>
        <v>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400</v>
      </c>
      <c r="H19" s="11" t="s">
        <v>364</v>
      </c>
      <c r="I19" t="str">
        <f t="shared" si="0"/>
        <v>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440</v>
      </c>
      <c r="G20" t="s">
        <v>441</v>
      </c>
      <c r="H20" s="11" t="s">
        <v>365</v>
      </c>
      <c r="I20" t="str">
        <f t="shared" si="0"/>
        <v>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442</v>
      </c>
      <c r="H21" s="11" t="s">
        <v>370</v>
      </c>
      <c r="I21" t="str">
        <f t="shared" si="0"/>
        <v>[卷20](5_筆記/资治通鉴20.html)|漢紀十二|-118|-110||西南諸夷|漢武帝17年至23年至31年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s="11" t="s">
        <v>371</v>
      </c>
      <c r="I22" t="str">
        <f t="shared" si="0"/>
        <v>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443</v>
      </c>
      <c r="H23" s="11" t="s">
        <v>372</v>
      </c>
      <c r="I23" t="str">
        <f t="shared" si="0"/>
        <v>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444</v>
      </c>
      <c r="H24" s="11" t="s">
        <v>373</v>
      </c>
      <c r="I24" t="str">
        <f t="shared" si="0"/>
        <v>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401</v>
      </c>
      <c r="G25" t="s">
        <v>402</v>
      </c>
      <c r="H25" s="11" t="s">
        <v>374</v>
      </c>
      <c r="I25" t="str">
        <f t="shared" si="0"/>
        <v>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403</v>
      </c>
      <c r="H26" s="11" t="s">
        <v>375</v>
      </c>
      <c r="I26" t="str">
        <f t="shared" si="0"/>
        <v>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405</v>
      </c>
      <c r="G28" t="s">
        <v>404</v>
      </c>
      <c r="H28" s="11" t="s">
        <v>377</v>
      </c>
      <c r="I28" t="str">
        <f t="shared" si="0"/>
        <v>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406</v>
      </c>
      <c r="H29" s="11" t="s">
        <v>378</v>
      </c>
      <c r="I29" t="str">
        <f t="shared" si="0"/>
        <v>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407</v>
      </c>
      <c r="H30" s="11" t="s">
        <v>379</v>
      </c>
      <c r="I30" t="str">
        <f t="shared" si="0"/>
        <v>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408</v>
      </c>
      <c r="H31" s="11" t="s">
        <v>380</v>
      </c>
      <c r="I31" t="str">
        <f t="shared" si="0"/>
        <v>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409</v>
      </c>
      <c r="G32" t="s">
        <v>410</v>
      </c>
      <c r="H32" s="11" t="s">
        <v>381</v>
      </c>
      <c r="I32" t="str">
        <f t="shared" si="0"/>
        <v>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411</v>
      </c>
      <c r="H33" s="11" t="s">
        <v>382</v>
      </c>
      <c r="I33" t="str">
        <f t="shared" si="0"/>
        <v>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412</v>
      </c>
      <c r="H34" s="11" t="s">
        <v>383</v>
      </c>
      <c r="I34" t="str">
        <f t="shared" si="0"/>
        <v>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413</v>
      </c>
      <c r="H35" s="11" t="s">
        <v>384</v>
      </c>
      <c r="I35" t="str">
        <f t="shared" si="0"/>
        <v>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415</v>
      </c>
      <c r="G36" t="s">
        <v>414</v>
      </c>
      <c r="H36" s="11" t="s">
        <v>385</v>
      </c>
      <c r="I36" t="str">
        <f t="shared" si="0"/>
        <v>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416</v>
      </c>
      <c r="H37" s="11" t="s">
        <v>417</v>
      </c>
      <c r="I37" t="str">
        <f t="shared" si="0"/>
        <v>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419</v>
      </c>
      <c r="H38" s="11" t="s">
        <v>418</v>
      </c>
      <c r="I38" t="str">
        <f t="shared" si="0"/>
        <v>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464</v>
      </c>
      <c r="H39" s="11" t="s">
        <v>420</v>
      </c>
      <c r="I39" t="str">
        <f t="shared" si="0"/>
        <v>[卷38](5_筆記/资治通鉴38.html)|漢紀三十|15|22||王莽滅親表、周禮天子六宮制度、六宮安置表|王莽7年至14年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422</v>
      </c>
      <c r="H40" s="11" t="s">
        <v>421</v>
      </c>
      <c r="I40" t="str">
        <f t="shared" si="0"/>
        <v>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423</v>
      </c>
      <c r="I41" t="str">
        <f t="shared" si="0"/>
        <v>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425</v>
      </c>
      <c r="H42" s="11" t="s">
        <v>424</v>
      </c>
      <c r="I42" t="str">
        <f t="shared" si="0"/>
        <v>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426</v>
      </c>
      <c r="H43" s="11" t="s">
        <v>427</v>
      </c>
      <c r="I43" t="str">
        <f t="shared" si="0"/>
        <v>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429</v>
      </c>
      <c r="H44" s="11" t="s">
        <v>428</v>
      </c>
      <c r="I44" t="str">
        <f t="shared" si="0"/>
        <v>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73</v>
      </c>
      <c r="D45">
        <f>VLOOKUP($A45,統計!$A:$G,6,)</f>
        <v>47</v>
      </c>
      <c r="E45">
        <f>VLOOKUP($A45,統計!$A:$G,7,)</f>
        <v>60</v>
      </c>
      <c r="G45" t="s">
        <v>431</v>
      </c>
      <c r="H45" s="11" t="s">
        <v>430</v>
      </c>
      <c r="I45" t="str">
        <f t="shared" si="0"/>
        <v>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74</v>
      </c>
      <c r="D46">
        <f>VLOOKUP($A46,統計!$A:$G,6,)</f>
        <v>61</v>
      </c>
      <c r="E46">
        <f>VLOOKUP($A46,統計!$A:$G,7,)</f>
        <v>75</v>
      </c>
      <c r="F46" t="s">
        <v>446</v>
      </c>
      <c r="G46" t="s">
        <v>445</v>
      </c>
      <c r="H46" s="11" t="s">
        <v>447</v>
      </c>
      <c r="I46" t="str">
        <f t="shared" si="0"/>
        <v>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75</v>
      </c>
      <c r="D47">
        <f>VLOOKUP($A47,統計!$A:$G,6,)</f>
        <v>76</v>
      </c>
      <c r="E47">
        <f>VLOOKUP($A47,統計!$A:$G,7,)</f>
        <v>84</v>
      </c>
      <c r="F47" t="s">
        <v>448</v>
      </c>
      <c r="H47" s="11" t="s">
        <v>449</v>
      </c>
      <c r="I47" t="str">
        <f t="shared" si="0"/>
        <v>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76</v>
      </c>
      <c r="D48">
        <f>VLOOKUP($A48,統計!$A:$G,6,)</f>
        <v>85</v>
      </c>
      <c r="E48">
        <f>VLOOKUP($A48,統計!$A:$G,7,)</f>
        <v>91</v>
      </c>
      <c r="F48" t="s">
        <v>451</v>
      </c>
      <c r="G48" t="s">
        <v>452</v>
      </c>
      <c r="H48" s="11" t="s">
        <v>450</v>
      </c>
      <c r="I48" t="str">
        <f t="shared" si="0"/>
        <v>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77</v>
      </c>
      <c r="D49">
        <f>VLOOKUP($A49,統計!$A:$G,6,)</f>
        <v>92</v>
      </c>
      <c r="E49">
        <f>VLOOKUP($A49,統計!$A:$G,7,)</f>
        <v>105</v>
      </c>
      <c r="G49" t="s">
        <v>454</v>
      </c>
      <c r="H49" s="11" t="s">
        <v>453</v>
      </c>
      <c r="I49" t="str">
        <f t="shared" si="0"/>
        <v>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78</v>
      </c>
      <c r="D50">
        <f>VLOOKUP($A50,統計!$A:$G,6,)</f>
        <v>106</v>
      </c>
      <c r="E50">
        <f>VLOOKUP($A50,統計!$A:$G,7,)</f>
        <v>115</v>
      </c>
      <c r="H50" s="13" t="s">
        <v>455</v>
      </c>
      <c r="I50" t="str">
        <f t="shared" si="0"/>
        <v>[卷49](5_筆記/资治通鉴49.html)|漢紀四十一|106|115|||漢殤帝元年、漢安帝至9年</v>
      </c>
    </row>
    <row r="51" spans="1:9" x14ac:dyDescent="0.15">
      <c r="A51">
        <v>511</v>
      </c>
      <c r="B51" t="str">
        <f>VLOOKUP($A51,統計!$A:$G,2,)</f>
        <v>卷50</v>
      </c>
      <c r="C51" t="s">
        <v>79</v>
      </c>
      <c r="D51">
        <f>VLOOKUP($A51,統計!$A:$G,6,)</f>
        <v>116</v>
      </c>
      <c r="E51">
        <f>VLOOKUP($A51,統計!$A:$G,7,)</f>
        <v>124</v>
      </c>
      <c r="F51" t="s">
        <v>456</v>
      </c>
      <c r="G51" t="s">
        <v>457</v>
      </c>
      <c r="H51" s="13" t="s">
        <v>458</v>
      </c>
      <c r="I51" t="str">
        <f t="shared" si="0"/>
        <v>[卷50](5_筆記/资治通鉴50.html)|漢紀四十二|116|124|蔡諷蔡瑁世系圖|刺殺先零羌|漢安帝10年至18年</v>
      </c>
    </row>
    <row r="52" spans="1:9" x14ac:dyDescent="0.15">
      <c r="A52">
        <v>512</v>
      </c>
      <c r="B52" t="str">
        <f>VLOOKUP($A52,統計!$A:$G,2,)</f>
        <v>卷51</v>
      </c>
      <c r="C52" t="s">
        <v>80</v>
      </c>
      <c r="D52">
        <f>VLOOKUP($A52,統計!$A:$G,6,)</f>
        <v>125</v>
      </c>
      <c r="E52">
        <f>VLOOKUP($A52,統計!$A:$G,7,)</f>
        <v>133</v>
      </c>
      <c r="G52" t="s">
        <v>460</v>
      </c>
      <c r="H52" s="11" t="s">
        <v>459</v>
      </c>
      <c r="I52" t="str">
        <f t="shared" si="0"/>
        <v>[卷51](5_筆記/资治通鉴51.html)|漢紀四十三|125|133||漢群臣上書類型、天體學說三家|漢安帝19年、前少帝劉懿、漢順帝至8年</v>
      </c>
    </row>
    <row r="53" spans="1:9" x14ac:dyDescent="0.15">
      <c r="A53">
        <v>513</v>
      </c>
      <c r="B53" t="str">
        <f>VLOOKUP($A53,統計!$A:$G,2,)</f>
        <v>卷52</v>
      </c>
      <c r="C53" t="s">
        <v>81</v>
      </c>
      <c r="D53">
        <f>VLOOKUP($A53,統計!$A:$G,6,)</f>
        <v>134</v>
      </c>
      <c r="E53">
        <f>VLOOKUP($A53,統計!$A:$G,7,)</f>
        <v>145</v>
      </c>
      <c r="H53" s="11" t="s">
        <v>461</v>
      </c>
      <c r="I53" t="str">
        <f t="shared" si="0"/>
        <v>[卷52](5_筆記/资治通鉴52.html)|漢紀四十四|134|145|||漢順帝9年至19年、漢沖帝、漢質帝</v>
      </c>
    </row>
    <row r="54" spans="1:9" x14ac:dyDescent="0.15">
      <c r="A54">
        <v>514</v>
      </c>
      <c r="B54" t="str">
        <f>VLOOKUP($A54,統計!$A:$G,2,)</f>
        <v>卷53</v>
      </c>
      <c r="C54" t="s">
        <v>82</v>
      </c>
      <c r="D54">
        <f>VLOOKUP($A54,統計!$A:$G,6,)</f>
        <v>146</v>
      </c>
      <c r="E54">
        <f>VLOOKUP($A54,統計!$A:$G,7,)</f>
        <v>156</v>
      </c>
      <c r="F54" t="s">
        <v>463</v>
      </c>
      <c r="H54" s="11" t="s">
        <v>462</v>
      </c>
      <c r="I54" t="str">
        <f t="shared" si="0"/>
        <v>[卷53](5_筆記/资治通鉴53.html)|漢紀四十五|146|156|梁氏世系圖、崔氏世系圖||漢桓帝至10年</v>
      </c>
    </row>
    <row r="55" spans="1:9" x14ac:dyDescent="0.15">
      <c r="A55">
        <v>515</v>
      </c>
      <c r="B55" t="str">
        <f>VLOOKUP($A55,統計!$A:$G,2,)</f>
        <v>卷54</v>
      </c>
      <c r="C55" t="s">
        <v>83</v>
      </c>
      <c r="D55">
        <f>VLOOKUP($A55,統計!$A:$G,6,)</f>
        <v>157</v>
      </c>
      <c r="E55">
        <f>VLOOKUP($A55,統計!$A:$G,7,)</f>
        <v>163</v>
      </c>
      <c r="F55" t="s">
        <v>467</v>
      </c>
      <c r="G55" t="s">
        <v>466</v>
      </c>
      <c r="H55" s="11" t="s">
        <v>465</v>
      </c>
      <c r="I55" t="str">
        <f t="shared" si="0"/>
        <v>[卷54](5_筆記/资治通鉴54.html)|漢紀四十六|157|163|鄧猛女關系圖、李固世系|李杜組合匯總|漢桓帝11年至17年</v>
      </c>
    </row>
    <row r="56" spans="1:9" x14ac:dyDescent="0.15">
      <c r="A56">
        <v>516</v>
      </c>
      <c r="B56" t="str">
        <f>VLOOKUP($A56,統計!$A:$G,2,)</f>
        <v>卷55</v>
      </c>
      <c r="C56" t="s">
        <v>84</v>
      </c>
      <c r="D56">
        <f>VLOOKUP($A56,統計!$A:$G,6,)</f>
        <v>164</v>
      </c>
      <c r="E56">
        <f>VLOOKUP($A56,統計!$A:$G,7,)</f>
        <v>166</v>
      </c>
      <c r="H56" s="11" t="s">
        <v>468</v>
      </c>
      <c r="I56" t="str">
        <f t="shared" si="0"/>
        <v>[卷55](5_筆記/资治通鉴55.html)|漢紀四十七|164|166|||漢桓帝18年至20年</v>
      </c>
    </row>
    <row r="57" spans="1:9" x14ac:dyDescent="0.15">
      <c r="A57">
        <v>517</v>
      </c>
      <c r="B57" t="str">
        <f>VLOOKUP($A57,統計!$A:$G,2,)</f>
        <v>卷56</v>
      </c>
      <c r="C57" t="s">
        <v>85</v>
      </c>
      <c r="D57">
        <f>VLOOKUP($A57,統計!$A:$G,6,)</f>
        <v>167</v>
      </c>
      <c r="E57">
        <f>VLOOKUP($A57,統計!$A:$G,7,)</f>
        <v>171</v>
      </c>
      <c r="F57" t="s">
        <v>470</v>
      </c>
      <c r="H57" s="11" t="s">
        <v>469</v>
      </c>
      <c r="I57" t="str">
        <f t="shared" si="0"/>
        <v>[卷56](5_筆記/资治通鉴56.html)|漢紀四十八|167|171|汝南袁氏世系||漢桓帝21年、漢靈帝至4年</v>
      </c>
    </row>
    <row r="58" spans="1:9" x14ac:dyDescent="0.15">
      <c r="A58">
        <v>518</v>
      </c>
      <c r="B58" t="str">
        <f>VLOOKUP($A58,統計!$A:$G,2,)</f>
        <v>卷57</v>
      </c>
      <c r="C58" t="s">
        <v>86</v>
      </c>
      <c r="D58">
        <f>VLOOKUP($A58,統計!$A:$G,6,)</f>
        <v>172</v>
      </c>
      <c r="E58">
        <f>VLOOKUP($A58,統計!$A:$G,7,)</f>
        <v>180</v>
      </c>
      <c r="H58" s="11" t="s">
        <v>471</v>
      </c>
      <c r="I58" t="str">
        <f t="shared" si="0"/>
        <v>[卷57](5_筆記/资治通鉴57.html)|漢紀四十九|172|180|||漢靈帝5年至13年</v>
      </c>
    </row>
    <row r="59" spans="1:9" x14ac:dyDescent="0.15">
      <c r="A59">
        <v>519</v>
      </c>
      <c r="B59" t="str">
        <f>VLOOKUP($A59,統計!$A:$G,2,)</f>
        <v>卷58</v>
      </c>
      <c r="C59" t="s">
        <v>87</v>
      </c>
      <c r="D59">
        <f>VLOOKUP($A59,統計!$A:$G,6,)</f>
        <v>181</v>
      </c>
      <c r="E59">
        <f>VLOOKUP($A59,統計!$A:$G,7,)</f>
        <v>187</v>
      </c>
      <c r="F59" t="s">
        <v>472</v>
      </c>
      <c r="H59" s="11" t="s">
        <v>473</v>
      </c>
      <c r="I59" t="str">
        <f t="shared" si="0"/>
        <v>[卷58](5_筆記/资治通鉴58.html)|漢紀五十|181|187|檀石槐世系、何皇后世系||漢靈帝14年至20年</v>
      </c>
    </row>
    <row r="60" spans="1:9" x14ac:dyDescent="0.15">
      <c r="A60">
        <v>520</v>
      </c>
      <c r="B60" t="str">
        <f>VLOOKUP($A60,統計!$A:$G,2,)</f>
        <v>卷59</v>
      </c>
      <c r="C60" t="s">
        <v>88</v>
      </c>
      <c r="D60">
        <f>VLOOKUP($A60,統計!$A:$G,6,)</f>
        <v>188</v>
      </c>
      <c r="E60">
        <f>VLOOKUP($A60,統計!$A:$G,7,)</f>
        <v>190</v>
      </c>
      <c r="G60" t="s">
        <v>474</v>
      </c>
      <c r="H60" s="11" t="s">
        <v>475</v>
      </c>
      <c r="I60" t="str">
        <f t="shared" si="0"/>
        <v>[卷59](5_筆記/资治通鉴59.html)|漢紀五十一|188|190||十二分野表|漢靈帝21年、劉辯、漢獻帝至2年</v>
      </c>
    </row>
    <row r="61" spans="1:9" x14ac:dyDescent="0.15">
      <c r="A61">
        <v>521</v>
      </c>
      <c r="B61" t="str">
        <f>VLOOKUP($A61,統計!$A:$G,2,)</f>
        <v>卷60</v>
      </c>
      <c r="C61" t="s">
        <v>89</v>
      </c>
      <c r="D61">
        <f>VLOOKUP($A61,統計!$A:$G,6,)</f>
        <v>191</v>
      </c>
      <c r="E61">
        <f>VLOOKUP($A61,統計!$A:$G,7,)</f>
        <v>193</v>
      </c>
      <c r="F61" t="s">
        <v>476</v>
      </c>
      <c r="H61" s="11" t="s">
        <v>477</v>
      </c>
      <c r="I61" t="str">
        <f t="shared" si="0"/>
        <v>[卷60](5_筆記/资治通鉴60.html)|漢紀五十二|191|193|漢末道教諸張世系||漢獻帝3年至5年</v>
      </c>
    </row>
    <row r="62" spans="1:9" x14ac:dyDescent="0.15">
      <c r="A62">
        <v>522</v>
      </c>
      <c r="B62" t="str">
        <f>VLOOKUP($A62,統計!$A:$G,2,)</f>
        <v>卷61</v>
      </c>
      <c r="C62" t="s">
        <v>90</v>
      </c>
      <c r="D62">
        <f>VLOOKUP($A62,統計!$A:$G,6,)</f>
        <v>194</v>
      </c>
      <c r="E62">
        <f>VLOOKUP($A62,統計!$A:$G,7,)</f>
        <v>195</v>
      </c>
      <c r="F62" t="s">
        <v>478</v>
      </c>
      <c r="H62" s="11" t="s">
        <v>479</v>
      </c>
      <c r="I62" t="str">
        <f t="shared" si="0"/>
        <v>[卷61](5_筆記/资治通鉴61.html)|漢紀五十三|194|195|孫吳世系||漢獻帝6年至7年</v>
      </c>
    </row>
    <row r="63" spans="1:9" x14ac:dyDescent="0.15">
      <c r="A63">
        <v>523</v>
      </c>
      <c r="B63" t="str">
        <f>VLOOKUP($A63,統計!$A:$G,2,)</f>
        <v>卷62</v>
      </c>
      <c r="C63" t="s">
        <v>91</v>
      </c>
      <c r="D63">
        <f>VLOOKUP($A63,統計!$A:$G,6,)</f>
        <v>196</v>
      </c>
      <c r="E63">
        <f>VLOOKUP($A63,統計!$A:$G,7,)</f>
        <v>198</v>
      </c>
      <c r="F63" t="s">
        <v>481</v>
      </c>
      <c r="G63" t="s">
        <v>480</v>
      </c>
      <c r="H63" s="14" t="s">
        <v>482</v>
      </c>
      <c r="I63" t="str">
        <f t="shared" si="0"/>
        <v>[卷62](5_筆記/资治通鉴62.html)|漢紀五十四|196|198|下邳陳氏世系、潁川陳氏世系|蔡邕漢樂四品|漢獻帝8年至10年</v>
      </c>
    </row>
    <row r="64" spans="1:9" x14ac:dyDescent="0.15">
      <c r="A64">
        <v>524</v>
      </c>
      <c r="B64" t="str">
        <f>VLOOKUP($A64,統計!$A:$G,2,)</f>
        <v>卷63</v>
      </c>
      <c r="C64" t="s">
        <v>92</v>
      </c>
      <c r="D64">
        <f>VLOOKUP($A64,統計!$A:$G,6,)</f>
        <v>199</v>
      </c>
      <c r="E64">
        <f>VLOOKUP($A64,統計!$A:$G,7,)</f>
        <v>200</v>
      </c>
      <c r="H64" s="14" t="s">
        <v>483</v>
      </c>
      <c r="I64" t="str">
        <f t="shared" si="0"/>
        <v>[卷63](5_筆記/资治通鉴63.html)|漢紀五十五|199|200|||漢獻帝11年至12年</v>
      </c>
    </row>
    <row r="65" spans="1:9" x14ac:dyDescent="0.15">
      <c r="A65">
        <v>525</v>
      </c>
      <c r="B65" t="str">
        <f>VLOOKUP($A65,統計!$A:$G,2,)</f>
        <v>卷64</v>
      </c>
      <c r="C65" t="s">
        <v>93</v>
      </c>
      <c r="D65">
        <f>VLOOKUP($A65,統計!$A:$G,6,)</f>
        <v>201</v>
      </c>
      <c r="E65">
        <f>VLOOKUP($A65,統計!$A:$G,7,)</f>
        <v>205</v>
      </c>
      <c r="F65" t="s">
        <v>484</v>
      </c>
      <c r="H65" s="11" t="s">
        <v>485</v>
      </c>
      <c r="I65" t="str">
        <f t="shared" si="0"/>
        <v>[卷64](5_筆記/资治通鉴64.html)|漢紀五十六|201|205|遼東公孫世系||漢獻帝13年至17年</v>
      </c>
    </row>
    <row r="66" spans="1:9" x14ac:dyDescent="0.15">
      <c r="A66">
        <v>526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I66" t="e">
        <f t="shared" si="0"/>
        <v>#N/A</v>
      </c>
    </row>
    <row r="67" spans="1:9" x14ac:dyDescent="0.15">
      <c r="A67">
        <v>527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I67" t="e">
        <f t="shared" ref="I67:I130" si="1">"["&amp;B67&amp;"](5_筆記/资治通鉴"&amp;SUBSTITUTE(B67,"卷","")&amp;".html)|"&amp;C67&amp;"|"&amp;D67&amp;"|"&amp;E67&amp;"|"&amp;F67&amp;"|"&amp;G67&amp;"|"&amp;H67</f>
        <v>#N/A</v>
      </c>
    </row>
    <row r="68" spans="1:9" x14ac:dyDescent="0.15">
      <c r="A68">
        <v>528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529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"["&amp;B131&amp;"](5_筆記/资治通鉴"&amp;SUBSTITUTE(B131,"卷","")&amp;".html)|"&amp;C131&amp;"|"&amp;D131&amp;"|"&amp;E131&amp;"|"&amp;F131&amp;"|"&amp;G131&amp;"|"&amp;H131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"["&amp;B195&amp;"](5_筆記/资治通鉴"&amp;SUBSTITUTE(B195,"卷","")&amp;".html)|"&amp;C195&amp;"|"&amp;D195&amp;"|"&amp;E195&amp;"|"&amp;F195&amp;"|"&amp;G195&amp;"|"&amp;H195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"["&amp;B259&amp;"](5_筆記/资治通鉴"&amp;SUBSTITUTE(B259,"卷","")&amp;".html)|"&amp;C259&amp;"|"&amp;D259&amp;"|"&amp;E259&amp;"|"&amp;F259&amp;"|"&amp;G259&amp;"|"&amp;H259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2022-02-16T14:23:04Z</dcterms:modified>
</cp:coreProperties>
</file>