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I67" i="1" l="1"/>
  <c r="H67" i="1"/>
  <c r="F67" i="1"/>
  <c r="E67" i="1"/>
  <c r="C67" i="1"/>
  <c r="B67" i="1"/>
  <c r="I66" i="1" l="1"/>
  <c r="H66" i="1"/>
  <c r="F66" i="1"/>
  <c r="E66" i="1"/>
  <c r="C66" i="1"/>
  <c r="B66" i="1"/>
  <c r="F65" i="1" l="1"/>
  <c r="H65" i="1" s="1"/>
  <c r="C65" i="1"/>
  <c r="E65" i="1" s="1"/>
  <c r="B65" i="1"/>
  <c r="I65" i="1" l="1"/>
  <c r="I64" i="1"/>
  <c r="H64" i="1"/>
  <c r="F64" i="1"/>
  <c r="E64" i="1"/>
  <c r="C64" i="1"/>
  <c r="B64" i="1"/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<sst xmlns="http://schemas.openxmlformats.org/spreadsheetml/2006/main" count="491" uniqueCount="488">
  <si>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</si>
  <si>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</si>
  <si>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</si>
  <si>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</si>
  <si>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</si>
  <si>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</si>
  <si>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</si>
  <si>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</si>
  <si>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</si>
  <si>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</si>
  <si>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</si>
  <si>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</si>
  <si>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</si>
  <si>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</si>
  <si>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</si>
  <si>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</si>
  <si>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</si>
  <si>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</si>
  <si>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</si>
  <si>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</si>
  <si>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</si>
  <si>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</si>
  <si>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</si>
  <si>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</si>
  <si>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</si>
  <si>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</si>
  <si>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</si>
  <si>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</si>
  <si>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</si>
  <si>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</si>
  <si>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</si>
  <si>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</si>
  <si>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</si>
  <si>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</si>
  <si>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</si>
  <si>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</si>
  <si>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</si>
  <si>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</si>
  <si>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</si>
  <si>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</si>
  <si>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</si>
  <si>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</si>
  <si>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</si>
  <si>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</si>
  <si>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</si>
  <si>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</si>
  <si>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</si>
  <si>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</si>
  <si>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</si>
  <si>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</si>
  <si>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</si>
  <si>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</si>
  <si>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</si>
  <si>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</si>
  <si>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</si>
  <si>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</si>
  <si>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</si>
  <si>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</si>
  <si>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</si>
  <si>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</si>
  <si>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</si>
  <si>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</si>
  <si>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</si>
  <si>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</si>
  <si>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</si>
  <si>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</si>
  <si>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</si>
  <si>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</si>
  <si>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</si>
  <si>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</si>
  <si>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</si>
  <si>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</si>
  <si>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</si>
  <si>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</si>
  <si>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</si>
  <si>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</si>
  <si>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</si>
  <si>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</si>
  <si>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</si>
  <si>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</si>
  <si>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</si>
  <si>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</si>
  <si>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</si>
  <si>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</si>
  <si>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</si>
  <si>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</si>
  <si>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</si>
  <si>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</si>
  <si>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</si>
  <si>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</si>
  <si>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</si>
  <si>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</si>
  <si>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</si>
  <si>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</si>
  <si>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</si>
  <si>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</si>
  <si>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</si>
  <si>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</si>
  <si>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</si>
  <si>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</si>
  <si>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</si>
  <si>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</si>
  <si>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</si>
  <si>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</si>
  <si>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</si>
  <si>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</si>
  <si>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</si>
  <si>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</si>
  <si>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</si>
  <si>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</si>
  <si>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</si>
  <si>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</si>
  <si>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</si>
  <si>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</si>
  <si>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</si>
  <si>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</si>
  <si>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</si>
  <si>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</si>
  <si>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</si>
  <si>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</si>
  <si>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</si>
  <si>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</si>
  <si>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</si>
  <si>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</si>
  <si>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</si>
  <si>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</si>
  <si>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</si>
  <si>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</si>
  <si>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</si>
  <si>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</si>
  <si>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</si>
  <si>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</si>
  <si>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</si>
  <si>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</si>
  <si>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</si>
  <si>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</si>
  <si>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</si>
  <si>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</si>
  <si>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</si>
  <si>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</si>
  <si>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</si>
  <si>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</si>
  <si>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</si>
  <si>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</si>
  <si>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</si>
  <si>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</si>
  <si>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</si>
  <si>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</si>
  <si>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</si>
  <si>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</si>
  <si>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</si>
  <si>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</si>
  <si>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</si>
  <si>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</si>
  <si>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</si>
  <si>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</si>
  <si>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</si>
  <si>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</si>
  <si>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</si>
  <si>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</si>
  <si>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</si>
  <si>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</si>
  <si>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</si>
  <si>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</si>
  <si>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</si>
  <si>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</si>
  <si>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</si>
  <si>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</si>
  <si>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</si>
  <si>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</si>
  <si>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</si>
  <si>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</si>
  <si>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</si>
  <si>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</si>
  <si>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</si>
  <si>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</si>
  <si>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</si>
  <si>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</si>
  <si>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</si>
  <si>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</si>
  <si>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</si>
  <si>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</si>
  <si>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</si>
  <si>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</si>
  <si>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</si>
  <si>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</si>
  <si>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</si>
  <si>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</si>
  <si>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</si>
  <si>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</si>
  <si>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</si>
  <si>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</si>
  <si>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</si>
  <si>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</si>
  <si>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</si>
  <si>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</si>
  <si>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</si>
  <si>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</si>
  <si>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</si>
  <si>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</si>
  <si>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</si>
  <si>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</si>
  <si>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</si>
  <si>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</si>
  <si>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</si>
  <si>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</si>
  <si>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</si>
  <si>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</si>
  <si>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</si>
  <si>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</si>
  <si>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</si>
  <si>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</si>
  <si>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</si>
  <si>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</si>
  <si>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</si>
  <si>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</si>
  <si>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</si>
  <si>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</si>
  <si>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</si>
  <si>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</si>
  <si>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</si>
  <si>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</si>
  <si>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</si>
  <si>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</si>
  <si>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</si>
  <si>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</si>
  <si>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</si>
  <si>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</si>
  <si>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</si>
  <si>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</si>
  <si>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</si>
  <si>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</si>
  <si>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</si>
  <si>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</si>
  <si>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</si>
  <si>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</si>
  <si>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</si>
  <si>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</si>
  <si>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</si>
  <si>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</si>
  <si>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</si>
  <si>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</si>
  <si>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</si>
  <si>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</si>
  <si>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</si>
  <si>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</si>
  <si>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</si>
  <si>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</si>
  <si>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</si>
  <si>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</si>
  <si>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</si>
  <si>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</si>
  <si>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</si>
  <si>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</si>
  <si>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</si>
  <si>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</si>
  <si>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</si>
  <si>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</si>
  <si>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</si>
  <si>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</si>
  <si>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</si>
  <si>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</si>
  <si>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</si>
  <si>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</si>
  <si>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</si>
  <si>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</si>
  <si>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</si>
  <si>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</si>
  <si>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</si>
  <si>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</si>
  <si>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</si>
  <si>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</si>
  <si>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</si>
  <si>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</si>
  <si>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</si>
  <si>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</si>
  <si>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</si>
  <si>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</si>
  <si>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</si>
  <si>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</si>
  <si>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</si>
  <si>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</si>
  <si>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</si>
  <si>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</si>
  <si>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</si>
  <si>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</si>
  <si>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</si>
  <si>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</si>
  <si>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</si>
  <si>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</si>
  <si>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</si>
  <si>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</si>
  <si>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</si>
  <si>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</si>
  <si>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</si>
  <si>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</si>
  <si>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</si>
  <si>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</si>
  <si>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</si>
  <si>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</si>
  <si>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</si>
  <si>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</si>
  <si>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</si>
  <si>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</si>
  <si>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</si>
  <si>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</si>
  <si>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</si>
  <si>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</si>
  <si>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</si>
  <si>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</si>
  <si>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</si>
  <si>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</si>
  <si>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</si>
  <si>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</si>
  <si>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</si>
  <si>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</si>
  <si>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</si>
  <si>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</si>
  <si>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</si>
  <si>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</si>
  <si>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</si>
  <si>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</si>
  <si>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</si>
  <si>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</si>
  <si>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</si>
  <si>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</si>
  <si>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</si>
  <si>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</si>
  <si>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</si>
  <si>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</si>
  <si>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</si>
  <si>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</si>
  <si>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</si>
  <si>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</si>
  <si>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</si>
  <si>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</si>
  <si>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</si>
  <si>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</si>
  <si>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</si>
  <si>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</si>
  <si>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</si>
  <si>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</si>
  <si>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</si>
  <si>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</si>
  <si>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</si>
  <si>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</si>
  <si>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</si>
  <si>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</si>
  <si>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</si>
  <si>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</si>
  <si>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</si>
  <si>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</si>
  <si>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</si>
  <si>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</si>
  <si>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</si>
  <si>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</si>
  <si>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</si>
  <si>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</si>
  <si>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</si>
  <si>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</si>
  <si>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</si>
  <si>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</si>
  <si>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</si>
  <si>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</si>
  <si>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</si>
  <si>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</si>
  <si>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</si>
  <si>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</si>
  <si>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</si>
  <si>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</si>
  <si>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</si>
  <si>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</si>
  <si>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</si>
  <si>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</si>
  <si>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</si>
  <si>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</si>
  <si>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</si>
  <si>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</si>
  <si>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</si>
  <si>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</si>
  <si>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</si>
  <si>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</si>
  <si>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</si>
  <si>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</si>
  <si>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</si>
  <si>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</si>
  <si>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</si>
  <si>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</si>
  <si>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</si>
  <si>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</si>
  <si>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</si>
  <si>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</si>
  <si>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</si>
  <si>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</si>
  <si>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</si>
  <si>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</si>
  <si>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</si>
  <si>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</si>
  <si>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</si>
  <si>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</si>
  <si>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</si>
  <si>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</si>
  <si>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</si>
  <si>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</si>
  <si>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</si>
  <si>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</si>
  <si>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</si>
  <si>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</si>
  <si>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</si>
  <si>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</si>
  <si>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</si>
  <si>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</si>
  <si>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</si>
  <si>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</si>
  <si>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</si>
  <si>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</si>
  <si>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</si>
  <si>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</si>
  <si>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</si>
  <si>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</si>
  <si>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</si>
  <si>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</si>
  <si>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</si>
  <si>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</si>
  <si>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</si>
  <si>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</si>
  <si>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</si>
  <si>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</si>
  <si>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</si>
  <si>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</si>
  <si>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</si>
  <si>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</si>
  <si>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</si>
  <si>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</si>
  <si>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</si>
  <si>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</si>
  <si>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</si>
  <si>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</si>
  <si>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</si>
  <si>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</si>
  <si>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</si>
  <si>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</si>
  <si>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</si>
  <si>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</si>
  <si>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</si>
  <si>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</si>
  <si>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</si>
  <si>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</si>
  <si>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</si>
  <si>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</si>
  <si>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</si>
  <si>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</si>
  <si>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</si>
  <si>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</si>
  <si>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</si>
  <si>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</si>
  <si>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</si>
  <si>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</si>
  <si>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</si>
  <si>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</si>
  <si>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</si>
  <si>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</si>
  <si>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</si>
  <si>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</si>
  <si>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</si>
  <si>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</si>
  <si>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</si>
  <si>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</si>
  <si>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</si>
  <si>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</si>
  <si>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</si>
  <si>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</si>
  <si>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</si>
  <si>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</si>
  <si>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</si>
  <si>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</si>
  <si>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</si>
  <si>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</si>
  <si>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</si>
  <si>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</si>
  <si>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</si>
  <si>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</si>
  <si>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</si>
  <si>
    <t>漢獻帝11年至12年</t>
    <phoneticPr fontId="1" type="noConversion"/>
  </si>
  <si>
    <t>遼東公孫世系</t>
    <phoneticPr fontId="1" type="noConversion"/>
  </si>
  <si>
    <t>漢獻帝13年至17年</t>
    <phoneticPr fontId="1" type="noConversion"/>
  </si>
  <si>
    <t>漢獻帝18年至20年</t>
  </si>
  <si>
    <t>漢獻帝21年至25年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</si>
</sst>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66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7096"/>
        <c:axId val="203672216"/>
      </c:scatterChart>
      <c:valAx>
        <c:axId val="20328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72216"/>
        <c:crosses val="autoZero"/>
        <c:crossBetween val="midCat"/>
      </c:valAx>
      <c:valAx>
        <c:axId val="2036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8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pane ySplit="1" topLeftCell="A52" activePane="bottomLeft" state="frozen"/>
      <selection pane="bottomLeft" activeCell="G67" sqref="G67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635.69696969696963</v>
      </c>
      <c r="P2" s="1">
        <f>$C$2+O2</f>
        <v>44654.696969696968</v>
      </c>
      <c r="Q2">
        <f>(M2-$F$2)*$L$11</f>
        <v>525.85991346867377</v>
      </c>
      <c r="R2" s="1">
        <f>$C$2+Q2</f>
        <v>44544.859913468674</v>
      </c>
    </row>
    <row r="3" spans="1:18" x14ac:dyDescent="0.15">
      <c r="A3">
        <v>102</v>
      </c>
      <c r="B3" t="str">
        <f t="shared" ref="B3:B67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729.18181818181813</v>
      </c>
      <c r="P3" s="1">
        <f t="shared" ref="P3:R8" si="6">$C$2+O3</f>
        <v>44748.181818181816</v>
      </c>
      <c r="Q3">
        <f t="shared" ref="Q3:Q8" si="7">(M3-$F$2)*$L$11</f>
        <v>576.50452792793601</v>
      </c>
      <c r="R3" s="1">
        <f t="shared" si="6"/>
        <v>44595.504527927937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1103.121212121212</v>
      </c>
      <c r="P4" s="1">
        <f t="shared" si="6"/>
        <v>45122.121212121216</v>
      </c>
      <c r="Q4">
        <f t="shared" si="7"/>
        <v>694.6752949995481</v>
      </c>
      <c r="R4" s="1">
        <f t="shared" si="6"/>
        <v>44713.67529499955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1645.3333333333333</v>
      </c>
      <c r="P5" s="1">
        <f>$C$2+O5</f>
        <v>45664.333333333336</v>
      </c>
      <c r="Q5">
        <f t="shared" si="7"/>
        <v>837.32429239313694</v>
      </c>
      <c r="R5" s="1">
        <f>$C$2+Q5</f>
        <v>44856.324292393139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2477.3484848484845</v>
      </c>
      <c r="P6" s="1">
        <f t="shared" si="6"/>
        <v>46496.348484848488</v>
      </c>
      <c r="Q6">
        <f t="shared" si="7"/>
        <v>1105.7407490272271</v>
      </c>
      <c r="R6" s="1">
        <f t="shared" si="6"/>
        <v>45124.740749027231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2748.454545454545</v>
      </c>
      <c r="P7" s="1">
        <f t="shared" si="6"/>
        <v>46767.454545454544</v>
      </c>
      <c r="Q7">
        <f t="shared" si="7"/>
        <v>1149.6327482252545</v>
      </c>
      <c r="R7" s="1">
        <f t="shared" si="6"/>
        <v>45168.632748225253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2748.454545454545</v>
      </c>
      <c r="P8" s="1">
        <f t="shared" si="6"/>
        <v>46767.454545454544</v>
      </c>
      <c r="Q8">
        <f t="shared" si="7"/>
        <v>1149.6327482252545</v>
      </c>
      <c r="R8" s="1">
        <f>$C$2+Q8</f>
        <v>45168.632748225253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9.3484848484848477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0.84407690765437193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  <row r="64" spans="1:9" x14ac:dyDescent="0.15">
      <c r="A64">
        <v>524</v>
      </c>
      <c r="B64" t="str">
        <f t="shared" si="2"/>
        <v>卷63</v>
      </c>
      <c r="C64" s="1">
        <f t="shared" ref="C64" si="126">D63+1</f>
        <v>44593</v>
      </c>
      <c r="D64" s="1">
        <v>44600</v>
      </c>
      <c r="E64" s="2">
        <f t="shared" ref="E64" si="127">D64-C64+1</f>
        <v>8</v>
      </c>
      <c r="F64">
        <f t="shared" ref="F64" si="128">G63+1</f>
        <v>199</v>
      </c>
      <c r="G64" s="2">
        <v>200</v>
      </c>
      <c r="H64">
        <f t="shared" ref="H64" si="129">IF(F64*G64&lt;0,ABS(F64)+ABS(G64),G64-F64+1)</f>
        <v>2</v>
      </c>
      <c r="I64">
        <f t="shared" ref="I64" si="130">E64/H64</f>
        <v>4</v>
      </c>
    </row>
    <row r="65" spans="1:9" x14ac:dyDescent="0.15">
      <c r="A65">
        <v>525</v>
      </c>
      <c r="B65" t="str">
        <f t="shared" si="2"/>
        <v>卷64</v>
      </c>
      <c r="C65" s="1">
        <f t="shared" ref="C65" si="131">D64+1</f>
        <v>44601</v>
      </c>
      <c r="D65" s="1">
        <v>44608</v>
      </c>
      <c r="E65" s="2">
        <f t="shared" ref="E65" si="132">D65-C65+1</f>
        <v>8</v>
      </c>
      <c r="F65">
        <f t="shared" ref="F65" si="133">G64+1</f>
        <v>201</v>
      </c>
      <c r="G65" s="2">
        <v>205</v>
      </c>
      <c r="H65">
        <f t="shared" ref="H65" si="134">IF(F65*G65&lt;0,ABS(F65)+ABS(G65),G65-F65+1)</f>
        <v>5</v>
      </c>
      <c r="I65">
        <f t="shared" ref="I65" si="135">E65/H65</f>
        <v>1.6</v>
      </c>
    </row>
    <row r="66" spans="1:9" x14ac:dyDescent="0.15">
      <c r="A66">
        <v>526</v>
      </c>
      <c r="B66" t="str">
        <f t="shared" si="2"/>
        <v>卷65</v>
      </c>
      <c r="C66" s="1">
        <f t="shared" ref="C66" si="136">D65+1</f>
        <v>44609</v>
      </c>
      <c r="D66" s="1">
        <v>44616</v>
      </c>
      <c r="E66" s="2">
        <f t="shared" ref="E66" si="137">D66-C66+1</f>
        <v>8</v>
      </c>
      <c r="F66">
        <f t="shared" ref="F66" si="138">G65+1</f>
        <v>206</v>
      </c>
      <c r="G66" s="2">
        <v>208</v>
      </c>
      <c r="H66">
        <f t="shared" ref="H66" si="139">IF(F66*G66&lt;0,ABS(F66)+ABS(G66),G66-F66+1)</f>
        <v>3</v>
      </c>
      <c r="I66">
        <f t="shared" ref="I66" si="140">E66/H66</f>
        <v>2.6666666666666665</v>
      </c>
    </row>
    <row r="67" spans="1:9" x14ac:dyDescent="0.15">
      <c r="A67">
        <v>527</v>
      </c>
      <c r="B67" t="str">
        <f t="shared" si="2"/>
        <v>卷66</v>
      </c>
      <c r="C67" s="1">
        <f t="shared" ref="C67" si="141">D66+1</f>
        <v>44617</v>
      </c>
      <c r="D67" s="1">
        <v>44625</v>
      </c>
      <c r="E67" s="2">
        <f t="shared" ref="E67" si="142">D67-C67+1</f>
        <v>9</v>
      </c>
      <c r="F67">
        <f t="shared" ref="F67" si="143">G66+1</f>
        <v>209</v>
      </c>
      <c r="G67" s="2">
        <v>213</v>
      </c>
      <c r="H67">
        <f t="shared" ref="H67" si="144">IF(F67*G67&lt;0,ABS(F67)+ABS(G67),G67-F67+1)</f>
        <v>5</v>
      </c>
      <c r="I67">
        <f t="shared" ref="I67" si="145">E67/H67</f>
        <v>1.8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>
      <pane ySplit="1" topLeftCell="A41" activePane="bottomLeft" state="frozen"/>
      <selection pane="bottomLeft" activeCell="I67" sqref="I67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439</v>
      </c>
      <c r="G17" t="s">
        <v>438</v>
      </c>
      <c r="H17" s="11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440</v>
      </c>
      <c r="G20" t="s">
        <v>441</v>
      </c>
      <c r="H20" s="11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442</v>
      </c>
      <c r="H21" s="1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s="11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444</v>
      </c>
      <c r="H24" s="11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464</v>
      </c>
      <c r="H39" s="11" t="s">
        <v>420</v>
      </c>
      <c r="I39" t="str">
        <f t="shared" si="0"/>
        <v>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446</v>
      </c>
      <c r="G46" t="s">
        <v>445</v>
      </c>
      <c r="H46" s="11" t="s">
        <v>447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448</v>
      </c>
      <c r="H47" s="11" t="s">
        <v>449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451</v>
      </c>
      <c r="G48" t="s">
        <v>452</v>
      </c>
      <c r="H48" s="11" t="s">
        <v>450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454</v>
      </c>
      <c r="H49" s="11" t="s">
        <v>453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455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456</v>
      </c>
      <c r="G51" t="s">
        <v>457</v>
      </c>
      <c r="H51" s="13" t="s">
        <v>458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460</v>
      </c>
      <c r="H52" s="11" t="s">
        <v>459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461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463</v>
      </c>
      <c r="H54" s="11" t="s">
        <v>462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467</v>
      </c>
      <c r="G55" t="s">
        <v>466</v>
      </c>
      <c r="H55" s="11" t="s">
        <v>465</v>
      </c>
      <c r="I55" t="str">
        <f t="shared" si="0"/>
        <v>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468</v>
      </c>
      <c r="I56" t="str">
        <f t="shared" si="0"/>
        <v>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470</v>
      </c>
      <c r="H57" s="11" t="s">
        <v>469</v>
      </c>
      <c r="I57" t="str">
        <f t="shared" si="0"/>
        <v>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471</v>
      </c>
      <c r="I58" t="str">
        <f t="shared" si="0"/>
        <v>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472</v>
      </c>
      <c r="H59" s="11" t="s">
        <v>473</v>
      </c>
      <c r="I59" t="str">
        <f t="shared" si="0"/>
        <v>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474</v>
      </c>
      <c r="H60" s="11" t="s">
        <v>475</v>
      </c>
      <c r="I60" t="str">
        <f t="shared" si="0"/>
        <v>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476</v>
      </c>
      <c r="H61" s="11" t="s">
        <v>477</v>
      </c>
      <c r="I61" t="str">
        <f t="shared" si="0"/>
        <v>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478</v>
      </c>
      <c r="H62" s="11" t="s">
        <v>479</v>
      </c>
      <c r="I62" t="str">
        <f t="shared" si="0"/>
        <v>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481</v>
      </c>
      <c r="G63" t="s">
        <v>480</v>
      </c>
      <c r="H63" s="14" t="s">
        <v>482</v>
      </c>
      <c r="I63" t="str">
        <f t="shared" si="0"/>
        <v>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92</v>
      </c>
      <c r="D64">
        <f>VLOOKUP($A64,統計!$A:$G,6,)</f>
        <v>199</v>
      </c>
      <c r="E64">
        <f>VLOOKUP($A64,統計!$A:$G,7,)</f>
        <v>200</v>
      </c>
      <c r="H64" s="14" t="s">
        <v>483</v>
      </c>
      <c r="I64" t="str">
        <f t="shared" si="0"/>
        <v>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93</v>
      </c>
      <c r="D65">
        <f>VLOOKUP($A65,統計!$A:$G,6,)</f>
        <v>201</v>
      </c>
      <c r="E65">
        <f>VLOOKUP($A65,統計!$A:$G,7,)</f>
        <v>205</v>
      </c>
      <c r="F65" t="s">
        <v>484</v>
      </c>
      <c r="H65" s="11" t="s">
        <v>485</v>
      </c>
      <c r="I65" t="str">
        <f t="shared" si="0"/>
        <v>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94</v>
      </c>
      <c r="D66">
        <f>VLOOKUP($A66,統計!$A:$G,6,)</f>
        <v>206</v>
      </c>
      <c r="E66">
        <f>VLOOKUP($A66,統計!$A:$G,7,)</f>
        <v>208</v>
      </c>
      <c r="H66" s="11" t="s">
        <v>486</v>
      </c>
      <c r="I66" t="str">
        <f t="shared" si="0"/>
        <v>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95</v>
      </c>
      <c r="D67">
        <f>VLOOKUP($A67,統計!$A:$G,6,)</f>
        <v>209</v>
      </c>
      <c r="E67">
        <f>VLOOKUP($A67,統計!$A:$G,7,)</f>
        <v>213</v>
      </c>
      <c r="H67" s="11" t="s">
        <v>487</v>
      </c>
      <c r="I67" t="str">
        <f t="shared" ref="I67:I130" si="1">"["&amp;B67&amp;"](5_筆記/资治通鉴"&amp;SUBSTITUTE(B67,"卷","")&amp;".html)|"&amp;C67&amp;"|"&amp;D67&amp;"|"&amp;E67&amp;"|"&amp;F67&amp;"|"&amp;G67&amp;"|"&amp;H67</f>
        <v>[卷66](5_筆記/资治通鉴66.html)|漢紀五十八|209|213|||漢獻帝21年至25年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2022-03-05T06:36:30Z</dcterms:modified>
</cp:coreProperties>
</file>