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" i="3"/>
  <c r="I69" i="1" l="1"/>
  <c r="H69" i="1"/>
  <c r="F69" i="1"/>
  <c r="E69" i="1"/>
  <c r="C69" i="1"/>
  <c r="B69" i="1"/>
  <c r="I68" i="1" l="1"/>
  <c r="H68" i="1"/>
  <c r="F68" i="1"/>
  <c r="E68" i="1"/>
  <c r="C68" i="1"/>
  <c r="B68" i="1"/>
  <c r="I67" i="1" l="1"/>
  <c r="H67" i="1"/>
  <c r="F67" i="1"/>
  <c r="E67" i="1"/>
  <c r="C67" i="1"/>
  <c r="B67" i="1"/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G8" i="2" l="1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<sst xmlns="http://schemas.openxmlformats.org/spreadsheetml/2006/main" count="494" uniqueCount="491">
  <si>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</si>
  <si>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</si>
  <si>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</si>
  <si>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</si>
  <si>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</si>
  <si>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</si>
  <si>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</si>
  <si>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</si>
  <si>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</si>
  <si>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</si>
  <si>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</si>
  <si>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</si>
  <si>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</si>
  <si>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</si>
  <si>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</si>
  <si>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</si>
  <si>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</si>
  <si>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</si>
  <si>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</si>
  <si>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</si>
  <si>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</si>
  <si>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</si>
  <si>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</si>
  <si>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</si>
  <si>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</si>
  <si>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</si>
  <si>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</si>
  <si>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</si>
  <si>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</si>
  <si>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</si>
  <si>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</si>
  <si>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</si>
  <si>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</si>
  <si>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</si>
  <si>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</si>
  <si>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</si>
  <si>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</si>
  <si>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</si>
  <si>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</si>
  <si>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</si>
  <si>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</si>
  <si>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</si>
  <si>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</si>
  <si>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</si>
  <si>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</si>
  <si>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</si>
  <si>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</si>
  <si>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</si>
  <si>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</si>
  <si>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</si>
  <si>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</si>
  <si>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</si>
  <si>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</si>
  <si>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</si>
  <si>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</si>
  <si>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</si>
  <si>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</si>
  <si>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</si>
  <si>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</si>
  <si>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</si>
  <si>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</si>
  <si>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</si>
  <si>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</si>
  <si>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</si>
  <si>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</si>
  <si>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</si>
  <si>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</si>
  <si>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</si>
  <si>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</si>
  <si>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</si>
  <si>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</si>
  <si>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</si>
  <si>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</si>
  <si>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</si>
  <si>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</si>
  <si>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</si>
  <si>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</si>
  <si>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</si>
  <si>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</si>
  <si>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</si>
  <si>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</si>
  <si>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</si>
  <si>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</si>
  <si>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</si>
  <si>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</si>
  <si>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</si>
  <si>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</si>
  <si>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</si>
  <si>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</si>
  <si>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</si>
  <si>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</si>
  <si>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</si>
  <si>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</si>
  <si>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</si>
  <si>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</si>
  <si>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</si>
  <si>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</si>
  <si>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</si>
  <si>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</si>
  <si>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</si>
  <si>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</si>
  <si>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</si>
  <si>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</si>
  <si>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</si>
  <si>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</si>
  <si>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</si>
  <si>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</si>
  <si>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</si>
  <si>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</si>
  <si>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</si>
  <si>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</si>
  <si>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</si>
  <si>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</si>
  <si>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</si>
  <si>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</si>
  <si>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</si>
  <si>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</si>
  <si>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</si>
  <si>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</si>
  <si>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</si>
  <si>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</si>
  <si>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</si>
  <si>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</si>
  <si>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</si>
  <si>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</si>
  <si>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</si>
  <si>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</si>
  <si>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</si>
  <si>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</si>
  <si>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</si>
  <si>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</si>
  <si>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</si>
  <si>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</si>
  <si>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</si>
  <si>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</si>
  <si>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</si>
  <si>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</si>
  <si>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</si>
  <si>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</si>
  <si>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</si>
  <si>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</si>
  <si>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</si>
  <si>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</si>
  <si>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</si>
  <si>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</si>
  <si>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</si>
  <si>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</si>
  <si>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</si>
  <si>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</si>
  <si>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</si>
  <si>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</si>
  <si>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</si>
  <si>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</si>
  <si>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</si>
  <si>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</si>
  <si>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</si>
  <si>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</si>
  <si>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</si>
  <si>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</si>
  <si>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</si>
  <si>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</si>
  <si>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</si>
  <si>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</si>
  <si>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</si>
  <si>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</si>
  <si>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</si>
  <si>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</si>
  <si>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</si>
  <si>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</si>
  <si>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</si>
  <si>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</si>
  <si>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</si>
  <si>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</si>
  <si>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</si>
  <si>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</si>
  <si>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</si>
  <si>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</si>
  <si>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</si>
  <si>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</si>
  <si>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</si>
  <si>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</si>
  <si>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</si>
  <si>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</si>
  <si>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</si>
  <si>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</si>
  <si>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</si>
  <si>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</si>
  <si>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</si>
  <si>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</si>
  <si>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</si>
  <si>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</si>
  <si>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</si>
  <si>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</si>
  <si>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</si>
  <si>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</si>
  <si>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</si>
  <si>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</si>
  <si>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</si>
  <si>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</si>
  <si>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</si>
  <si>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</si>
  <si>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</si>
  <si>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</si>
  <si>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</si>
  <si>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</si>
  <si>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</si>
  <si>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</si>
  <si>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</si>
  <si>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</si>
  <si>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</si>
  <si>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</si>
  <si>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</si>
  <si>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</si>
  <si>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</si>
  <si>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</si>
  <si>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</si>
  <si>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</si>
  <si>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</si>
  <si>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</si>
  <si>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</si>
  <si>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</si>
  <si>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</si>
  <si>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</si>
  <si>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</si>
  <si>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</si>
  <si>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</si>
  <si>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</si>
  <si>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</si>
  <si>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</si>
  <si>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</si>
  <si>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</si>
  <si>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</si>
  <si>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</si>
  <si>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</si>
  <si>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</si>
  <si>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</si>
  <si>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</si>
  <si>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</si>
  <si>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</si>
  <si>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</si>
  <si>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</si>
  <si>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</si>
  <si>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</si>
  <si>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</si>
  <si>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</si>
  <si>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</si>
  <si>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</si>
  <si>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</si>
  <si>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</si>
  <si>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</si>
  <si>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</si>
  <si>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</si>
  <si>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</si>
  <si>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</si>
  <si>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</si>
  <si>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</si>
  <si>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</si>
  <si>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</si>
  <si>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</si>
  <si>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</si>
  <si>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</si>
  <si>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</si>
  <si>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</si>
  <si>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</si>
  <si>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</si>
  <si>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</si>
  <si>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</si>
  <si>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</si>
  <si>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</si>
  <si>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</si>
  <si>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</si>
  <si>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</si>
  <si>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</si>
  <si>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</si>
  <si>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</si>
  <si>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</si>
  <si>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</si>
  <si>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</si>
  <si>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</si>
  <si>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</si>
  <si>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</si>
  <si>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</si>
  <si>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</si>
  <si>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</si>
  <si>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</si>
  <si>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</si>
  <si>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</si>
  <si>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</si>
  <si>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</si>
  <si>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</si>
  <si>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</si>
  <si>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</si>
  <si>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</si>
  <si>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</si>
  <si>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</si>
  <si>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</si>
  <si>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</si>
  <si>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</si>
  <si>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</si>
  <si>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</si>
  <si>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</si>
  <si>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</si>
  <si>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</si>
  <si>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</si>
  <si>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</si>
  <si>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</si>
  <si>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</si>
  <si>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</si>
  <si>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</si>
  <si>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</si>
  <si>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</si>
  <si>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</si>
  <si>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</si>
  <si>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</si>
  <si>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</si>
  <si>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</si>
  <si>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</si>
  <si>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</si>
  <si>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</si>
  <si>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</si>
  <si>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</si>
  <si>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</si>
  <si>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</si>
  <si>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</si>
  <si>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</si>
  <si>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</si>
  <si>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</si>
  <si>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</si>
  <si>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</si>
  <si>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</si>
  <si>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</si>
  <si>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</si>
  <si>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</si>
  <si>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</si>
  <si>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</si>
  <si>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</si>
  <si>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</si>
  <si>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</si>
  <si>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</si>
  <si>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</si>
  <si>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</si>
  <si>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</si>
  <si>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</si>
  <si>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</si>
  <si>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</si>
  <si>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</si>
  <si>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</si>
  <si>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</si>
  <si>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</si>
  <si>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</si>
  <si>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</si>
  <si>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</si>
  <si>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</si>
  <si>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</si>
  <si>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</si>
  <si>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</si>
  <si>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</si>
  <si>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</si>
  <si>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</si>
  <si>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</si>
  <si>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</si>
  <si>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</si>
  <si>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</si>
  <si>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</si>
  <si>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</si>
  <si>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</si>
  <si>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</si>
  <si>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</si>
  <si>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</si>
  <si>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</si>
  <si>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</si>
  <si>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</si>
  <si>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</si>
  <si>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</si>
  <si>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</si>
  <si>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</si>
  <si>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</si>
  <si>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</si>
  <si>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</si>
  <si>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</si>
  <si>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</si>
  <si>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</si>
  <si>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</si>
  <si>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</si>
  <si>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</si>
  <si>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</si>
  <si>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</si>
  <si>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</si>
  <si>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</si>
  <si>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</si>
  <si>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</si>
  <si>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</si>
  <si>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</si>
  <si>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</si>
  <si>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</si>
  <si>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</si>
  <si>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</si>
  <si>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</si>
  <si>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</si>
  <si>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</si>
  <si>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</si>
  <si>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</si>
  <si>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</si>
  <si>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</si>
  <si>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</si>
  <si>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</si>
  <si>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</si>
  <si>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</si>
  <si>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</si>
  <si>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</si>
  <si>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</si>
  <si>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</si>
  <si>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</si>
  <si>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</si>
  <si>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</si>
  <si>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</si>
  <si>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</si>
  <si>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</si>
  <si>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</si>
  <si>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</si>
  <si>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</si>
  <si>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</si>
  <si>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</si>
  <si>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</si>
  <si>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</si>
  <si>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</si>
  <si>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</si>
  <si>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</si>
  <si>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</si>
  <si>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</si>
  <si>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</si>
  <si>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</si>
  <si>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</si>
  <si>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</si>
  <si>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</si>
  <si>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</si>
  <si>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</si>
  <si>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</si>
  <si>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</si>
  <si>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</si>
  <si>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</si>
  <si>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</si>
  <si>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</si>
  <si>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</si>
  <si>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</si>
  <si>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</si>
  <si>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</si>
  <si>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</si>
  <si>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</si>
  <si>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</si>
  <si>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</si>
  <si>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</si>
  <si>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</si>
  <si>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</si>
  <si>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</si>
  <si>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</si>
  <si>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</si>
  <si>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</si>
  <si>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</si>
  <si>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</si>
  <si>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</si>
  <si>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</si>
  <si>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</si>
  <si>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</si>
  <si>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</si>
  <si>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</si>
  <si>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</si>
  <si>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</si>
  <si>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</si>
  <si>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</si>
  <si>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</si>
  <si>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</si>
  <si>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</si>
  <si>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</si>
  <si>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</si>
  <si>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</si>
  <si>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</si>
  <si>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</si>
  <si>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</si>
  <si>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</si>
  <si>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</si>
  <si>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</si>
  <si>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</si>
  <si>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</si>
  <si>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</si>
  <si>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</si>
  <si>
    <t>漢獻帝21年至25年</t>
  </si>
  <si>
    <t>孫十萬合肥之戰表</t>
    <phoneticPr fontId="1" type="noConversion"/>
  </si>
  <si>
    <t>漢獻帝26年至28年</t>
    <phoneticPr fontId="1" type="noConversion"/>
  </si>
  <si>
    <t>漢獻帝29年至31年</t>
  </si>
  <si>
    <t>漢兵役類型(昭帝紀注)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</si>
</sst>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68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9048"/>
        <c:axId val="204352032"/>
      </c:scatterChart>
      <c:valAx>
        <c:axId val="20433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52032"/>
        <c:crosses val="autoZero"/>
        <c:crossBetween val="midCat"/>
      </c:valAx>
      <c:valAx>
        <c:axId val="2043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33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>
      <pane ySplit="1" topLeftCell="A2" activePane="bottomLeft" state="frozen"/>
      <selection pane="bottomLeft" activeCell="A2" sqref="A2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631</v>
      </c>
      <c r="P2" s="1">
        <f>$C$2+O2</f>
        <v>44650</v>
      </c>
      <c r="Q2">
        <f>(M2-$F$2)*$L$11</f>
        <v>532.84329658533807</v>
      </c>
      <c r="R2" s="1">
        <f>$C$2+Q2</f>
        <v>44551.843296585335</v>
      </c>
    </row>
    <row r="3" spans="1:18" x14ac:dyDescent="0.15">
      <c r="A3">
        <v>102</v>
      </c>
      <c r="B3" t="str">
        <f t="shared" ref="B3:B69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723.79411764705878</v>
      </c>
      <c r="P3" s="1">
        <f t="shared" ref="P3:R8" si="6">$C$2+O3</f>
        <v>44742.794117647056</v>
      </c>
      <c r="Q3">
        <f t="shared" ref="Q3:Q8" si="7">(M3-$F$2)*$L$11</f>
        <v>584.16046800607683</v>
      </c>
      <c r="R3" s="1">
        <f t="shared" si="6"/>
        <v>44603.160468006077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1094.9705882352941</v>
      </c>
      <c r="P4" s="1">
        <f t="shared" si="6"/>
        <v>45113.970588235294</v>
      </c>
      <c r="Q4">
        <f t="shared" si="7"/>
        <v>703.90053465446738</v>
      </c>
      <c r="R4" s="1">
        <f t="shared" si="6"/>
        <v>44722.900534654465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1633.1764705882354</v>
      </c>
      <c r="P5" s="1">
        <f>$C$2+O5</f>
        <v>45652.176470588238</v>
      </c>
      <c r="Q5">
        <f t="shared" si="7"/>
        <v>848.44390082288169</v>
      </c>
      <c r="R5" s="1">
        <f>$C$2+Q5</f>
        <v>44867.44390082288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2459.044117647059</v>
      </c>
      <c r="P6" s="1">
        <f t="shared" si="6"/>
        <v>46478.044117647056</v>
      </c>
      <c r="Q6">
        <f t="shared" si="7"/>
        <v>1120.4249093527974</v>
      </c>
      <c r="R6" s="1">
        <f t="shared" si="6"/>
        <v>45139.424909352798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2728.1470588235293</v>
      </c>
      <c r="P7" s="1">
        <f t="shared" si="6"/>
        <v>46747.147058823532</v>
      </c>
      <c r="Q7">
        <f t="shared" si="7"/>
        <v>1164.8997912507712</v>
      </c>
      <c r="R7" s="1">
        <f t="shared" si="6"/>
        <v>45183.899791250769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2728.1470588235293</v>
      </c>
      <c r="P8" s="1">
        <f t="shared" si="6"/>
        <v>46747.147058823532</v>
      </c>
      <c r="Q8">
        <f t="shared" si="7"/>
        <v>1164.8997912507712</v>
      </c>
      <c r="R8" s="1">
        <f>$C$2+Q8</f>
        <v>45183.899791250769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9.2794117647058822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0.8552861903456469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  <row r="67" spans="1:9" x14ac:dyDescent="0.15">
      <c r="A67">
        <v>527</v>
      </c>
      <c r="B67" t="str">
        <f t="shared" si="2"/>
        <v>卷66</v>
      </c>
      <c r="C67" s="1">
        <f t="shared" ref="C67" si="141">D66+1</f>
        <v>44617</v>
      </c>
      <c r="D67" s="1">
        <v>44625</v>
      </c>
      <c r="E67" s="2">
        <f t="shared" ref="E67" si="142">D67-C67+1</f>
        <v>9</v>
      </c>
      <c r="F67">
        <f t="shared" ref="F67" si="143">G66+1</f>
        <v>209</v>
      </c>
      <c r="G67" s="2">
        <v>213</v>
      </c>
      <c r="H67">
        <f t="shared" ref="H67" si="144">IF(F67*G67&lt;0,ABS(F67)+ABS(G67),G67-F67+1)</f>
        <v>5</v>
      </c>
      <c r="I67">
        <f t="shared" ref="I67" si="145">E67/H67</f>
        <v>1.8</v>
      </c>
    </row>
    <row r="68" spans="1:9" x14ac:dyDescent="0.15">
      <c r="A68">
        <v>528</v>
      </c>
      <c r="B68" t="str">
        <f t="shared" si="2"/>
        <v>卷67</v>
      </c>
      <c r="C68" s="1">
        <f t="shared" ref="C68" si="146">D67+1</f>
        <v>44626</v>
      </c>
      <c r="D68" s="1">
        <v>44632</v>
      </c>
      <c r="E68" s="2">
        <f t="shared" ref="E68" si="147">D68-C68+1</f>
        <v>7</v>
      </c>
      <c r="F68">
        <f t="shared" ref="F68" si="148">G67+1</f>
        <v>214</v>
      </c>
      <c r="G68" s="2">
        <v>216</v>
      </c>
      <c r="H68">
        <f t="shared" ref="H68" si="149">IF(F68*G68&lt;0,ABS(F68)+ABS(G68),G68-F68+1)</f>
        <v>3</v>
      </c>
      <c r="I68">
        <f t="shared" ref="I68" si="150">E68/H68</f>
        <v>2.3333333333333335</v>
      </c>
    </row>
    <row r="69" spans="1:9" x14ac:dyDescent="0.15">
      <c r="A69">
        <v>529</v>
      </c>
      <c r="B69" t="str">
        <f t="shared" si="2"/>
        <v>卷68</v>
      </c>
      <c r="C69" s="1">
        <f t="shared" ref="C69" si="151">D68+1</f>
        <v>44633</v>
      </c>
      <c r="D69" s="1">
        <v>44639</v>
      </c>
      <c r="E69" s="2">
        <f t="shared" ref="E69" si="152">D69-C69+1</f>
        <v>7</v>
      </c>
      <c r="F69">
        <f t="shared" ref="F69" si="153">G68+1</f>
        <v>217</v>
      </c>
      <c r="G69" s="2">
        <v>219</v>
      </c>
      <c r="H69">
        <f t="shared" ref="H69" si="154">IF(F69*G69&lt;0,ABS(F69)+ABS(G69),G69-F69+1)</f>
        <v>3</v>
      </c>
      <c r="I69">
        <f t="shared" ref="I69" si="155">E69/H69</f>
        <v>2.3333333333333335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48" activePane="bottomLeft" state="frozen"/>
      <selection pane="bottomLeft" activeCell="I3" sqref="I3:I69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438</v>
      </c>
      <c r="G17" t="s">
        <v>490</v>
      </c>
      <c r="H17" s="11" t="s">
        <v>361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439</v>
      </c>
      <c r="G20" t="s">
        <v>440</v>
      </c>
      <c r="H20" s="11" t="s">
        <v>365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441</v>
      </c>
      <c r="H21" s="11" t="s">
        <v>370</v>
      </c>
      <c r="I21" t="str">
        <f t="shared" si="0"/>
        <v>312|[卷20](5_筆記/资治通鉴20.html)|漢紀十二|-118|-110||西南諸夷|漢武帝17年至23年至31年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442</v>
      </c>
      <c r="H23" s="11" t="s">
        <v>372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443</v>
      </c>
      <c r="H24" s="11" t="s">
        <v>373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463</v>
      </c>
      <c r="H39" s="11" t="s">
        <v>420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445</v>
      </c>
      <c r="G46" t="s">
        <v>444</v>
      </c>
      <c r="H46" s="11" t="s">
        <v>446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447</v>
      </c>
      <c r="H47" s="11" t="s">
        <v>448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450</v>
      </c>
      <c r="G48" t="s">
        <v>451</v>
      </c>
      <c r="H48" s="11" t="s">
        <v>449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453</v>
      </c>
      <c r="H49" s="11" t="s">
        <v>452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454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455</v>
      </c>
      <c r="G51" t="s">
        <v>456</v>
      </c>
      <c r="H51" s="13" t="s">
        <v>457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459</v>
      </c>
      <c r="H52" s="11" t="s">
        <v>458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460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462</v>
      </c>
      <c r="H54" s="11" t="s">
        <v>461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466</v>
      </c>
      <c r="G55" t="s">
        <v>465</v>
      </c>
      <c r="H55" s="11" t="s">
        <v>464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467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469</v>
      </c>
      <c r="H57" s="11" t="s">
        <v>468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470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471</v>
      </c>
      <c r="H59" s="11" t="s">
        <v>472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473</v>
      </c>
      <c r="H60" s="11" t="s">
        <v>474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475</v>
      </c>
      <c r="H61" s="11" t="s">
        <v>476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477</v>
      </c>
      <c r="H62" s="11" t="s">
        <v>478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480</v>
      </c>
      <c r="G63" t="s">
        <v>479</v>
      </c>
      <c r="H63" s="14" t="s">
        <v>481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482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483</v>
      </c>
      <c r="H65" s="11" t="s">
        <v>484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485</v>
      </c>
      <c r="I66" t="str">
        <f t="shared" si="0"/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95</v>
      </c>
      <c r="D67">
        <f>VLOOKUP($A67,統計!$A:$G,6,)</f>
        <v>209</v>
      </c>
      <c r="E67">
        <f>VLOOKUP($A67,統計!$A:$G,7,)</f>
        <v>213</v>
      </c>
      <c r="H67" s="11" t="s">
        <v>486</v>
      </c>
      <c r="I67" t="str">
        <f t="shared" ref="I67:I130" si="1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96</v>
      </c>
      <c r="D68">
        <f>VLOOKUP($A68,統計!$A:$G,6,)</f>
        <v>214</v>
      </c>
      <c r="E68">
        <f>VLOOKUP($A68,統計!$A:$G,7,)</f>
        <v>216</v>
      </c>
      <c r="G68" t="s">
        <v>487</v>
      </c>
      <c r="H68" s="11" t="s">
        <v>488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97</v>
      </c>
      <c r="D69">
        <f>VLOOKUP($A69,統計!$A:$G,6,)</f>
        <v>217</v>
      </c>
      <c r="E69">
        <f>VLOOKUP($A69,統計!$A:$G,7,)</f>
        <v>219</v>
      </c>
      <c r="H69" s="11" t="s">
        <v>489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2022-04-06T14:10:03Z</dcterms:modified>
</cp:coreProperties>
</file>