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C003DE1F-D5F5-4125-BAE6-8D934C452E82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8" i="1" l="1"/>
  <c r="F118" i="1"/>
  <c r="E118" i="1"/>
  <c r="B118" i="1"/>
  <c r="F117" i="1"/>
  <c r="H117" i="1" s="1"/>
  <c r="E117" i="1"/>
  <c r="B117" i="1"/>
  <c r="F116" i="1"/>
  <c r="H116" i="1" s="1"/>
  <c r="E116" i="1"/>
  <c r="B116" i="1"/>
  <c r="H115" i="1"/>
  <c r="F115" i="1"/>
  <c r="E115" i="1"/>
  <c r="B115" i="1"/>
  <c r="C114" i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8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<sst xmlns="http://schemas.openxmlformats.org/spreadsheetml/2006/main" count="560" uniqueCount="554">
  <si>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</si>
  <si>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</si>
  <si>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</si>
  <si>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</si>
  <si>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</si>
  <si>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</si>
  <si>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</si>
  <si>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</si>
  <si>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</si>
  <si>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</si>
  <si>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</si>
  <si>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</si>
  <si>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</si>
  <si>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</si>
  <si>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</si>
  <si>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</si>
  <si>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</si>
  <si>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</si>
  <si>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</si>
  <si>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</si>
  <si>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</si>
  <si>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</si>
  <si>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</si>
  <si>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</si>
  <si>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</si>
  <si>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</si>
  <si>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</si>
  <si>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</si>
  <si>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</si>
  <si>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</si>
  <si>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</si>
  <si>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</si>
  <si>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</si>
  <si>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</si>
  <si>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</si>
  <si>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</si>
  <si>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</si>
  <si>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</si>
  <si>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</si>
  <si>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</si>
  <si>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</si>
  <si>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</si>
  <si>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</si>
  <si>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</si>
  <si>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</si>
  <si>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</si>
  <si>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</si>
  <si>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</si>
  <si>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</si>
  <si>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</si>
  <si>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</si>
  <si>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</si>
  <si>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</si>
  <si>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</si>
  <si>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</si>
  <si>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</si>
  <si>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</si>
  <si>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</si>
  <si>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</si>
  <si>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</si>
  <si>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</si>
  <si>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</si>
  <si>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</si>
  <si>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</si>
  <si>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</si>
  <si>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</si>
  <si>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</si>
  <si>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</si>
  <si>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</si>
  <si>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</si>
  <si>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</si>
  <si>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</si>
  <si>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</si>
  <si>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</si>
  <si>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</si>
  <si>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</si>
  <si>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</si>
  <si>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</si>
  <si>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</si>
  <si>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</si>
  <si>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</si>
  <si>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</si>
  <si>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</si>
  <si>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</si>
  <si>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</si>
  <si>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</si>
  <si>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</si>
  <si>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</si>
  <si>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</si>
  <si>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</si>
  <si>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</si>
  <si>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</si>
  <si>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</si>
  <si>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</si>
  <si>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</si>
  <si>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</si>
  <si>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</si>
  <si>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</si>
  <si>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</si>
  <si>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</si>
  <si>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</si>
  <si>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</si>
  <si>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</si>
  <si>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</si>
  <si>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</si>
  <si>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</si>
  <si>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</si>
  <si>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</si>
  <si>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</si>
  <si>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</si>
  <si>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</si>
  <si>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</si>
  <si>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</si>
  <si>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</si>
  <si>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</si>
  <si>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</si>
  <si>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</si>
  <si>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</si>
  <si>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</si>
  <si>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</si>
  <si>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</si>
  <si>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</si>
  <si>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</si>
  <si>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</si>
  <si>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</si>
  <si>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</si>
  <si>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</si>
  <si>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</si>
  <si>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</si>
  <si>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</si>
  <si>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</si>
  <si>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</si>
  <si>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</si>
  <si>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</si>
  <si>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</si>
  <si>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</si>
  <si>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</si>
  <si>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</si>
  <si>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</si>
  <si>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</si>
  <si>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</si>
  <si>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</si>
  <si>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</si>
  <si>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</si>
  <si>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</si>
  <si>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</si>
  <si>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</si>
  <si>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</si>
  <si>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</si>
  <si>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</si>
  <si>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</si>
  <si>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</si>
  <si>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</si>
  <si>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</si>
  <si>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</si>
  <si>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</si>
  <si>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</si>
  <si>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</si>
  <si>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</si>
  <si>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</si>
  <si>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</si>
  <si>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</si>
  <si>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</si>
  <si>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</si>
  <si>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</si>
  <si>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</si>
  <si>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</si>
  <si>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</si>
  <si>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</si>
  <si>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</si>
  <si>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</si>
  <si>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</si>
  <si>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</si>
  <si>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</si>
  <si>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</si>
  <si>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</si>
  <si>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</si>
  <si>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</si>
  <si>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</si>
  <si>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</si>
  <si>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</si>
  <si>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</si>
  <si>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</si>
  <si>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</si>
  <si>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</si>
  <si>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</si>
  <si>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</si>
  <si>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</si>
  <si>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</si>
  <si>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</si>
  <si>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</si>
  <si>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</si>
  <si>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</si>
  <si>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</si>
  <si>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</si>
  <si>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</si>
  <si>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</si>
  <si>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</si>
  <si>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</si>
  <si>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</si>
  <si>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</si>
  <si>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</si>
  <si>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</si>
  <si>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</si>
  <si>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</si>
  <si>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</si>
  <si>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</si>
  <si>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</si>
  <si>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</si>
  <si>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</si>
  <si>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</si>
  <si>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</si>
  <si>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</si>
  <si>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</si>
  <si>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</si>
  <si>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</si>
  <si>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</si>
  <si>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</si>
  <si>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</si>
  <si>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</si>
  <si>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</si>
  <si>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</si>
  <si>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</si>
  <si>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</si>
  <si>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</si>
  <si>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</si>
  <si>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</si>
  <si>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</si>
  <si>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</si>
  <si>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</si>
  <si>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</si>
  <si>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</si>
  <si>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</si>
  <si>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</si>
  <si>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</si>
  <si>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</si>
  <si>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</si>
  <si>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</si>
  <si>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</si>
  <si>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</si>
  <si>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</si>
  <si>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</si>
  <si>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</si>
  <si>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</si>
  <si>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</si>
  <si>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</si>
  <si>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</si>
  <si>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</si>
  <si>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</si>
  <si>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</si>
  <si>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</si>
  <si>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</si>
  <si>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</si>
  <si>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</si>
  <si>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</si>
  <si>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</si>
  <si>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</si>
  <si>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</si>
  <si>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</si>
  <si>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</si>
  <si>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</si>
  <si>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</si>
  <si>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</si>
  <si>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</si>
  <si>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</si>
  <si>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</si>
  <si>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</si>
  <si>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</si>
  <si>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</si>
  <si>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</si>
  <si>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</si>
  <si>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</si>
  <si>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</si>
  <si>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</si>
  <si>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</si>
  <si>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</si>
  <si>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</si>
  <si>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</si>
  <si>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</si>
  <si>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</si>
  <si>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</si>
  <si>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</si>
  <si>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</si>
  <si>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</si>
  <si>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</si>
  <si>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</si>
  <si>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</si>
  <si>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</si>
  <si>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</si>
  <si>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</si>
  <si>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</si>
  <si>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</si>
  <si>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</si>
  <si>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</si>
  <si>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</si>
  <si>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</si>
  <si>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</si>
  <si>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</si>
  <si>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</si>
  <si>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</si>
  <si>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</si>
  <si>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</si>
  <si>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</si>
  <si>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</si>
  <si>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</si>
  <si>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</si>
  <si>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</si>
  <si>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</si>
  <si>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</si>
  <si>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</si>
  <si>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</si>
  <si>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</si>
  <si>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</si>
  <si>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</si>
  <si>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</si>
  <si>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</si>
  <si>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</si>
  <si>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</si>
  <si>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</si>
  <si>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</si>
  <si>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</si>
  <si>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</si>
  <si>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</si>
  <si>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</si>
  <si>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</si>
  <si>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</si>
  <si>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</si>
  <si>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</si>
  <si>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</si>
  <si>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</si>
  <si>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</si>
  <si>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</si>
  <si>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</si>
  <si>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</si>
  <si>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</si>
  <si>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</si>
  <si>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</si>
  <si>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</si>
  <si>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</si>
  <si>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</si>
  <si>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</si>
  <si>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</si>
  <si>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</si>
  <si>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</si>
  <si>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</si>
  <si>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</si>
  <si>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</si>
  <si>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</si>
  <si>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</si>
  <si>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</si>
  <si>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</si>
  <si>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</si>
  <si>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</si>
  <si>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</si>
  <si>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</si>
  <si>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</si>
  <si>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</si>
  <si>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</si>
  <si>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</si>
  <si>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</si>
  <si>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</si>
  <si>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</si>
  <si>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</si>
  <si>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</si>
  <si>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</si>
  <si>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</si>
  <si>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</si>
  <si>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</si>
  <si>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</si>
  <si>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</si>
  <si>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</si>
  <si>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</si>
  <si>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</si>
  <si>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</si>
  <si>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</si>
  <si>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</si>
  <si>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</si>
  <si>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</si>
  <si>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</si>
  <si>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</si>
  <si>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</si>
  <si>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</si>
  <si>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</si>
  <si>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</si>
  <si>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</si>
  <si>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</si>
  <si>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</si>
  <si>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</si>
  <si>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</si>
  <si>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</si>
  <si>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</si>
  <si>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</si>
  <si>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</si>
  <si>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</si>
  <si>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</si>
  <si>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</si>
  <si>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</si>
  <si>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</si>
  <si>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</si>
  <si>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</si>
  <si>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</si>
  <si>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</si>
  <si>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</si>
  <si>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</si>
  <si>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</si>
  <si>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</si>
  <si>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</si>
  <si>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</si>
  <si>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</si>
  <si>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</si>
  <si>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</si>
  <si>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</si>
  <si>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</si>
  <si>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</si>
  <si>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</si>
  <si>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</si>
  <si>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</si>
  <si>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</si>
  <si>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</si>
  <si>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</si>
  <si>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</si>
  <si>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</si>
  <si>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</si>
  <si>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</si>
  <si>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</si>
  <si>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</si>
  <si>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</si>
  <si>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</si>
  <si>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</si>
  <si>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</si>
  <si>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</si>
  <si>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</si>
  <si>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</si>
  <si>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</si>
  <si>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</si>
  <si>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</si>
  <si>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</si>
  <si>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</si>
  <si>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</si>
  <si>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</si>
  <si>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</si>
  <si>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</si>
  <si>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</si>
  <si>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</si>
  <si>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</si>
  <si>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</si>
  <si>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</si>
  <si>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</si>
  <si>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</si>
  <si>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</si>
  <si>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</si>
  <si>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</si>
  <si>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</si>
  <si>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</si>
  <si>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</si>
  <si>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</si>
  <si>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</si>
  <si>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</si>
  <si>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</si>
  <si>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</si>
  <si>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</si>
  <si>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</si>
  <si>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</si>
  <si>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</si>
  <si>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</si>
  <si>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</si>
  <si>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</si>
  <si>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</si>
  <si>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</si>
  <si>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</si>
  <si>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</si>
  <si>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</si>
  <si>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</si>
  <si>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</si>
  <si>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</si>
  <si>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</si>
  <si>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</si>
  <si>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</si>
  <si>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</si>
  <si>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</si>
  <si>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</si>
  <si>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</si>
  <si>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</si>
  <si>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</si>
  <si>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</si>
  <si>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</si>
  <si>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</si>
  <si>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</si>
  <si>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</si>
  <si>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</si>
  <si>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</si>
  <si>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</si>
  <si>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</si>
  <si>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</si>
  <si>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</si>
  <si>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</si>
  <si>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</si>
  <si>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</si>
  <si>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</si>
  <si>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</si>
  <si>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</si>
  <si>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</si>
  <si>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</si>
  <si>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</si>
  <si>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</si>
  <si>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</si>
  <si>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</si>
  <si>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</si>
  <si>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</si>
  <si>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</si>
  <si>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</si>
  <si>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</si>
  <si>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</si>
  <si>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</si>
  <si>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</si>
  <si>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</si>
  <si>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</si>
  <si>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</si>
  <si>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</si>
  <si>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</si>
  <si>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</si>
  <si>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</si>
  <si>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</si>
  <si>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</si>
  <si>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</si>
  <si>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</si>
  <si>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</si>
  <si>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</si>
  <si>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</si>
  <si>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</si>
  <si>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</si>
  <si>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</si>
  <si>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</si>
  <si>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</si>
  <si>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</si>
  <si>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</si>
  <si>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</si>
  <si>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</si>
  <si>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</si>
  <si>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</si>
  <si>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</si>
  <si>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</si>
  <si>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</si>
  <si>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</si>
  <si>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</si>
  <si>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</si>
  <si>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</si>
  <si>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</si>
  <si>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</si>
  <si>
    <t>桓楚3年、晉安帝10年至13年</t>
    <phoneticPr fontId="4" type="noConversion"/>
  </si>
  <si>
    <t>晉安帝14年至15年</t>
  </si>
  <si>
    <t>歷代反賊李弘列表</t>
    <phoneticPr fontId="4" type="noConversion"/>
  </si>
  <si>
    <t>晉安帝16年至19年</t>
    <phoneticPr fontId="4" type="noConversion"/>
  </si>
  <si>
    <t>晉安帝20年至21年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</si>
</sst>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zoomScaleNormal="100" workbookViewId="0">
      <pane ySplit="1" topLeftCell="A2" activePane="bottomLeft" state="frozen"/>
      <selection pane="bottomLeft" activeCell="P4" sqref="P4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721.26495726495727</v>
      </c>
      <c r="P2" s="1">
        <f t="shared" ref="P2:P8" si="6">$C$2+O2</f>
        <v>44740.264957264961</v>
      </c>
      <c r="Q2">
        <f t="shared" ref="Q2:Q8" si="7">(M2-$F$2)*$L$11</f>
        <v>1047.9546035389287</v>
      </c>
      <c r="R2" s="1">
        <f t="shared" ref="R2:R8" si="8">$C$2+Q2</f>
        <v>45066.954603538928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827.33333333333326</v>
      </c>
      <c r="P3" s="1">
        <f t="shared" si="6"/>
        <v>44846.333333333336</v>
      </c>
      <c r="Q3">
        <f t="shared" si="7"/>
        <v>1148.8812106213295</v>
      </c>
      <c r="R3" s="1">
        <f t="shared" si="8"/>
        <v>45167.88121062133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1251.6068376068376</v>
      </c>
      <c r="P4" s="1">
        <f t="shared" si="6"/>
        <v>45270.606837606836</v>
      </c>
      <c r="Q4">
        <f t="shared" si="7"/>
        <v>1384.3766271469315</v>
      </c>
      <c r="R4" s="1">
        <f t="shared" si="8"/>
        <v>45403.376627146929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1866.8034188034187</v>
      </c>
      <c r="P5" s="1">
        <f t="shared" si="6"/>
        <v>45885.803418803422</v>
      </c>
      <c r="Q5">
        <f t="shared" si="7"/>
        <v>1668.6532370956938</v>
      </c>
      <c r="R5" s="1">
        <f t="shared" si="8"/>
        <v>45687.653237095692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2810.8119658119658</v>
      </c>
      <c r="P6" s="1">
        <f t="shared" si="6"/>
        <v>46829.811965811969</v>
      </c>
      <c r="Q6">
        <f t="shared" si="7"/>
        <v>2203.5642546324184</v>
      </c>
      <c r="R6" s="1">
        <f t="shared" si="8"/>
        <v>46222.564254632416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3118.4102564102564</v>
      </c>
      <c r="P7" s="1">
        <f t="shared" si="6"/>
        <v>47137.410256410258</v>
      </c>
      <c r="Q7">
        <f t="shared" si="7"/>
        <v>2291.0339807704991</v>
      </c>
      <c r="R7" s="1">
        <f t="shared" si="8"/>
        <v>46310.033980770502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3118.4102564102564</v>
      </c>
      <c r="P8" s="1">
        <f t="shared" si="6"/>
        <v>47137.410256410258</v>
      </c>
      <c r="Q8">
        <f t="shared" si="7"/>
        <v>2291.0339807704991</v>
      </c>
      <c r="R8" s="1">
        <f t="shared" si="8"/>
        <v>46310.033980770502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10.606837606837606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1.682110118040014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8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  <row r="115" spans="1:9" x14ac:dyDescent="0.25">
      <c r="A115">
        <v>825</v>
      </c>
      <c r="B115" t="str">
        <f t="shared" si="16"/>
        <v>卷114</v>
      </c>
      <c r="C115" s="1">
        <v>45396</v>
      </c>
      <c r="D115" s="1">
        <v>45410</v>
      </c>
      <c r="E115">
        <f t="shared" ref="E115" si="144">D115-C115+1</f>
        <v>15</v>
      </c>
      <c r="F115">
        <f t="shared" ref="F115" si="145">G114+1</f>
        <v>405</v>
      </c>
      <c r="G115">
        <v>408</v>
      </c>
      <c r="H115">
        <f t="shared" ref="H115" si="146">IF(F115*G115&lt;0,ABS(F115)+ABS(G115),G115-F115+1)</f>
        <v>4</v>
      </c>
      <c r="I115">
        <f t="shared" ref="I115" si="147">E115/H115</f>
        <v>3.75</v>
      </c>
    </row>
    <row r="116" spans="1:9" x14ac:dyDescent="0.25">
      <c r="A116">
        <v>826</v>
      </c>
      <c r="B116" t="str">
        <f t="shared" si="16"/>
        <v>卷115</v>
      </c>
      <c r="C116" s="1">
        <v>45412</v>
      </c>
      <c r="D116" s="1">
        <v>45423</v>
      </c>
      <c r="E116">
        <f t="shared" ref="E116" si="148">D116-C116+1</f>
        <v>12</v>
      </c>
      <c r="F116">
        <f t="shared" ref="F116" si="149">G115+1</f>
        <v>409</v>
      </c>
      <c r="G116">
        <v>410</v>
      </c>
      <c r="H116">
        <f t="shared" ref="H116" si="150">IF(F116*G116&lt;0,ABS(F116)+ABS(G116),G116-F116+1)</f>
        <v>2</v>
      </c>
      <c r="I116">
        <f t="shared" ref="I116" si="151">E116/H116</f>
        <v>6</v>
      </c>
    </row>
    <row r="117" spans="1:9" x14ac:dyDescent="0.25">
      <c r="A117">
        <v>827</v>
      </c>
      <c r="B117" t="str">
        <f t="shared" si="16"/>
        <v>卷116</v>
      </c>
      <c r="C117" s="1">
        <v>45425</v>
      </c>
      <c r="D117" s="1">
        <v>45441</v>
      </c>
      <c r="E117">
        <f t="shared" ref="E117" si="152">D117-C117+1</f>
        <v>17</v>
      </c>
      <c r="F117">
        <f t="shared" ref="F117" si="153">G116+1</f>
        <v>411</v>
      </c>
      <c r="G117">
        <v>414</v>
      </c>
      <c r="H117">
        <f t="shared" ref="H117" si="154">IF(F117*G117&lt;0,ABS(F117)+ABS(G117),G117-F117+1)</f>
        <v>4</v>
      </c>
      <c r="I117">
        <f t="shared" ref="I117" si="155">E117/H117</f>
        <v>4.25</v>
      </c>
    </row>
    <row r="118" spans="1:9" x14ac:dyDescent="0.25">
      <c r="A118">
        <v>828</v>
      </c>
      <c r="B118" t="str">
        <f t="shared" si="16"/>
        <v>卷117</v>
      </c>
      <c r="C118" s="1">
        <v>45442</v>
      </c>
      <c r="D118" s="1">
        <v>45451</v>
      </c>
      <c r="E118">
        <f t="shared" ref="E118" si="156">D118-C118+1</f>
        <v>10</v>
      </c>
      <c r="F118">
        <f t="shared" ref="F118" si="157">G117+1</f>
        <v>415</v>
      </c>
      <c r="G118">
        <v>416</v>
      </c>
      <c r="H118">
        <f t="shared" ref="H118" si="158">IF(F118*G118&lt;0,ABS(F118)+ABS(G118),G118-F118+1)</f>
        <v>2</v>
      </c>
      <c r="I118">
        <f t="shared" ref="I118" si="159">E118/H118</f>
        <v>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9" activePane="bottomLeft" state="frozen"/>
      <selection pane="bottomLeft" activeCell="I118" sqref="I118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310</v>
      </c>
      <c r="D115">
        <f>VLOOKUP($A115,統計!$A:$G,6,)</f>
        <v>405</v>
      </c>
      <c r="E115">
        <f>VLOOKUP($A115,統計!$A:$G,7,)</f>
        <v>408</v>
      </c>
      <c r="H115" t="s">
        <v>549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311</v>
      </c>
      <c r="D116">
        <f>VLOOKUP($A116,統計!$A:$G,6,)</f>
        <v>409</v>
      </c>
      <c r="E116">
        <f>VLOOKUP($A116,統計!$A:$G,7,)</f>
        <v>410</v>
      </c>
      <c r="H116" t="s">
        <v>550</v>
      </c>
      <c r="I116" t="str">
        <f t="shared" si="1"/>
        <v>826|[卷115](5_筆記/资治通鉴115.html)|晉紀三十七|409|410|||晉安帝14年至15年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312</v>
      </c>
      <c r="D117">
        <f>VLOOKUP($A117,統計!$A:$G,6,)</f>
        <v>411</v>
      </c>
      <c r="E117">
        <f>VLOOKUP($A117,統計!$A:$G,7,)</f>
        <v>414</v>
      </c>
      <c r="G117" t="s">
        <v>551</v>
      </c>
      <c r="H117" t="s">
        <v>552</v>
      </c>
      <c r="I117" t="str">
        <f t="shared" si="1"/>
        <v>827|[卷116](5_筆記/资治通鉴116.html)|晉紀三十八|411|414||歷代反賊李弘列表|晉安帝16年至19年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313</v>
      </c>
      <c r="D118">
        <f>VLOOKUP($A118,統計!$A:$G,6,)</f>
        <v>415</v>
      </c>
      <c r="E118">
        <f>VLOOKUP($A118,統計!$A:$G,7,)</f>
        <v>416</v>
      </c>
      <c r="H118" t="s">
        <v>553</v>
      </c>
      <c r="I118" t="str">
        <f t="shared" si="1"/>
        <v>828|[卷117](5_筆記/资治通鉴117.html)|晉紀三十九|415|416|||晉安帝20年至21年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2024-06-07T02:44:33Z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