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I69" i="1" l="1"/>
  <c r="H69" i="1"/>
  <c r="F69" i="1"/>
  <c r="E69" i="1"/>
  <c r="C69" i="1"/>
  <c r="B69" i="1"/>
  <c r="I68" i="1" l="1"/>
  <c r="H68" i="1"/>
  <c r="F68" i="1"/>
  <c r="E68" i="1"/>
  <c r="C68" i="1"/>
  <c r="B68" i="1"/>
  <c r="I67" i="1" l="1"/>
  <c r="H67" i="1"/>
  <c r="F67" i="1"/>
  <c r="E67" i="1"/>
  <c r="C67" i="1"/>
  <c r="B67" i="1"/>
  <c r="I66" i="1" l="1"/>
  <c r="H66" i="1"/>
  <c r="F66" i="1"/>
  <c r="E66" i="1"/>
  <c r="C66" i="1"/>
  <c r="B66" i="1"/>
  <c r="F65" i="1" l="1"/>
  <c r="H65" i="1" s="1"/>
  <c r="C65" i="1"/>
  <c r="E65" i="1" s="1"/>
  <c r="B65" i="1"/>
  <c r="I65" i="1" l="1"/>
  <c r="I64" i="1"/>
  <c r="H64" i="1"/>
  <c r="F64" i="1"/>
  <c r="E64" i="1"/>
  <c r="C64" i="1"/>
  <c r="B64" i="1"/>
  <c r="H63" i="1" l="1"/>
  <c r="F63" i="1"/>
  <c r="E63" i="1"/>
  <c r="I63" i="1" s="1"/>
  <c r="C63" i="1"/>
  <c r="B63" i="1"/>
  <c r="F62" i="1" l="1"/>
  <c r="H62" i="1" s="1"/>
  <c r="C62" i="1"/>
  <c r="E62" i="1" s="1"/>
  <c r="B62" i="1"/>
  <c r="I62" i="1" l="1"/>
  <c r="H61" i="1"/>
  <c r="F61" i="1"/>
  <c r="E61" i="1"/>
  <c r="I61" i="1" s="1"/>
  <c r="C61" i="1"/>
  <c r="B61" i="1"/>
  <c r="H60" i="1" l="1"/>
  <c r="F60" i="1"/>
  <c r="E60" i="1"/>
  <c r="C60" i="1"/>
  <c r="B60" i="1"/>
  <c r="I60" i="1" l="1"/>
  <c r="F59" i="1"/>
  <c r="H59" i="1" s="1"/>
  <c r="C59" i="1"/>
  <c r="E59" i="1" s="1"/>
  <c r="B59" i="1"/>
  <c r="I59" i="1" l="1"/>
  <c r="I58" i="1"/>
  <c r="H58" i="1"/>
  <c r="F58" i="1"/>
  <c r="E58" i="1"/>
  <c r="C58" i="1"/>
  <c r="B58" i="1"/>
  <c r="F57" i="1" l="1"/>
  <c r="H57" i="1" s="1"/>
  <c r="C57" i="1"/>
  <c r="E57" i="1" s="1"/>
  <c r="B57" i="1"/>
  <c r="I57" i="1" l="1"/>
  <c r="I56" i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<sst xmlns="http://schemas.openxmlformats.org/spreadsheetml/2006/main" count="494" uniqueCount="491">
  <si>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</si>
  <si>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</si>
  <si>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</si>
  <si>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</si>
  <si>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</si>
  <si>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</si>
  <si>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</si>
  <si>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</si>
  <si>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</si>
  <si>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</si>
  <si>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</si>
  <si>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</si>
  <si>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</si>
  <si>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</si>
  <si>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</si>
  <si>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</si>
  <si>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</si>
  <si>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</si>
  <si>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</si>
  <si>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</si>
  <si>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</si>
  <si>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</si>
  <si>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</si>
  <si>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</si>
  <si>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</si>
  <si>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</si>
  <si>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</si>
  <si>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</si>
  <si>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</si>
  <si>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</si>
  <si>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</si>
  <si>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</si>
  <si>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</si>
  <si>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</si>
  <si>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</si>
  <si>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</si>
  <si>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</si>
  <si>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</si>
  <si>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</si>
  <si>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</si>
  <si>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</si>
  <si>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</si>
  <si>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</si>
  <si>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</si>
  <si>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</si>
  <si>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</si>
  <si>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</si>
  <si>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</si>
  <si>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</si>
  <si>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</si>
  <si>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</si>
  <si>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</si>
  <si>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</si>
  <si>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</si>
  <si>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</si>
  <si>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</si>
  <si>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</si>
  <si>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</si>
  <si>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</si>
  <si>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</si>
  <si>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</si>
  <si>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</si>
  <si>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</si>
  <si>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</si>
  <si>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</si>
  <si>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</si>
  <si>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</si>
  <si>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</si>
  <si>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</si>
  <si>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</si>
  <si>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</si>
  <si>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</si>
  <si>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</si>
  <si>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</si>
  <si>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</si>
  <si>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</si>
  <si>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</si>
  <si>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</si>
  <si>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</si>
  <si>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</si>
  <si>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</si>
  <si>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</si>
  <si>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</si>
  <si>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</si>
  <si>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</si>
  <si>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</si>
  <si>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</si>
  <si>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</si>
  <si>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</si>
  <si>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</si>
  <si>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</si>
  <si>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</si>
  <si>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</si>
  <si>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</si>
  <si>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</si>
  <si>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</si>
  <si>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</si>
  <si>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</si>
  <si>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</si>
  <si>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</si>
  <si>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</si>
  <si>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</si>
  <si>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</si>
  <si>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</si>
  <si>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</si>
  <si>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</si>
  <si>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</si>
  <si>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</si>
  <si>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</si>
  <si>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</si>
  <si>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</si>
  <si>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</si>
  <si>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</si>
  <si>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</si>
  <si>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</si>
  <si>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</si>
  <si>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</si>
  <si>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</si>
  <si>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</si>
  <si>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</si>
  <si>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</si>
  <si>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</si>
  <si>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</si>
  <si>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</si>
  <si>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</si>
  <si>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</si>
  <si>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</si>
  <si>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</si>
  <si>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</si>
  <si>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</si>
  <si>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</si>
  <si>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</si>
  <si>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</si>
  <si>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</si>
  <si>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</si>
  <si>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</si>
  <si>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</si>
  <si>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</si>
  <si>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</si>
  <si>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</si>
  <si>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</si>
  <si>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</si>
  <si>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</si>
  <si>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</si>
  <si>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</si>
  <si>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</si>
  <si>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</si>
  <si>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</si>
  <si>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</si>
  <si>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</si>
  <si>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</si>
  <si>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</si>
  <si>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</si>
  <si>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</si>
  <si>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</si>
  <si>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</si>
  <si>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</si>
  <si>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</si>
  <si>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</si>
  <si>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</si>
  <si>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</si>
  <si>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</si>
  <si>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</si>
  <si>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</si>
  <si>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</si>
  <si>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</si>
  <si>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</si>
  <si>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</si>
  <si>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</si>
  <si>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</si>
  <si>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</si>
  <si>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</si>
  <si>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</si>
  <si>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</si>
  <si>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</si>
  <si>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</si>
  <si>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</si>
  <si>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</si>
  <si>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</si>
  <si>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</si>
  <si>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</si>
  <si>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</si>
  <si>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</si>
  <si>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</si>
  <si>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</si>
  <si>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</si>
  <si>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</si>
  <si>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</si>
  <si>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</si>
  <si>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</si>
  <si>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</si>
  <si>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</si>
  <si>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</si>
  <si>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</si>
  <si>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</si>
  <si>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</si>
  <si>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</si>
  <si>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</si>
  <si>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</si>
  <si>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</si>
  <si>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</si>
  <si>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</si>
  <si>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</si>
  <si>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</si>
  <si>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</si>
  <si>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</si>
  <si>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</si>
  <si>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</si>
  <si>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</si>
  <si>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</si>
  <si>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</si>
  <si>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</si>
  <si>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</si>
  <si>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</si>
  <si>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</si>
  <si>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</si>
  <si>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</si>
  <si>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</si>
  <si>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</si>
  <si>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</si>
  <si>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</si>
  <si>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</si>
  <si>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</si>
  <si>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</si>
  <si>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</si>
  <si>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</si>
  <si>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</si>
  <si>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</si>
  <si>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</si>
  <si>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</si>
  <si>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</si>
  <si>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</si>
  <si>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</si>
  <si>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</si>
  <si>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</si>
  <si>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</si>
  <si>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</si>
  <si>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</si>
  <si>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</si>
  <si>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</si>
  <si>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</si>
  <si>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</si>
  <si>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</si>
  <si>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</si>
  <si>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</si>
  <si>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</si>
  <si>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</si>
  <si>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</si>
  <si>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</si>
  <si>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</si>
  <si>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</si>
  <si>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</si>
  <si>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</si>
  <si>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</si>
  <si>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</si>
  <si>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</si>
  <si>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</si>
  <si>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</si>
  <si>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</si>
  <si>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</si>
  <si>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</si>
  <si>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</si>
  <si>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</si>
  <si>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</si>
  <si>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</si>
  <si>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</si>
  <si>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</si>
  <si>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</si>
  <si>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</si>
  <si>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</si>
  <si>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</si>
  <si>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</si>
  <si>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</si>
  <si>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</si>
  <si>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</si>
  <si>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</si>
  <si>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</si>
  <si>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</si>
  <si>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</si>
  <si>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</si>
  <si>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</si>
  <si>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</si>
  <si>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</si>
  <si>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</si>
  <si>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</si>
  <si>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</si>
  <si>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</si>
  <si>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</si>
  <si>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</si>
  <si>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</si>
  <si>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</si>
  <si>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</si>
  <si>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</si>
  <si>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</si>
  <si>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</si>
  <si>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</si>
  <si>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</si>
  <si>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</si>
  <si>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</si>
  <si>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</si>
  <si>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</si>
  <si>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</si>
  <si>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</si>
  <si>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</si>
  <si>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</si>
  <si>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</si>
  <si>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</si>
  <si>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</si>
  <si>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</si>
  <si>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</si>
  <si>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</si>
  <si>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</si>
  <si>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</si>
  <si>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</si>
  <si>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</si>
  <si>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</si>
  <si>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</si>
  <si>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</si>
  <si>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</si>
  <si>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</si>
  <si>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</si>
  <si>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</si>
  <si>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</si>
  <si>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</si>
  <si>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</si>
  <si>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</si>
  <si>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</si>
  <si>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</si>
  <si>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</si>
  <si>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</si>
  <si>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</si>
  <si>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</si>
  <si>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</si>
  <si>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</si>
  <si>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</si>
  <si>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</si>
  <si>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</si>
  <si>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</si>
  <si>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</si>
  <si>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</si>
  <si>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</si>
  <si>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</si>
  <si>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</si>
  <si>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</si>
  <si>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</si>
  <si>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</si>
  <si>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</si>
  <si>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</si>
  <si>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</si>
  <si>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</si>
  <si>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</si>
  <si>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</si>
  <si>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</si>
  <si>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</si>
  <si>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</si>
  <si>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</si>
  <si>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</si>
  <si>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</si>
  <si>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</si>
  <si>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</si>
  <si>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</si>
  <si>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</si>
  <si>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</si>
  <si>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</si>
  <si>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</si>
  <si>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</si>
  <si>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</si>
  <si>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</si>
  <si>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</si>
  <si>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</si>
  <si>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</si>
  <si>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</si>
  <si>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</si>
  <si>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</si>
  <si>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</si>
  <si>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</si>
  <si>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</si>
  <si>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</si>
  <si>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</si>
  <si>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</si>
  <si>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</si>
  <si>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</si>
  <si>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</si>
  <si>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</si>
  <si>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</si>
  <si>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</si>
  <si>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</si>
  <si>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</si>
  <si>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</si>
  <si>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</si>
  <si>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</si>
  <si>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</si>
  <si>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</si>
  <si>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</si>
  <si>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</si>
  <si>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</si>
  <si>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</si>
  <si>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</si>
  <si>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</si>
  <si>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</si>
  <si>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</si>
  <si>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</si>
  <si>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</si>
  <si>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</si>
  <si>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</si>
  <si>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</si>
  <si>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</si>
  <si>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</si>
  <si>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</si>
  <si>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</si>
  <si>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</si>
  <si>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</si>
  <si>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</si>
  <si>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</si>
  <si>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</si>
  <si>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</si>
  <si>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</si>
  <si>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</si>
  <si>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</si>
  <si>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</si>
  <si>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</si>
  <si>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</si>
  <si>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</si>
  <si>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</si>
  <si>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</si>
  <si>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</si>
  <si>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</si>
  <si>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</si>
  <si>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</si>
  <si>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</si>
  <si>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</si>
  <si>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</si>
  <si>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</si>
  <si>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</si>
  <si>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</si>
  <si>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</si>
  <si>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</si>
  <si>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</si>
  <si>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漢徭役類型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</si>
  <si>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</si>
  <si>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</si>
  <si>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</si>
  <si>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</si>
  <si>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</si>
  <si>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</si>
  <si>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</si>
  <si>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</si>
  <si>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</si>
  <si>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</si>
  <si>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</si>
  <si>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</si>
  <si>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</si>
  <si>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</si>
  <si>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</si>
  <si>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</si>
  <si>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</si>
  <si>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</si>
  <si>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</si>
  <si>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</si>
  <si>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</si>
  <si>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</si>
  <si>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</si>
  <si>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</si>
  <si>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</si>
  <si>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</si>
  <si>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</si>
  <si>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</si>
  <si>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</si>
  <si>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</si>
  <si>
    <t>漢桓帝21年、漢靈帝至4年</t>
    <phoneticPr fontId="1" type="noConversion"/>
  </si>
  <si>
    <t>汝南袁氏世系</t>
    <phoneticPr fontId="1" type="noConversion"/>
  </si>
  <si>
    <t>漢靈帝5年至13年</t>
    <phoneticPr fontId="1" type="noConversion"/>
  </si>
  <si>
    <t>檀石槐世系、何皇后世系</t>
    <phoneticPr fontId="1" type="noConversion"/>
  </si>
  <si>
    <t>漢靈帝14年至20年</t>
    <phoneticPr fontId="1" type="noConversion"/>
  </si>
  <si>
    <t>十二分野表</t>
    <phoneticPr fontId="1" type="noConversion"/>
  </si>
  <si>
    <t>漢靈帝21年、劉辯、漢獻帝至2年</t>
    <phoneticPr fontId="1" type="noConversion"/>
  </si>
  <si>
    <t>漢末道教諸張世系</t>
    <phoneticPr fontId="1" type="noConversion"/>
  </si>
  <si>
    <t>漢獻帝3年至5年</t>
    <phoneticPr fontId="1" type="noConversion"/>
  </si>
  <si>
    <t>孫吳世系</t>
    <phoneticPr fontId="1" type="noConversion"/>
  </si>
  <si>
    <t>漢獻帝6年至7年</t>
    <phoneticPr fontId="1" type="noConversion"/>
  </si>
  <si>
    <t>蔡邕漢樂四品</t>
    <phoneticPr fontId="1" type="noConversion"/>
  </si>
  <si>
    <t>下邳陳氏世系、潁川陳氏世系</t>
    <phoneticPr fontId="1" type="noConversion"/>
  </si>
  <si>
    <t>漢獻帝8年至10年</t>
    <phoneticPr fontId="1" type="noConversion"/>
  </si>
  <si>
    <t>漢獻帝11年至12年</t>
    <phoneticPr fontId="1" type="noConversion"/>
  </si>
  <si>
    <t>遼東公孫世系</t>
    <phoneticPr fontId="1" type="noConversion"/>
  </si>
  <si>
    <t>漢獻帝13年至17年</t>
    <phoneticPr fontId="1" type="noConversion"/>
  </si>
  <si>
    <t>漢獻帝18年至20年</t>
  </si>
  <si>
    <t>漢獻帝21年至25年</t>
  </si>
  <si>
    <t>孫十萬合肥之戰表</t>
    <phoneticPr fontId="1" type="noConversion"/>
  </si>
  <si>
    <t>漢獻帝26年至28年</t>
    <phoneticPr fontId="1" type="noConversion"/>
  </si>
  <si>
    <t>漢獻帝29年至31年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</si>
</sst>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68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20216"/>
        <c:axId val="205004288"/>
      </c:scatterChart>
      <c:valAx>
        <c:axId val="10282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004288"/>
        <c:crosses val="autoZero"/>
        <c:crossBetween val="midCat"/>
      </c:valAx>
      <c:valAx>
        <c:axId val="2050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82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631</v>
      </c>
      <c r="P2" s="1">
        <f>$C$2+O2</f>
        <v>44650</v>
      </c>
      <c r="Q2">
        <f>(M2-$F$2)*$L$11</f>
        <v>532.84329658533807</v>
      </c>
      <c r="R2" s="1">
        <f>$C$2+Q2</f>
        <v>44551.843296585335</v>
      </c>
    </row>
    <row r="3" spans="1:18" x14ac:dyDescent="0.15">
      <c r="A3">
        <v>102</v>
      </c>
      <c r="B3" t="str">
        <f t="shared" ref="B3:B69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723.79411764705878</v>
      </c>
      <c r="P3" s="1">
        <f t="shared" ref="P3:R8" si="6">$C$2+O3</f>
        <v>44742.794117647056</v>
      </c>
      <c r="Q3">
        <f t="shared" ref="Q3:Q8" si="7">(M3-$F$2)*$L$11</f>
        <v>584.16046800607683</v>
      </c>
      <c r="R3" s="1">
        <f t="shared" si="6"/>
        <v>44603.160468006077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1094.9705882352941</v>
      </c>
      <c r="P4" s="1">
        <f t="shared" si="6"/>
        <v>45113.970588235294</v>
      </c>
      <c r="Q4">
        <f t="shared" si="7"/>
        <v>703.90053465446738</v>
      </c>
      <c r="R4" s="1">
        <f t="shared" si="6"/>
        <v>44722.900534654465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1633.1764705882354</v>
      </c>
      <c r="P5" s="1">
        <f>$C$2+O5</f>
        <v>45652.176470588238</v>
      </c>
      <c r="Q5">
        <f t="shared" si="7"/>
        <v>848.44390082288169</v>
      </c>
      <c r="R5" s="1">
        <f>$C$2+Q5</f>
        <v>44867.44390082288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2459.044117647059</v>
      </c>
      <c r="P6" s="1">
        <f t="shared" si="6"/>
        <v>46478.044117647056</v>
      </c>
      <c r="Q6">
        <f t="shared" si="7"/>
        <v>1120.4249093527974</v>
      </c>
      <c r="R6" s="1">
        <f t="shared" si="6"/>
        <v>45139.424909352798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2728.1470588235293</v>
      </c>
      <c r="P7" s="1">
        <f t="shared" si="6"/>
        <v>46747.147058823532</v>
      </c>
      <c r="Q7">
        <f t="shared" si="7"/>
        <v>1164.8997912507712</v>
      </c>
      <c r="R7" s="1">
        <f t="shared" si="6"/>
        <v>45183.899791250769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2728.1470588235293</v>
      </c>
      <c r="P8" s="1">
        <f t="shared" si="6"/>
        <v>46747.147058823532</v>
      </c>
      <c r="Q8">
        <f t="shared" si="7"/>
        <v>1164.8997912507712</v>
      </c>
      <c r="R8" s="1">
        <f>$C$2+Q8</f>
        <v>45183.899791250769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9.2794117647058822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0.8552861903456469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  <row r="57" spans="1:9" x14ac:dyDescent="0.15">
      <c r="A57">
        <v>517</v>
      </c>
      <c r="B57" t="str">
        <f t="shared" si="2"/>
        <v>卷56</v>
      </c>
      <c r="C57" s="1">
        <f t="shared" ref="C57" si="91">D56+1</f>
        <v>44536</v>
      </c>
      <c r="D57" s="1">
        <v>44542</v>
      </c>
      <c r="E57" s="2">
        <f t="shared" ref="E57" si="92">D57-C57+1</f>
        <v>7</v>
      </c>
      <c r="F57">
        <f t="shared" ref="F57" si="93">G56+1</f>
        <v>167</v>
      </c>
      <c r="G57" s="2">
        <v>171</v>
      </c>
      <c r="H57">
        <f t="shared" ref="H57" si="94">IF(F57*G57&lt;0,ABS(F57)+ABS(G57),G57-F57+1)</f>
        <v>5</v>
      </c>
      <c r="I57">
        <f t="shared" ref="I57" si="95">E57/H57</f>
        <v>1.4</v>
      </c>
    </row>
    <row r="58" spans="1:9" x14ac:dyDescent="0.15">
      <c r="A58">
        <v>518</v>
      </c>
      <c r="B58" t="str">
        <f t="shared" si="2"/>
        <v>卷57</v>
      </c>
      <c r="C58" s="1">
        <f t="shared" ref="C58" si="96">D57+1</f>
        <v>44543</v>
      </c>
      <c r="D58" s="1">
        <v>44550</v>
      </c>
      <c r="E58" s="2">
        <f t="shared" ref="E58" si="97">D58-C58+1</f>
        <v>8</v>
      </c>
      <c r="F58">
        <f t="shared" ref="F58" si="98">G57+1</f>
        <v>172</v>
      </c>
      <c r="G58" s="2">
        <v>180</v>
      </c>
      <c r="H58">
        <f t="shared" ref="H58" si="99">IF(F58*G58&lt;0,ABS(F58)+ABS(G58),G58-F58+1)</f>
        <v>9</v>
      </c>
      <c r="I58">
        <f t="shared" ref="I58" si="100">E58/H58</f>
        <v>0.88888888888888884</v>
      </c>
    </row>
    <row r="59" spans="1:9" x14ac:dyDescent="0.15">
      <c r="A59">
        <v>519</v>
      </c>
      <c r="B59" t="str">
        <f t="shared" si="2"/>
        <v>卷58</v>
      </c>
      <c r="C59" s="1">
        <f t="shared" ref="C59" si="101">D58+1</f>
        <v>44551</v>
      </c>
      <c r="D59" s="1">
        <v>44557</v>
      </c>
      <c r="E59" s="2">
        <f t="shared" ref="E59" si="102">D59-C59+1</f>
        <v>7</v>
      </c>
      <c r="F59">
        <f t="shared" ref="F59" si="103">G58+1</f>
        <v>181</v>
      </c>
      <c r="G59" s="2">
        <v>187</v>
      </c>
      <c r="H59">
        <f t="shared" ref="H59" si="104">IF(F59*G59&lt;0,ABS(F59)+ABS(G59),G59-F59+1)</f>
        <v>7</v>
      </c>
      <c r="I59">
        <f t="shared" ref="I59" si="105">E59/H59</f>
        <v>1</v>
      </c>
    </row>
    <row r="60" spans="1:9" x14ac:dyDescent="0.15">
      <c r="A60">
        <v>520</v>
      </c>
      <c r="B60" t="str">
        <f t="shared" si="2"/>
        <v>卷59</v>
      </c>
      <c r="C60" s="1">
        <f t="shared" ref="C60" si="106">D59+1</f>
        <v>44558</v>
      </c>
      <c r="D60" s="1">
        <v>44565</v>
      </c>
      <c r="E60" s="2">
        <f t="shared" ref="E60" si="107">D60-C60+1</f>
        <v>8</v>
      </c>
      <c r="F60">
        <f t="shared" ref="F60" si="108">G59+1</f>
        <v>188</v>
      </c>
      <c r="G60" s="2">
        <v>190</v>
      </c>
      <c r="H60">
        <f t="shared" ref="H60" si="109">IF(F60*G60&lt;0,ABS(F60)+ABS(G60),G60-F60+1)</f>
        <v>3</v>
      </c>
      <c r="I60">
        <f t="shared" ref="I60" si="110">E60/H60</f>
        <v>2.6666666666666665</v>
      </c>
    </row>
    <row r="61" spans="1:9" x14ac:dyDescent="0.15">
      <c r="A61">
        <v>521</v>
      </c>
      <c r="B61" t="str">
        <f t="shared" si="2"/>
        <v>卷60</v>
      </c>
      <c r="C61" s="1">
        <f t="shared" ref="C61" si="111">D60+1</f>
        <v>44566</v>
      </c>
      <c r="D61" s="1">
        <v>44574</v>
      </c>
      <c r="E61" s="2">
        <f t="shared" ref="E61" si="112">D61-C61+1</f>
        <v>9</v>
      </c>
      <c r="F61">
        <f t="shared" ref="F61" si="113">G60+1</f>
        <v>191</v>
      </c>
      <c r="G61" s="2">
        <v>193</v>
      </c>
      <c r="H61">
        <f t="shared" ref="H61" si="114">IF(F61*G61&lt;0,ABS(F61)+ABS(G61),G61-F61+1)</f>
        <v>3</v>
      </c>
      <c r="I61">
        <f t="shared" ref="I61" si="115">E61/H61</f>
        <v>3</v>
      </c>
    </row>
    <row r="62" spans="1:9" x14ac:dyDescent="0.15">
      <c r="A62">
        <v>522</v>
      </c>
      <c r="B62" t="str">
        <f t="shared" si="2"/>
        <v>卷61</v>
      </c>
      <c r="C62" s="1">
        <f t="shared" ref="C62" si="116">D61+1</f>
        <v>44575</v>
      </c>
      <c r="D62" s="1">
        <v>44584</v>
      </c>
      <c r="E62" s="2">
        <f t="shared" ref="E62" si="117">D62-C62+1</f>
        <v>10</v>
      </c>
      <c r="F62">
        <f t="shared" ref="F62" si="118">G61+1</f>
        <v>194</v>
      </c>
      <c r="G62" s="2">
        <v>195</v>
      </c>
      <c r="H62">
        <f t="shared" ref="H62" si="119">IF(F62*G62&lt;0,ABS(F62)+ABS(G62),G62-F62+1)</f>
        <v>2</v>
      </c>
      <c r="I62">
        <f t="shared" ref="I62" si="120">E62/H62</f>
        <v>5</v>
      </c>
    </row>
    <row r="63" spans="1:9" x14ac:dyDescent="0.15">
      <c r="A63">
        <v>523</v>
      </c>
      <c r="B63" t="str">
        <f t="shared" si="2"/>
        <v>卷62</v>
      </c>
      <c r="C63" s="1">
        <f t="shared" ref="C63" si="121">D62+1</f>
        <v>44585</v>
      </c>
      <c r="D63" s="1">
        <v>44592</v>
      </c>
      <c r="E63" s="2">
        <f t="shared" ref="E63" si="122">D63-C63+1</f>
        <v>8</v>
      </c>
      <c r="F63">
        <f t="shared" ref="F63" si="123">G62+1</f>
        <v>196</v>
      </c>
      <c r="G63" s="2">
        <v>198</v>
      </c>
      <c r="H63">
        <f t="shared" ref="H63" si="124">IF(F63*G63&lt;0,ABS(F63)+ABS(G63),G63-F63+1)</f>
        <v>3</v>
      </c>
      <c r="I63">
        <f t="shared" ref="I63" si="125">E63/H63</f>
        <v>2.6666666666666665</v>
      </c>
    </row>
    <row r="64" spans="1:9" x14ac:dyDescent="0.15">
      <c r="A64">
        <v>524</v>
      </c>
      <c r="B64" t="str">
        <f t="shared" si="2"/>
        <v>卷63</v>
      </c>
      <c r="C64" s="1">
        <f t="shared" ref="C64" si="126">D63+1</f>
        <v>44593</v>
      </c>
      <c r="D64" s="1">
        <v>44600</v>
      </c>
      <c r="E64" s="2">
        <f t="shared" ref="E64" si="127">D64-C64+1</f>
        <v>8</v>
      </c>
      <c r="F64">
        <f t="shared" ref="F64" si="128">G63+1</f>
        <v>199</v>
      </c>
      <c r="G64" s="2">
        <v>200</v>
      </c>
      <c r="H64">
        <f t="shared" ref="H64" si="129">IF(F64*G64&lt;0,ABS(F64)+ABS(G64),G64-F64+1)</f>
        <v>2</v>
      </c>
      <c r="I64">
        <f t="shared" ref="I64" si="130">E64/H64</f>
        <v>4</v>
      </c>
    </row>
    <row r="65" spans="1:9" x14ac:dyDescent="0.15">
      <c r="A65">
        <v>525</v>
      </c>
      <c r="B65" t="str">
        <f t="shared" si="2"/>
        <v>卷64</v>
      </c>
      <c r="C65" s="1">
        <f t="shared" ref="C65" si="131">D64+1</f>
        <v>44601</v>
      </c>
      <c r="D65" s="1">
        <v>44608</v>
      </c>
      <c r="E65" s="2">
        <f t="shared" ref="E65" si="132">D65-C65+1</f>
        <v>8</v>
      </c>
      <c r="F65">
        <f t="shared" ref="F65" si="133">G64+1</f>
        <v>201</v>
      </c>
      <c r="G65" s="2">
        <v>205</v>
      </c>
      <c r="H65">
        <f t="shared" ref="H65" si="134">IF(F65*G65&lt;0,ABS(F65)+ABS(G65),G65-F65+1)</f>
        <v>5</v>
      </c>
      <c r="I65">
        <f t="shared" ref="I65" si="135">E65/H65</f>
        <v>1.6</v>
      </c>
    </row>
    <row r="66" spans="1:9" x14ac:dyDescent="0.15">
      <c r="A66">
        <v>526</v>
      </c>
      <c r="B66" t="str">
        <f t="shared" si="2"/>
        <v>卷65</v>
      </c>
      <c r="C66" s="1">
        <f t="shared" ref="C66" si="136">D65+1</f>
        <v>44609</v>
      </c>
      <c r="D66" s="1">
        <v>44616</v>
      </c>
      <c r="E66" s="2">
        <f t="shared" ref="E66" si="137">D66-C66+1</f>
        <v>8</v>
      </c>
      <c r="F66">
        <f t="shared" ref="F66" si="138">G65+1</f>
        <v>206</v>
      </c>
      <c r="G66" s="2">
        <v>208</v>
      </c>
      <c r="H66">
        <f t="shared" ref="H66" si="139">IF(F66*G66&lt;0,ABS(F66)+ABS(G66),G66-F66+1)</f>
        <v>3</v>
      </c>
      <c r="I66">
        <f t="shared" ref="I66" si="140">E66/H66</f>
        <v>2.6666666666666665</v>
      </c>
    </row>
    <row r="67" spans="1:9" x14ac:dyDescent="0.15">
      <c r="A67">
        <v>527</v>
      </c>
      <c r="B67" t="str">
        <f t="shared" si="2"/>
        <v>卷66</v>
      </c>
      <c r="C67" s="1">
        <f t="shared" ref="C67" si="141">D66+1</f>
        <v>44617</v>
      </c>
      <c r="D67" s="1">
        <v>44625</v>
      </c>
      <c r="E67" s="2">
        <f t="shared" ref="E67" si="142">D67-C67+1</f>
        <v>9</v>
      </c>
      <c r="F67">
        <f t="shared" ref="F67" si="143">G66+1</f>
        <v>209</v>
      </c>
      <c r="G67" s="2">
        <v>213</v>
      </c>
      <c r="H67">
        <f t="shared" ref="H67" si="144">IF(F67*G67&lt;0,ABS(F67)+ABS(G67),G67-F67+1)</f>
        <v>5</v>
      </c>
      <c r="I67">
        <f t="shared" ref="I67" si="145">E67/H67</f>
        <v>1.8</v>
      </c>
    </row>
    <row r="68" spans="1:9" x14ac:dyDescent="0.15">
      <c r="A68">
        <v>528</v>
      </c>
      <c r="B68" t="str">
        <f t="shared" si="2"/>
        <v>卷67</v>
      </c>
      <c r="C68" s="1">
        <f t="shared" ref="C68" si="146">D67+1</f>
        <v>44626</v>
      </c>
      <c r="D68" s="1">
        <v>44632</v>
      </c>
      <c r="E68" s="2">
        <f t="shared" ref="E68" si="147">D68-C68+1</f>
        <v>7</v>
      </c>
      <c r="F68">
        <f t="shared" ref="F68" si="148">G67+1</f>
        <v>214</v>
      </c>
      <c r="G68" s="2">
        <v>216</v>
      </c>
      <c r="H68">
        <f t="shared" ref="H68" si="149">IF(F68*G68&lt;0,ABS(F68)+ABS(G68),G68-F68+1)</f>
        <v>3</v>
      </c>
      <c r="I68">
        <f t="shared" ref="I68" si="150">E68/H68</f>
        <v>2.3333333333333335</v>
      </c>
    </row>
    <row r="69" spans="1:9" x14ac:dyDescent="0.15">
      <c r="A69">
        <v>529</v>
      </c>
      <c r="B69" t="str">
        <f t="shared" si="2"/>
        <v>卷68</v>
      </c>
      <c r="C69" s="1">
        <f t="shared" ref="C69" si="151">D68+1</f>
        <v>44633</v>
      </c>
      <c r="D69" s="1">
        <v>44639</v>
      </c>
      <c r="E69" s="2">
        <f t="shared" ref="E69" si="152">D69-C69+1</f>
        <v>7</v>
      </c>
      <c r="F69">
        <f t="shared" ref="F69" si="153">G68+1</f>
        <v>217</v>
      </c>
      <c r="G69" s="2">
        <v>219</v>
      </c>
      <c r="H69">
        <f t="shared" ref="H69" si="154">IF(F69*G69&lt;0,ABS(F69)+ABS(G69),G69-F69+1)</f>
        <v>3</v>
      </c>
      <c r="I69">
        <f t="shared" ref="I69" si="155">E69/H69</f>
        <v>2.3333333333333335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41" activePane="bottomLeft" state="frozen"/>
      <selection pane="bottomLeft" activeCell="F69" sqref="F69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s="11" t="s">
        <v>348</v>
      </c>
      <c r="I2" t="str">
        <f>"["&amp;B2&amp;"](5_筆記/资治通鉴"&amp;SUBSTITUTE(B2,"卷","")&amp;".html)|"&amp;C2&amp;"|"&amp;D2&amp;"|"&amp;E2&amp;"|"&amp;F2&amp;"|"&amp;G2&amp;"|"&amp;H2</f>
        <v>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s="11" t="s">
        <v>347</v>
      </c>
      <c r="I3" t="str">
        <f t="shared" ref="I3:I66" si="0">"["&amp;B3&amp;"](5_筆記/资治通鉴"&amp;SUBSTITUTE(B3,"卷","")&amp;".html)|"&amp;C3&amp;"|"&amp;D3&amp;"|"&amp;E3&amp;"|"&amp;F3&amp;"|"&amp;G3&amp;"|"&amp;H3</f>
        <v>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s="11" t="s">
        <v>349</v>
      </c>
      <c r="I4" t="str">
        <f t="shared" si="0"/>
        <v>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s="11" t="s">
        <v>350</v>
      </c>
      <c r="I5" t="str">
        <f t="shared" si="0"/>
        <v>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s="11" t="s">
        <v>351</v>
      </c>
      <c r="I6" t="str">
        <f t="shared" si="0"/>
        <v>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s="11" t="s">
        <v>352</v>
      </c>
      <c r="I7" t="str">
        <f t="shared" si="0"/>
        <v>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s="11" t="s">
        <v>353</v>
      </c>
      <c r="I8" t="str">
        <f t="shared" si="0"/>
        <v>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s="11" t="s">
        <v>362</v>
      </c>
      <c r="I10" t="str">
        <f t="shared" si="0"/>
        <v>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s="11" t="s">
        <v>355</v>
      </c>
      <c r="I11" t="str">
        <f t="shared" si="0"/>
        <v>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s="11" t="s">
        <v>356</v>
      </c>
      <c r="I12" t="str">
        <f t="shared" si="0"/>
        <v>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s="11" t="s">
        <v>358</v>
      </c>
      <c r="I14" t="str">
        <f t="shared" si="0"/>
        <v>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s="11" t="s">
        <v>359</v>
      </c>
      <c r="I15" t="str">
        <f t="shared" si="0"/>
        <v>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s="11" t="s">
        <v>360</v>
      </c>
      <c r="I16" t="str">
        <f t="shared" si="0"/>
        <v>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439</v>
      </c>
      <c r="G17" t="s">
        <v>438</v>
      </c>
      <c r="H17" s="11" t="s">
        <v>361</v>
      </c>
      <c r="I17" t="str">
        <f t="shared" si="0"/>
        <v>[卷16](5_筆記/资治通鉴16.html)|漢紀八|-154|-141|七國之亂世系圖、臧兒田竇世系圖|漢徭役類型|漢景帝3年至16年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s="11" t="s">
        <v>363</v>
      </c>
      <c r="I18" t="str">
        <f t="shared" si="0"/>
        <v>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s="11" t="s">
        <v>364</v>
      </c>
      <c r="I19" t="str">
        <f t="shared" si="0"/>
        <v>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440</v>
      </c>
      <c r="G20" t="s">
        <v>441</v>
      </c>
      <c r="H20" s="11" t="s">
        <v>365</v>
      </c>
      <c r="I20" t="str">
        <f t="shared" si="0"/>
        <v>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442</v>
      </c>
      <c r="H21" s="11" t="s">
        <v>370</v>
      </c>
      <c r="I21" t="str">
        <f t="shared" si="0"/>
        <v>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371</v>
      </c>
      <c r="I22" t="str">
        <f t="shared" si="0"/>
        <v>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443</v>
      </c>
      <c r="H23" s="11" t="s">
        <v>372</v>
      </c>
      <c r="I23" t="str">
        <f t="shared" si="0"/>
        <v>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444</v>
      </c>
      <c r="H24" s="11" t="s">
        <v>373</v>
      </c>
      <c r="I24" t="str">
        <f t="shared" si="0"/>
        <v>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s="11" t="s">
        <v>374</v>
      </c>
      <c r="I25" t="str">
        <f t="shared" si="0"/>
        <v>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s="11" t="s">
        <v>375</v>
      </c>
      <c r="I26" t="str">
        <f t="shared" si="0"/>
        <v>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s="11" t="s">
        <v>377</v>
      </c>
      <c r="I28" t="str">
        <f t="shared" si="0"/>
        <v>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s="11" t="s">
        <v>378</v>
      </c>
      <c r="I29" t="str">
        <f t="shared" si="0"/>
        <v>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s="11" t="s">
        <v>381</v>
      </c>
      <c r="I32" t="str">
        <f t="shared" si="0"/>
        <v>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s="11" t="s">
        <v>382</v>
      </c>
      <c r="I33" t="str">
        <f t="shared" si="0"/>
        <v>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s="11" t="s">
        <v>383</v>
      </c>
      <c r="I34" t="str">
        <f t="shared" si="0"/>
        <v>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s="11" t="s">
        <v>384</v>
      </c>
      <c r="I35" t="str">
        <f t="shared" si="0"/>
        <v>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s="11" t="s">
        <v>385</v>
      </c>
      <c r="I36" t="str">
        <f t="shared" si="0"/>
        <v>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s="11" t="s">
        <v>417</v>
      </c>
      <c r="I37" t="str">
        <f t="shared" si="0"/>
        <v>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s="11" t="s">
        <v>418</v>
      </c>
      <c r="I38" t="str">
        <f t="shared" si="0"/>
        <v>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464</v>
      </c>
      <c r="H39" s="11" t="s">
        <v>420</v>
      </c>
      <c r="I39" t="str">
        <f t="shared" si="0"/>
        <v>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s="11" t="s">
        <v>427</v>
      </c>
      <c r="I43" t="str">
        <f t="shared" si="0"/>
        <v>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s="11" t="s">
        <v>428</v>
      </c>
      <c r="I44" t="str">
        <f t="shared" si="0"/>
        <v>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s="11" t="s">
        <v>430</v>
      </c>
      <c r="I45" t="str">
        <f t="shared" si="0"/>
        <v>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446</v>
      </c>
      <c r="G46" t="s">
        <v>445</v>
      </c>
      <c r="H46" s="11" t="s">
        <v>447</v>
      </c>
      <c r="I46" t="str">
        <f t="shared" si="0"/>
        <v>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448</v>
      </c>
      <c r="H47" s="11" t="s">
        <v>449</v>
      </c>
      <c r="I47" t="str">
        <f t="shared" si="0"/>
        <v>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451</v>
      </c>
      <c r="G48" t="s">
        <v>452</v>
      </c>
      <c r="H48" s="11" t="s">
        <v>450</v>
      </c>
      <c r="I48" t="str">
        <f t="shared" si="0"/>
        <v>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454</v>
      </c>
      <c r="H49" s="11" t="s">
        <v>453</v>
      </c>
      <c r="I49" t="str">
        <f t="shared" si="0"/>
        <v>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455</v>
      </c>
      <c r="I50" t="str">
        <f t="shared" si="0"/>
        <v>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456</v>
      </c>
      <c r="G51" t="s">
        <v>457</v>
      </c>
      <c r="H51" s="13" t="s">
        <v>458</v>
      </c>
      <c r="I51" t="str">
        <f t="shared" si="0"/>
        <v>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460</v>
      </c>
      <c r="H52" s="11" t="s">
        <v>459</v>
      </c>
      <c r="I52" t="str">
        <f t="shared" si="0"/>
        <v>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461</v>
      </c>
      <c r="I53" t="str">
        <f t="shared" si="0"/>
        <v>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463</v>
      </c>
      <c r="H54" s="11" t="s">
        <v>462</v>
      </c>
      <c r="I54" t="str">
        <f t="shared" si="0"/>
        <v>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467</v>
      </c>
      <c r="G55" t="s">
        <v>466</v>
      </c>
      <c r="H55" s="11" t="s">
        <v>465</v>
      </c>
      <c r="I55" t="str">
        <f t="shared" si="0"/>
        <v>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468</v>
      </c>
      <c r="I56" t="str">
        <f t="shared" si="0"/>
        <v>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85</v>
      </c>
      <c r="D57">
        <f>VLOOKUP($A57,統計!$A:$G,6,)</f>
        <v>167</v>
      </c>
      <c r="E57">
        <f>VLOOKUP($A57,統計!$A:$G,7,)</f>
        <v>171</v>
      </c>
      <c r="F57" t="s">
        <v>470</v>
      </c>
      <c r="H57" s="11" t="s">
        <v>469</v>
      </c>
      <c r="I57" t="str">
        <f t="shared" si="0"/>
        <v>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86</v>
      </c>
      <c r="D58">
        <f>VLOOKUP($A58,統計!$A:$G,6,)</f>
        <v>172</v>
      </c>
      <c r="E58">
        <f>VLOOKUP($A58,統計!$A:$G,7,)</f>
        <v>180</v>
      </c>
      <c r="H58" s="11" t="s">
        <v>471</v>
      </c>
      <c r="I58" t="str">
        <f t="shared" si="0"/>
        <v>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87</v>
      </c>
      <c r="D59">
        <f>VLOOKUP($A59,統計!$A:$G,6,)</f>
        <v>181</v>
      </c>
      <c r="E59">
        <f>VLOOKUP($A59,統計!$A:$G,7,)</f>
        <v>187</v>
      </c>
      <c r="F59" t="s">
        <v>472</v>
      </c>
      <c r="H59" s="11" t="s">
        <v>473</v>
      </c>
      <c r="I59" t="str">
        <f t="shared" si="0"/>
        <v>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88</v>
      </c>
      <c r="D60">
        <f>VLOOKUP($A60,統計!$A:$G,6,)</f>
        <v>188</v>
      </c>
      <c r="E60">
        <f>VLOOKUP($A60,統計!$A:$G,7,)</f>
        <v>190</v>
      </c>
      <c r="G60" t="s">
        <v>474</v>
      </c>
      <c r="H60" s="11" t="s">
        <v>475</v>
      </c>
      <c r="I60" t="str">
        <f t="shared" si="0"/>
        <v>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89</v>
      </c>
      <c r="D61">
        <f>VLOOKUP($A61,統計!$A:$G,6,)</f>
        <v>191</v>
      </c>
      <c r="E61">
        <f>VLOOKUP($A61,統計!$A:$G,7,)</f>
        <v>193</v>
      </c>
      <c r="F61" t="s">
        <v>476</v>
      </c>
      <c r="H61" s="11" t="s">
        <v>477</v>
      </c>
      <c r="I61" t="str">
        <f t="shared" si="0"/>
        <v>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90</v>
      </c>
      <c r="D62">
        <f>VLOOKUP($A62,統計!$A:$G,6,)</f>
        <v>194</v>
      </c>
      <c r="E62">
        <f>VLOOKUP($A62,統計!$A:$G,7,)</f>
        <v>195</v>
      </c>
      <c r="F62" t="s">
        <v>478</v>
      </c>
      <c r="H62" s="11" t="s">
        <v>479</v>
      </c>
      <c r="I62" t="str">
        <f t="shared" si="0"/>
        <v>[卷61](5_筆記/资治通鉴61.html)|漢紀五十三|194|195|孫吳世系||漢獻帝6年至7年</v>
      </c>
    </row>
    <row r="63" spans="1:9" x14ac:dyDescent="0.15">
      <c r="A63">
        <v>523</v>
      </c>
      <c r="B63" t="str">
        <f>VLOOKUP($A63,統計!$A:$G,2,)</f>
        <v>卷62</v>
      </c>
      <c r="C63" t="s">
        <v>91</v>
      </c>
      <c r="D63">
        <f>VLOOKUP($A63,統計!$A:$G,6,)</f>
        <v>196</v>
      </c>
      <c r="E63">
        <f>VLOOKUP($A63,統計!$A:$G,7,)</f>
        <v>198</v>
      </c>
      <c r="F63" t="s">
        <v>481</v>
      </c>
      <c r="G63" t="s">
        <v>480</v>
      </c>
      <c r="H63" s="14" t="s">
        <v>482</v>
      </c>
      <c r="I63" t="str">
        <f t="shared" si="0"/>
        <v>[卷62](5_筆記/资治通鉴62.html)|漢紀五十四|196|198|下邳陳氏世系、潁川陳氏世系|蔡邕漢樂四品|漢獻帝8年至10年</v>
      </c>
    </row>
    <row r="64" spans="1:9" x14ac:dyDescent="0.15">
      <c r="A64">
        <v>524</v>
      </c>
      <c r="B64" t="str">
        <f>VLOOKUP($A64,統計!$A:$G,2,)</f>
        <v>卷63</v>
      </c>
      <c r="C64" t="s">
        <v>92</v>
      </c>
      <c r="D64">
        <f>VLOOKUP($A64,統計!$A:$G,6,)</f>
        <v>199</v>
      </c>
      <c r="E64">
        <f>VLOOKUP($A64,統計!$A:$G,7,)</f>
        <v>200</v>
      </c>
      <c r="H64" s="14" t="s">
        <v>483</v>
      </c>
      <c r="I64" t="str">
        <f t="shared" si="0"/>
        <v>[卷63](5_筆記/资治通鉴63.html)|漢紀五十五|199|200|||漢獻帝11年至12年</v>
      </c>
    </row>
    <row r="65" spans="1:9" x14ac:dyDescent="0.15">
      <c r="A65">
        <v>525</v>
      </c>
      <c r="B65" t="str">
        <f>VLOOKUP($A65,統計!$A:$G,2,)</f>
        <v>卷64</v>
      </c>
      <c r="C65" t="s">
        <v>93</v>
      </c>
      <c r="D65">
        <f>VLOOKUP($A65,統計!$A:$G,6,)</f>
        <v>201</v>
      </c>
      <c r="E65">
        <f>VLOOKUP($A65,統計!$A:$G,7,)</f>
        <v>205</v>
      </c>
      <c r="F65" t="s">
        <v>484</v>
      </c>
      <c r="H65" s="11" t="s">
        <v>485</v>
      </c>
      <c r="I65" t="str">
        <f t="shared" si="0"/>
        <v>[卷64](5_筆記/资治通鉴64.html)|漢紀五十六|201|205|遼東公孫世系||漢獻帝13年至17年</v>
      </c>
    </row>
    <row r="66" spans="1:9" x14ac:dyDescent="0.15">
      <c r="A66">
        <v>526</v>
      </c>
      <c r="B66" t="str">
        <f>VLOOKUP($A66,統計!$A:$G,2,)</f>
        <v>卷65</v>
      </c>
      <c r="C66" t="s">
        <v>94</v>
      </c>
      <c r="D66">
        <f>VLOOKUP($A66,統計!$A:$G,6,)</f>
        <v>206</v>
      </c>
      <c r="E66">
        <f>VLOOKUP($A66,統計!$A:$G,7,)</f>
        <v>208</v>
      </c>
      <c r="H66" s="11" t="s">
        <v>486</v>
      </c>
      <c r="I66" t="str">
        <f t="shared" si="0"/>
        <v>[卷65](5_筆記/资治通鉴65.html)|漢紀五十七|206|208|||漢獻帝18年至20年</v>
      </c>
    </row>
    <row r="67" spans="1:9" x14ac:dyDescent="0.15">
      <c r="A67">
        <v>527</v>
      </c>
      <c r="B67" t="str">
        <f>VLOOKUP($A67,統計!$A:$G,2,)</f>
        <v>卷66</v>
      </c>
      <c r="C67" t="s">
        <v>95</v>
      </c>
      <c r="D67">
        <f>VLOOKUP($A67,統計!$A:$G,6,)</f>
        <v>209</v>
      </c>
      <c r="E67">
        <f>VLOOKUP($A67,統計!$A:$G,7,)</f>
        <v>213</v>
      </c>
      <c r="H67" s="11" t="s">
        <v>487</v>
      </c>
      <c r="I67" t="str">
        <f t="shared" ref="I67:I130" si="1">"["&amp;B67&amp;"](5_筆記/资治通鉴"&amp;SUBSTITUTE(B67,"卷","")&amp;".html)|"&amp;C67&amp;"|"&amp;D67&amp;"|"&amp;E67&amp;"|"&amp;F67&amp;"|"&amp;G67&amp;"|"&amp;H67</f>
        <v>[卷66](5_筆記/资治通鉴66.html)|漢紀五十八|209|213|||漢獻帝21年至25年</v>
      </c>
    </row>
    <row r="68" spans="1:9" x14ac:dyDescent="0.15">
      <c r="A68">
        <v>528</v>
      </c>
      <c r="B68" t="str">
        <f>VLOOKUP($A68,統計!$A:$G,2,)</f>
        <v>卷67</v>
      </c>
      <c r="C68" t="s">
        <v>96</v>
      </c>
      <c r="D68">
        <f>VLOOKUP($A68,統計!$A:$G,6,)</f>
        <v>214</v>
      </c>
      <c r="E68">
        <f>VLOOKUP($A68,統計!$A:$G,7,)</f>
        <v>216</v>
      </c>
      <c r="G68" t="s">
        <v>488</v>
      </c>
      <c r="H68" s="11" t="s">
        <v>489</v>
      </c>
      <c r="I68" t="str">
        <f t="shared" si="1"/>
        <v>[卷67](5_筆記/资治通鉴67.html)|漢紀五十九|214|216||孫十萬合肥之戰表|漢獻帝26年至28年</v>
      </c>
    </row>
    <row r="69" spans="1:9" x14ac:dyDescent="0.15">
      <c r="A69">
        <v>529</v>
      </c>
      <c r="B69" t="str">
        <f>VLOOKUP($A69,統計!$A:$G,2,)</f>
        <v>卷68</v>
      </c>
      <c r="C69" t="s">
        <v>97</v>
      </c>
      <c r="D69">
        <f>VLOOKUP($A69,統計!$A:$G,6,)</f>
        <v>217</v>
      </c>
      <c r="E69">
        <f>VLOOKUP($A69,統計!$A:$G,7,)</f>
        <v>219</v>
      </c>
      <c r="H69" s="11" t="s">
        <v>490</v>
      </c>
      <c r="I69" t="str">
        <f t="shared" si="1"/>
        <v>[卷68](5_筆記/资治通鉴68.html)|漢紀六十|217|219|||漢獻帝29年至31年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2022-03-19T03:13:46Z</dcterms:modified>
</cp:coreProperties>
</file>