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5" i="3" l="1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I294" i="3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<sst xmlns="http://schemas.openxmlformats.org/spreadsheetml/2006/main" count="440" uniqueCount="437">
  <si>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</si>
  <si>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</si>
  <si>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</si>
  <si>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</si>
  <si>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</si>
  <si>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</si>
  <si>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</si>
  <si>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</si>
  <si>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</si>
  <si>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</si>
  <si>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</si>
  <si>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</si>
  <si>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</si>
  <si>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</si>
  <si>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</si>
  <si>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</si>
  <si>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</si>
  <si>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</si>
  <si>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</si>
  <si>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</si>
  <si>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</si>
  <si>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</si>
  <si>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</si>
  <si>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</si>
  <si>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</si>
  <si>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</si>
  <si>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</si>
  <si>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</si>
  <si>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</si>
  <si>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</si>
  <si>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</si>
  <si>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</si>
  <si>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</si>
  <si>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</si>
  <si>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</si>
  <si>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</si>
  <si>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</si>
  <si>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</si>
  <si>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</si>
  <si>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</si>
  <si>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</si>
  <si>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</si>
  <si>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</si>
  <si>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</si>
  <si>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</si>
  <si>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</si>
  <si>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</si>
  <si>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</si>
  <si>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</si>
  <si>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</si>
  <si>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</si>
  <si>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</si>
  <si>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</si>
  <si>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</si>
  <si>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</si>
  <si>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</si>
  <si>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</si>
  <si>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</si>
  <si>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</si>
  <si>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</si>
  <si>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</si>
  <si>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</si>
  <si>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</si>
  <si>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</si>
  <si>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</si>
  <si>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</si>
  <si>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</si>
  <si>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</si>
  <si>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</si>
  <si>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</si>
  <si>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</si>
  <si>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</si>
  <si>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</si>
  <si>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</si>
  <si>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</si>
  <si>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</si>
  <si>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</si>
  <si>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</si>
  <si>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</si>
  <si>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</si>
  <si>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</si>
  <si>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</si>
  <si>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</si>
  <si>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</si>
  <si>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</si>
  <si>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</si>
  <si>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</si>
  <si>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</si>
  <si>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</si>
  <si>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</si>
  <si>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</si>
  <si>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</si>
  <si>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</si>
  <si>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</si>
  <si>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</si>
  <si>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</si>
  <si>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</si>
  <si>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</si>
  <si>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</si>
  <si>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</si>
  <si>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</si>
  <si>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</si>
  <si>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</si>
  <si>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</si>
  <si>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</si>
  <si>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</si>
  <si>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</si>
  <si>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</si>
  <si>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</si>
  <si>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</si>
  <si>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</si>
  <si>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</si>
  <si>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</si>
  <si>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</si>
  <si>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</si>
  <si>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</si>
  <si>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</si>
  <si>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</si>
  <si>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</si>
  <si>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</si>
  <si>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</si>
  <si>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</si>
  <si>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</si>
  <si>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</si>
  <si>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</si>
  <si>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</si>
  <si>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</si>
  <si>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</si>
  <si>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</si>
  <si>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</si>
  <si>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</si>
  <si>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</si>
  <si>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</si>
  <si>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</si>
  <si>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</si>
  <si>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</si>
  <si>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</si>
  <si>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</si>
  <si>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</si>
  <si>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</si>
  <si>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</si>
  <si>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</si>
  <si>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</si>
  <si>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</si>
  <si>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</si>
  <si>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</si>
  <si>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</si>
  <si>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</si>
  <si>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</si>
  <si>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</si>
  <si>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</si>
  <si>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</si>
  <si>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</si>
  <si>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</si>
  <si>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</si>
  <si>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</si>
  <si>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</si>
  <si>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</si>
  <si>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</si>
  <si>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</si>
  <si>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</si>
  <si>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</si>
  <si>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</si>
  <si>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</si>
  <si>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</si>
  <si>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</si>
  <si>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</si>
  <si>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</si>
  <si>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</si>
  <si>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</si>
  <si>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</si>
  <si>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</si>
  <si>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</si>
  <si>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</si>
  <si>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</si>
  <si>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</si>
  <si>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</si>
  <si>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</si>
  <si>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</si>
  <si>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</si>
  <si>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</si>
  <si>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</si>
  <si>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</si>
  <si>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</si>
  <si>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</si>
  <si>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</si>
  <si>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</si>
  <si>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</si>
  <si>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</si>
  <si>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</si>
  <si>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</si>
  <si>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</si>
  <si>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</si>
  <si>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</si>
  <si>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</si>
  <si>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</si>
  <si>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</si>
  <si>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</si>
  <si>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</si>
  <si>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</si>
  <si>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</si>
  <si>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</si>
  <si>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</si>
  <si>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</si>
  <si>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</si>
  <si>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</si>
  <si>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</si>
  <si>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</si>
  <si>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</si>
  <si>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</si>
  <si>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</si>
  <si>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</si>
  <si>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</si>
  <si>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</si>
  <si>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</si>
  <si>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</si>
  <si>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</si>
  <si>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</si>
  <si>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</si>
  <si>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</si>
  <si>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</si>
  <si>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</si>
  <si>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</si>
  <si>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</si>
  <si>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</si>
  <si>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</si>
  <si>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</si>
  <si>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</si>
  <si>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</si>
  <si>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</si>
  <si>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</si>
  <si>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</si>
  <si>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</si>
  <si>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</si>
  <si>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</si>
  <si>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</si>
  <si>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</si>
  <si>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</si>
  <si>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</si>
  <si>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</si>
  <si>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</si>
  <si>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</si>
  <si>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</si>
  <si>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</si>
  <si>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</si>
  <si>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</si>
  <si>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</si>
  <si>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</si>
  <si>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</si>
  <si>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</si>
  <si>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</si>
  <si>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</si>
  <si>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</si>
  <si>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</si>
  <si>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</si>
  <si>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</si>
  <si>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</si>
  <si>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</si>
  <si>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</si>
  <si>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</si>
  <si>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</si>
  <si>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</si>
  <si>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</si>
  <si>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</si>
  <si>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</si>
  <si>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</si>
  <si>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</si>
  <si>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</si>
  <si>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</si>
  <si>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</si>
  <si>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</si>
  <si>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</si>
  <si>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</si>
  <si>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</si>
  <si>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</si>
  <si>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</si>
  <si>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</si>
  <si>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</si>
  <si>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</si>
  <si>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</si>
  <si>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</si>
  <si>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</si>
  <si>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</si>
  <si>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</si>
  <si>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</si>
  <si>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</si>
  <si>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</si>
  <si>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</si>
  <si>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</si>
  <si>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</si>
  <si>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</si>
  <si>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</si>
  <si>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</si>
  <si>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</si>
  <si>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</si>
  <si>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</si>
  <si>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</si>
  <si>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</si>
  <si>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</si>
  <si>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</si>
  <si>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</si>
  <si>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</si>
  <si>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</si>
  <si>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</si>
  <si>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</si>
  <si>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</si>
  <si>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</si>
  <si>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</si>
  <si>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</si>
  <si>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</si>
  <si>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</si>
  <si>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</si>
  <si>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</si>
  <si>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</si>
  <si>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</si>
  <si>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</si>
  <si>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</si>
  <si>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</si>
  <si>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</si>
  <si>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</si>
  <si>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</si>
  <si>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</si>
  <si>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</si>
  <si>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</si>
  <si>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</si>
  <si>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</si>
  <si>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</si>
  <si>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</si>
  <si>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</si>
  <si>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</si>
  <si>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</si>
  <si>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</si>
  <si>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</si>
  <si>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</si>
  <si>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</si>
  <si>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</si>
  <si>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</si>
  <si>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</si>
  <si>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</si>
  <si>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</si>
  <si>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</si>
  <si>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</si>
  <si>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</si>
  <si>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</si>
  <si>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</si>
  <si>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</si>
  <si>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</si>
  <si>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</si>
  <si>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</si>
  <si>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</si>
  <si>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</si>
  <si>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</si>
  <si>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</si>
  <si>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</si>
  <si>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</si>
  <si>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</si>
  <si>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</si>
  <si>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</si>
  <si>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</si>
  <si>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</si>
  <si>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</si>
  <si>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</si>
  <si>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</si>
  <si>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</si>
  <si>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</si>
  <si>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</si>
  <si>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</si>
  <si>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</si>
  <si>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</si>
  <si>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</si>
  <si>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</si>
  <si>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</si>
  <si>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</si>
  <si>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</si>
  <si>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</si>
  <si>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</si>
  <si>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</si>
  <si>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</si>
  <si>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</si>
  <si>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</si>
  <si>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</si>
  <si>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</si>
  <si>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</si>
  <si>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</si>
  <si>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</si>
  <si>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</si>
  <si>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</si>
  <si>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</si>
  <si>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</si>
  <si>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</si>
  <si>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</si>
  <si>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</si>
  <si>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</si>
  <si>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孔子世系简图(至秦)、秦始皇关系图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</si>
  <si>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</si>
  <si>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</si>
  <si>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</si>
  <si>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</si>
  <si>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周礼宴请等级、韓信戰役表</t>
    <phoneticPr fontId="1" type="noConversion"/>
  </si>
  <si>
    <t>诏书形式、驿站交通规格、鞋类型</t>
    <phoneticPr fontId="1" type="noConversion"/>
  </si>
  <si>
    <t>諸呂世系圖</t>
    <phoneticPr fontId="1" type="noConversion"/>
  </si>
  <si>
    <t>汉惠帝挂名子嗣表</t>
    <phoneticPr fontId="1" type="noConversion"/>
  </si>
  <si>
    <t>汉历代皇帝生前庙名、大夫罪名表、各类彗星</t>
    <phoneticPr fontId="1" type="noConversion"/>
  </si>
  <si>
    <t>秦汉三公九卿概要</t>
    <phoneticPr fontId="1" type="noConversion"/>
  </si>
  <si>
    <t>汉徭役类型</t>
    <phoneticPr fontId="1" type="noConversion"/>
  </si>
  <si>
    <t>七国之乱世系图、臧兒田竇世系圖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</si>
  <si>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</si>
  <si>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</si>
  <si>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</si>
  <si>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武功爵表、张骞两次探索各国纪要、白鹿皮币</t>
    <phoneticPr fontId="1" type="noConversion"/>
  </si>
  <si>
    <t>淮南衡山谋反世系、死守外戚的平阳侯曹氏</t>
    <phoneticPr fontId="1" type="noConversion"/>
  </si>
  <si>
    <t>西南诸夷</t>
    <phoneticPr fontId="1" type="noConversion"/>
  </si>
  <si>
    <t>西漢時期匈奴官制、汉武帝子嗣、人臣功五品</t>
    <phoneticPr fontId="1" type="noConversion"/>
  </si>
  <si>
    <t>匈奴五单于争立背景、假設蓋主嫁王充、上官皇后世系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</si>
  <si>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</si>
  <si>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</si>
  <si>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</si>
  <si>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</si>
  <si>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</si>
  <si>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</si>
  <si>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</si>
  <si>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</si>
  <si>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</si>
  <si>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</si>
  <si>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</si>
  <si>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</si>
  <si>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</si>
  <si>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</si>
  <si>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</si>
  <si>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</si>
  <si>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</si>
  <si>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</si>
  <si>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</si>
  <si>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</si>
  <si>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王莽滅親表、漢儒天子妻妾制</t>
    <phoneticPr fontId="1" type="noConversion"/>
  </si>
  <si>
    <t>王莽15年、玄漢至2年</t>
    <phoneticPr fontId="1" type="noConversion"/>
  </si>
  <si>
    <t>東漢幽州十郡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</si>
</sst>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39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8376"/>
        <c:axId val="187438760"/>
      </c:scatterChart>
      <c:valAx>
        <c:axId val="18743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438760"/>
        <c:crosses val="autoZero"/>
        <c:crossBetween val="midCat"/>
      </c:valAx>
      <c:valAx>
        <c:axId val="18743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43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pane ySplit="1" topLeftCell="A17" activePane="bottomLeft" state="frozen"/>
      <selection pane="bottomLeft" activeCell="B40" sqref="B40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10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699.17948717948718</v>
      </c>
      <c r="P2" s="1">
        <f>$C$2+O2</f>
        <v>44718.179487179485</v>
      </c>
      <c r="Q2">
        <f>(M2-$F$2)*$L$11</f>
        <v>434.39571635292418</v>
      </c>
      <c r="R2" s="1">
        <f>$C$2+Q2</f>
        <v>44453.395716352927</v>
      </c>
    </row>
    <row r="3" spans="1:18" x14ac:dyDescent="0.15">
      <c r="A3">
        <v>102</v>
      </c>
      <c r="B3" t="str">
        <f t="shared" ref="B3:B40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802.00000000000011</v>
      </c>
      <c r="P3" s="1">
        <f t="shared" ref="P3:R8" si="6">$C$2+O3</f>
        <v>44821</v>
      </c>
      <c r="Q3">
        <f t="shared" ref="Q3:Q8" si="7">(M3-$F$2)*$L$11</f>
        <v>476.23157988611109</v>
      </c>
      <c r="R3" s="1">
        <f t="shared" si="6"/>
        <v>44495.231579886109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1213.2820512820513</v>
      </c>
      <c r="P4" s="1">
        <f t="shared" si="6"/>
        <v>45232.282051282054</v>
      </c>
      <c r="Q4">
        <f t="shared" si="7"/>
        <v>573.84859479688055</v>
      </c>
      <c r="R4" s="1">
        <f t="shared" si="6"/>
        <v>44592.84859479688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1809.6410256410259</v>
      </c>
      <c r="P5" s="1">
        <f>$C$2+O5</f>
        <v>45828.641025641024</v>
      </c>
      <c r="Q5">
        <f t="shared" si="7"/>
        <v>691.68627708202371</v>
      </c>
      <c r="R5" s="1">
        <f>$C$2+Q5</f>
        <v>44710.686277082023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2724.7435897435898</v>
      </c>
      <c r="P6" s="1">
        <f t="shared" si="6"/>
        <v>46743.743589743593</v>
      </c>
      <c r="Q6">
        <f t="shared" si="7"/>
        <v>913.41635380791445</v>
      </c>
      <c r="R6" s="1">
        <f t="shared" si="6"/>
        <v>44932.416353807916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3022.9230769230771</v>
      </c>
      <c r="P7" s="1">
        <f t="shared" si="6"/>
        <v>47041.923076923078</v>
      </c>
      <c r="Q7">
        <f t="shared" si="7"/>
        <v>949.67410220334307</v>
      </c>
      <c r="R7" s="1">
        <f t="shared" si="6"/>
        <v>44968.674102203346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3022.9230769230771</v>
      </c>
      <c r="P8" s="1">
        <f t="shared" si="6"/>
        <v>47041.923076923078</v>
      </c>
      <c r="Q8">
        <f t="shared" si="7"/>
        <v>949.67410220334307</v>
      </c>
      <c r="R8" s="1">
        <f>$C$2+Q8</f>
        <v>44968.674102203346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10.282051282051283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8">D11-C11+1</f>
        <v>6</v>
      </c>
      <c r="F11"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0.69726439221978198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8"/>
        <v>8</v>
      </c>
      <c r="F12"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8"/>
        <v>9</v>
      </c>
      <c r="F13"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8"/>
        <v>10</v>
      </c>
      <c r="F14"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8"/>
        <v>9</v>
      </c>
      <c r="F15"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8"/>
        <v>8</v>
      </c>
      <c r="F16"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8"/>
        <v>9</v>
      </c>
      <c r="F17"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8"/>
        <v>7</v>
      </c>
      <c r="F18"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8"/>
        <v>7</v>
      </c>
      <c r="F19"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8"/>
        <v>9</v>
      </c>
      <c r="F20">
        <v>-124</v>
      </c>
      <c r="G20" s="2">
        <v>-119</v>
      </c>
      <c r="H20">
        <f t="shared" si="0"/>
        <v>6</v>
      </c>
      <c r="I20">
        <f t="shared" ref="I20" si="9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8"/>
        <v>7</v>
      </c>
      <c r="F21">
        <v>-118</v>
      </c>
      <c r="G21" s="2">
        <v>-110</v>
      </c>
      <c r="H21">
        <f t="shared" si="0"/>
        <v>9</v>
      </c>
      <c r="I21">
        <f t="shared" ref="I21" si="10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8"/>
        <v>7</v>
      </c>
      <c r="F22">
        <v>-109</v>
      </c>
      <c r="G22">
        <v>-99</v>
      </c>
      <c r="H22">
        <f t="shared" si="0"/>
        <v>11</v>
      </c>
      <c r="I22">
        <f t="shared" ref="I22:I23" si="11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8"/>
        <v>8</v>
      </c>
      <c r="F23" s="2">
        <v>-98</v>
      </c>
      <c r="G23" s="2">
        <v>-87</v>
      </c>
      <c r="H23">
        <f t="shared" si="0"/>
        <v>12</v>
      </c>
      <c r="I23">
        <f t="shared" si="11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8"/>
        <v>10</v>
      </c>
      <c r="F24">
        <v>-86</v>
      </c>
      <c r="G24">
        <v>-75</v>
      </c>
      <c r="H24">
        <f t="shared" si="0"/>
        <v>12</v>
      </c>
      <c r="I24">
        <f t="shared" ref="I24" si="12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8"/>
        <v>9</v>
      </c>
      <c r="F25">
        <v>-74</v>
      </c>
      <c r="G25">
        <v>-68</v>
      </c>
      <c r="H25">
        <f t="shared" si="0"/>
        <v>7</v>
      </c>
      <c r="I25">
        <f t="shared" ref="I25:I27" si="13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8"/>
        <v>6</v>
      </c>
      <c r="F26">
        <v>-67</v>
      </c>
      <c r="G26">
        <v>-62</v>
      </c>
      <c r="H26">
        <f t="shared" si="0"/>
        <v>6</v>
      </c>
      <c r="I26">
        <f t="shared" ref="I26" si="14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8"/>
        <v>3</v>
      </c>
      <c r="F27">
        <v>-61</v>
      </c>
      <c r="G27">
        <v>-59</v>
      </c>
      <c r="H27">
        <f t="shared" si="0"/>
        <v>3</v>
      </c>
      <c r="I27">
        <f t="shared" si="13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8"/>
        <v>7</v>
      </c>
      <c r="F28" s="2">
        <v>-58</v>
      </c>
      <c r="G28" s="2">
        <v>-49</v>
      </c>
      <c r="H28">
        <f t="shared" si="0"/>
        <v>10</v>
      </c>
      <c r="I28">
        <f t="shared" ref="I28" si="15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6">D29-C29+1</f>
        <v>5</v>
      </c>
      <c r="F29" s="2">
        <v>-48</v>
      </c>
      <c r="G29" s="2">
        <v>-42</v>
      </c>
      <c r="H29">
        <f t="shared" si="0"/>
        <v>7</v>
      </c>
      <c r="I29">
        <f t="shared" ref="I29:I34" si="17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6"/>
        <v>7</v>
      </c>
      <c r="F30" s="2">
        <v>-41</v>
      </c>
      <c r="G30" s="2">
        <v>-33</v>
      </c>
      <c r="H30">
        <f t="shared" si="0"/>
        <v>9</v>
      </c>
      <c r="I30">
        <f t="shared" si="17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6"/>
        <v>9</v>
      </c>
      <c r="F31" s="2">
        <v>-32</v>
      </c>
      <c r="G31" s="2">
        <v>-23</v>
      </c>
      <c r="H31">
        <f t="shared" si="0"/>
        <v>10</v>
      </c>
      <c r="I31">
        <f t="shared" si="17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6"/>
        <v>8</v>
      </c>
      <c r="F32" s="2">
        <v>-22</v>
      </c>
      <c r="G32" s="2">
        <v>-14</v>
      </c>
      <c r="H32">
        <f t="shared" ref="H32:H35" si="18">IF(F32*G32&lt;0,ABS(F32)+ABS(G32),G32-F32+1)</f>
        <v>9</v>
      </c>
      <c r="I32">
        <f t="shared" si="17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6"/>
        <v>5</v>
      </c>
      <c r="F33" s="2">
        <v>-13</v>
      </c>
      <c r="G33" s="2">
        <v>-8</v>
      </c>
      <c r="H33">
        <f t="shared" si="18"/>
        <v>6</v>
      </c>
      <c r="I33">
        <f t="shared" si="17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6"/>
        <v>5</v>
      </c>
      <c r="F34" s="2">
        <v>-7</v>
      </c>
      <c r="G34" s="2">
        <v>-6</v>
      </c>
      <c r="H34">
        <f t="shared" si="18"/>
        <v>2</v>
      </c>
      <c r="I34">
        <f t="shared" si="17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19">D35-C35+1</f>
        <v>3</v>
      </c>
      <c r="F35" s="2">
        <v>-5</v>
      </c>
      <c r="G35" s="2">
        <v>-3</v>
      </c>
      <c r="H35">
        <f t="shared" si="18"/>
        <v>3</v>
      </c>
      <c r="I35">
        <f t="shared" ref="I35" si="20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1">D36-C36+1</f>
        <v>5</v>
      </c>
      <c r="F36" s="2">
        <v>-2</v>
      </c>
      <c r="G36" s="2">
        <v>2</v>
      </c>
      <c r="H36">
        <f>IF(F36*G36&lt;0,ABS(F36)+ABS(G36),G36-F36+1)</f>
        <v>4</v>
      </c>
      <c r="I36">
        <f t="shared" ref="I36" si="22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3">D37-C37+1</f>
        <v>5</v>
      </c>
      <c r="F37" s="2">
        <v>3</v>
      </c>
      <c r="G37" s="2">
        <v>8</v>
      </c>
      <c r="H37">
        <f>IF(F37*G37&lt;0,ABS(F37)+ABS(G37),G37-F37+1)</f>
        <v>6</v>
      </c>
      <c r="I37">
        <f t="shared" ref="I37" si="24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5">D38-C38+1</f>
        <v>6</v>
      </c>
      <c r="F38" s="2">
        <v>9</v>
      </c>
      <c r="G38" s="2">
        <v>14</v>
      </c>
      <c r="H38">
        <f>IF(F38*G38&lt;0,ABS(F38)+ABS(G38),G38-F38+1)</f>
        <v>6</v>
      </c>
      <c r="I38">
        <f t="shared" ref="I38" si="26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7">D39-C39+1</f>
        <v>7</v>
      </c>
      <c r="F39" s="2">
        <v>15</v>
      </c>
      <c r="G39" s="2">
        <v>22</v>
      </c>
      <c r="H39">
        <f>IF(F39*G39&lt;0,ABS(F39)+ABS(G39),G39-F39+1)</f>
        <v>8</v>
      </c>
      <c r="I39">
        <f t="shared" ref="I39" si="28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29">D40-C40+1</f>
        <v>6</v>
      </c>
      <c r="F40" s="2">
        <v>23</v>
      </c>
      <c r="G40" s="2">
        <v>24</v>
      </c>
      <c r="H40">
        <f>IF(F40*G40&lt;0,ABS(F40)+ABS(G40),G40-F40+1)</f>
        <v>2</v>
      </c>
      <c r="I40">
        <f t="shared" ref="I40" si="30">E40/H40</f>
        <v>3</v>
      </c>
    </row>
    <row r="41" spans="1:9" x14ac:dyDescent="0.15">
      <c r="C41" s="2"/>
      <c r="D41" s="2"/>
    </row>
    <row r="42" spans="1:9" x14ac:dyDescent="0.15">
      <c r="C42" s="2"/>
      <c r="D42" s="2"/>
    </row>
    <row r="43" spans="1:9" x14ac:dyDescent="0.15">
      <c r="C43" s="2"/>
      <c r="D4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15" activePane="bottomLeft" state="frozen"/>
      <selection pane="bottomLeft" activeCell="G40" sqref="G40"/>
    </sheetView>
  </sheetViews>
  <sheetFormatPr defaultRowHeight="13.5" x14ac:dyDescent="0.15"/>
  <cols>
    <col min="6" max="6" width="33.375" customWidth="1"/>
    <col min="7" max="7" width="22.125" customWidth="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0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t="s">
        <v>348</v>
      </c>
      <c r="I2" t="str">
        <f>"["&amp;B2&amp;"](筆記/资治通鉴"&amp;SUBSTITUTE(B2,"卷","")&amp;".html)|"&amp;C2&amp;"|"&amp;D2&amp;"|"&amp;E2&amp;"|"&amp;F2&amp;"|"&amp;G2&amp;"|"&amp;H2</f>
        <v>[卷1](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t="s">
        <v>347</v>
      </c>
      <c r="I3" t="str">
        <f t="shared" ref="I3:I66" si="0">"["&amp;B3&amp;"](筆記/资治通鉴"&amp;SUBSTITUTE(B3,"卷","")&amp;".html)|"&amp;C3&amp;"|"&amp;D3&amp;"|"&amp;E3&amp;"|"&amp;F3&amp;"|"&amp;G3&amp;"|"&amp;H3</f>
        <v>[卷2](筆記/资治通鉴2.html)|周紀二|-368|-321|齊威王時期諸田譜系|商鞅二十等爵|周顯王共48年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t="s">
        <v>349</v>
      </c>
      <c r="I4" t="str">
        <f t="shared" si="0"/>
        <v>[卷3](筆記/资治通鉴3.html)|周紀三|-320|-298||古蜀國世系|周慎靚王共6年、周赧王至17年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t="s">
        <v>350</v>
      </c>
      <c r="I5" t="str">
        <f t="shared" si="0"/>
        <v>[卷4](筆記/资治通鉴4.html)|周紀四|-297|-273||楚国都城与各种郢都、西周國、東周國|周赧王18年至42年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393</v>
      </c>
      <c r="H6" t="s">
        <v>351</v>
      </c>
      <c r="I6" t="str">
        <f t="shared" si="0"/>
        <v>[卷5](筆記/资治通鉴5.html)|周紀五|-272|-256|孔子世系简图(至秦)、秦始皇关系图||周赧王43年至59年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394</v>
      </c>
      <c r="H7" t="s">
        <v>352</v>
      </c>
      <c r="I7" t="str">
        <f t="shared" si="0"/>
        <v>[卷6](筆記/资治通鉴6.html)|秦紀一|-255|-228||韓國都城變遷史|秦昭襄王52年至56年、秦孝文王共1年、秦莊襄王共3年、秦王政至19年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395</v>
      </c>
      <c r="H8" t="s">
        <v>353</v>
      </c>
      <c r="I8" t="str">
        <f t="shared" si="0"/>
        <v>[卷7](筆記/资治通鉴7.html)|秦紀二|-227|-209|王翦家族、蒙驁家族、項燕家族||秦始皇20年至37年、秦二世元年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t="s">
        <v>354</v>
      </c>
      <c r="I9" t="str">
        <f t="shared" si="0"/>
        <v>[卷8](筆記/资治通鉴8.html)|秦紀三|-208|-207|||秦二世2年至3年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397</v>
      </c>
      <c r="G10" t="s">
        <v>396</v>
      </c>
      <c r="H10" t="s">
        <v>362</v>
      </c>
      <c r="I10" t="str">
        <f t="shared" si="0"/>
        <v>[卷9](筆記/资治通鉴9.html)|漢紀一|-206|-205|秦末漢初政權逗逼分裂圖|歷代歲首表|楚漢至2年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398</v>
      </c>
      <c r="H11" t="s">
        <v>355</v>
      </c>
      <c r="I11" t="str">
        <f t="shared" si="0"/>
        <v>[卷10](筆記/资治通鉴10.html)|漢紀二|-204|-203||周礼宴请等级、韓信戰役表|楚漢3年至4年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399</v>
      </c>
      <c r="H12" t="s">
        <v>356</v>
      </c>
      <c r="I12" t="str">
        <f t="shared" si="0"/>
        <v>[卷11](筆記/资治通鉴11.html)|漢紀三|-202|-200||诏书形式、驿站交通规格、鞋类型|漢高祖5年至7年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t="s">
        <v>357</v>
      </c>
      <c r="I13" t="str">
        <f t="shared" si="0"/>
        <v>[卷12](筆記/资治通鉴12.html)|漢紀四|-199|-188|||漢高祖8年至12年、漢惠帝共7年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400</v>
      </c>
      <c r="G14" t="s">
        <v>401</v>
      </c>
      <c r="H14" t="s">
        <v>358</v>
      </c>
      <c r="I14" t="str">
        <f t="shared" si="0"/>
        <v>[卷13](筆記/资治通鉴13.html)|漢紀五|-187|-178|諸呂世系圖|汉惠帝挂名子嗣表|漢高后共8年、漢文帝至2年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402</v>
      </c>
      <c r="H15" t="s">
        <v>359</v>
      </c>
      <c r="I15" t="str">
        <f t="shared" si="0"/>
        <v>[卷14](筆記/资治通鉴14.html)|漢紀六|-177|-170||汉历代皇帝生前庙名、大夫罪名表、各类彗星|漢文帝3年至10年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403</v>
      </c>
      <c r="H16" t="s">
        <v>360</v>
      </c>
      <c r="I16" t="str">
        <f t="shared" si="0"/>
        <v>[卷15](筆記/资治通鉴15.html)|漢紀七|-169|-155||秦汉三公九卿概要|漢文帝11年至23年、漢景帝至2年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405</v>
      </c>
      <c r="G17" t="s">
        <v>404</v>
      </c>
      <c r="H17" t="s">
        <v>361</v>
      </c>
      <c r="I17" t="str">
        <f t="shared" si="0"/>
        <v>[卷16](筆記/资治通鉴16.html)|漢紀八|-154|-141|七国之乱世系图、臧兒田竇世系圖|汉徭役类型|漢景帝3年至16年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407</v>
      </c>
      <c r="G18" t="s">
        <v>406</v>
      </c>
      <c r="H18" t="s">
        <v>363</v>
      </c>
      <c r="I18" t="str">
        <f t="shared" si="0"/>
        <v>[卷17](筆記/资治通鉴17.html)|漢紀九|-140|-134|衛霍裙帶世系|牢獄別稱|漢武帝至7年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408</v>
      </c>
      <c r="H19" t="s">
        <v>364</v>
      </c>
      <c r="I19" t="str">
        <f t="shared" si="0"/>
        <v>[卷18](筆記/资治通鉴18.html)|漢紀十|-133|-125||武帝時期漢匈重要戰役|漢武帝8年至16年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410</v>
      </c>
      <c r="G20" t="s">
        <v>409</v>
      </c>
      <c r="H20" t="s">
        <v>365</v>
      </c>
      <c r="I20" t="str">
        <f t="shared" si="0"/>
        <v>[卷19](筆記/资治通鉴19.html)|漢紀十一|-124|-119|淮南衡山谋反世系、死守外戚的平阳侯曹氏|武功爵表、张骞两次探索各国纪要、白鹿皮币|漢武帝17年至22年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411</v>
      </c>
      <c r="H21" t="s">
        <v>370</v>
      </c>
      <c r="I21" t="str">
        <f t="shared" si="0"/>
        <v>[卷20](筆記/资治通鉴20.html)|漢紀十二|-118|-110||西南诸夷|漢武帝17年至23年至31年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t="s">
        <v>371</v>
      </c>
      <c r="I22" t="str">
        <f t="shared" si="0"/>
        <v>[卷21](筆記/资治通鉴21.html)|漢紀十三|-109|-99|||漢武帝32年至42年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412</v>
      </c>
      <c r="H23" t="s">
        <v>372</v>
      </c>
      <c r="I23" t="str">
        <f t="shared" si="0"/>
        <v>[卷22](筆記/资治通鉴22.html)|漢紀十四|-98|-87||西漢時期匈奴官制、汉武帝子嗣、人臣功五品|漢武帝43年至54年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413</v>
      </c>
      <c r="H24" t="s">
        <v>373</v>
      </c>
      <c r="I24" t="str">
        <f t="shared" si="0"/>
        <v>[卷23](筆記/资治通鉴23.html)|漢紀十五|-86|-75|匈奴五单于争立背景、假設蓋主嫁王充、上官皇后世系||漢昭帝至12年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414</v>
      </c>
      <c r="G25" t="s">
        <v>415</v>
      </c>
      <c r="H25" t="s">
        <v>374</v>
      </c>
      <c r="I25" t="str">
        <f t="shared" si="0"/>
        <v>[卷24](筆記/资治通鉴24.html)|漢紀十六|-74|-68|漢武帝子嗣皇帝示意圖、霍光世系|西漢綬帶顏色、各時代盜墓信息|漢昭帝13年、漢廢帝、漢宣帝至6年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416</v>
      </c>
      <c r="H26" t="s">
        <v>375</v>
      </c>
      <c r="I26" t="str">
        <f t="shared" si="0"/>
        <v>[卷25](筆記/资治通鉴25.html)|漢紀十七|-67|-62||五爭車師|漢宣帝7年至12年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418</v>
      </c>
      <c r="G28" t="s">
        <v>417</v>
      </c>
      <c r="H28" t="s">
        <v>377</v>
      </c>
      <c r="I28" t="str">
        <f t="shared" si="0"/>
        <v>[卷27](筆記/资治通鉴27.html)|漢紀十九|-58|-49|麒麟閣十一功臣成分|五單于爭立表|漢宣帝16年至25年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419</v>
      </c>
      <c r="H29" t="s">
        <v>378</v>
      </c>
      <c r="I29" t="str">
        <f t="shared" si="0"/>
        <v>[卷28](筆記/资治通鉴28.html)|漢紀二十|-48|-42||蕭史黨爭表、舜命九官（尚書）|漢元帝至7年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420</v>
      </c>
      <c r="H30" s="11" t="s">
        <v>379</v>
      </c>
      <c r="I30" t="str">
        <f t="shared" si="0"/>
        <v>[卷29](筆記/资治通鉴29.html)|漢紀二十一|-41|-33|金日磾及班彪世系||漢元帝8年至16年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421</v>
      </c>
      <c r="H31" s="11" t="s">
        <v>380</v>
      </c>
      <c r="I31" t="str">
        <f t="shared" si="0"/>
        <v>[卷30](筆記/资治通鉴30.html)|漢紀二十二|-32|-23|呼韓邪世系||漢成帝至10年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422</v>
      </c>
      <c r="G32" t="s">
        <v>423</v>
      </c>
      <c r="H32" t="s">
        <v>381</v>
      </c>
      <c r="I32" t="str">
        <f t="shared" si="0"/>
        <v>[卷31](筆記/资治通鉴31.html)|漢紀二十三|-22|-14|許平君世系、班氏世系|墳形製|漢成帝11年19年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424</v>
      </c>
      <c r="H33" t="s">
        <v>382</v>
      </c>
      <c r="I33" t="str">
        <f t="shared" si="0"/>
        <v>[卷32](筆記/资治通鉴32.html)|漢紀二十四|-13|-8|馮奉世世系||漢成帝20年至25年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425</v>
      </c>
      <c r="H34" t="s">
        <v>383</v>
      </c>
      <c r="I34" t="str">
        <f t="shared" si="0"/>
        <v>[卷33](筆記/资治通鉴33.html)|漢紀二十五|-7|-6|傅丁太后世系||漢成帝26年、漢哀帝元年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426</v>
      </c>
      <c r="H35" t="s">
        <v>384</v>
      </c>
      <c r="I35" t="str">
        <f t="shared" si="0"/>
        <v>[卷34](筆記/资治通鉴34.html)|漢紀二十六|-5|-3||西漢帝王男寵表|漢哀帝2年至4年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428</v>
      </c>
      <c r="G36" t="s">
        <v>427</v>
      </c>
      <c r="H36" t="s">
        <v>385</v>
      </c>
      <c r="I36" t="str">
        <f t="shared" si="0"/>
        <v>[卷35](筆記/资治通鉴35.html)|漢紀二十七|-2|2|衛子夫後衛氏世系|新三公分職|漢哀帝5年至6年、漢平帝至2年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429</v>
      </c>
      <c r="H37" t="s">
        <v>430</v>
      </c>
      <c r="I37" t="str">
        <f t="shared" si="0"/>
        <v>[卷36](筆記/资治通鉴36.html)|漢紀二十八|3|8||九錫之法|漢平帝3年至6年、王莽居攝、始初至3年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432</v>
      </c>
      <c r="H38" t="s">
        <v>431</v>
      </c>
      <c r="I38" t="str">
        <f t="shared" si="0"/>
        <v>[卷37](筆記/资治通鉴37.html)|漢紀二十九|9|14||王莽十一公表、漢官儀印制|王莽至6年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434</v>
      </c>
      <c r="H39" s="11" t="s">
        <v>433</v>
      </c>
      <c r="I39" t="str">
        <f t="shared" si="0"/>
        <v>[卷38](筆記/资治通鉴38.html)|漢紀三十|15|22||王莽滅親表、漢儒天子妻妾制|王莽7年至14年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436</v>
      </c>
      <c r="H40" s="11" t="s">
        <v>435</v>
      </c>
      <c r="I40" t="str">
        <f t="shared" si="0"/>
        <v>[卷39](筆記/资治通鉴39.html)|漢紀三十一|23|24||東漢幽州十郡|王莽15年、玄漢至2年</v>
      </c>
    </row>
    <row r="41" spans="1:9" x14ac:dyDescent="0.15">
      <c r="A41">
        <v>501</v>
      </c>
      <c r="B41" t="e">
        <f>VLOOKUP($A41,統計!$A:$G,2,)</f>
        <v>#N/A</v>
      </c>
      <c r="C41" t="s">
        <v>69</v>
      </c>
      <c r="D41" t="e">
        <f>VLOOKUP($A41,統計!$A:$G,6,)</f>
        <v>#N/A</v>
      </c>
      <c r="E41" t="e">
        <f>VLOOKUP($A41,統計!$A:$G,7,)</f>
        <v>#N/A</v>
      </c>
      <c r="I41" t="e">
        <f t="shared" si="0"/>
        <v>#N/A</v>
      </c>
    </row>
    <row r="42" spans="1:9" x14ac:dyDescent="0.15">
      <c r="A42">
        <v>502</v>
      </c>
      <c r="B42" t="e">
        <f>VLOOKUP($A42,統計!$A:$G,2,)</f>
        <v>#N/A</v>
      </c>
      <c r="C42" t="s">
        <v>70</v>
      </c>
      <c r="D42" t="e">
        <f>VLOOKUP($A42,統計!$A:$G,6,)</f>
        <v>#N/A</v>
      </c>
      <c r="E42" t="e">
        <f>VLOOKUP($A42,統計!$A:$G,7,)</f>
        <v>#N/A</v>
      </c>
      <c r="I42" t="e">
        <f t="shared" si="0"/>
        <v>#N/A</v>
      </c>
    </row>
    <row r="43" spans="1:9" x14ac:dyDescent="0.15">
      <c r="A43">
        <v>503</v>
      </c>
      <c r="B43" t="e">
        <f>VLOOKUP($A43,統計!$A:$G,2,)</f>
        <v>#N/A</v>
      </c>
      <c r="C43" t="s">
        <v>71</v>
      </c>
      <c r="D43" t="e">
        <f>VLOOKUP($A43,統計!$A:$G,6,)</f>
        <v>#N/A</v>
      </c>
      <c r="E43" t="e">
        <f>VLOOKUP($A43,統計!$A:$G,7,)</f>
        <v>#N/A</v>
      </c>
      <c r="I43" t="e">
        <f t="shared" si="0"/>
        <v>#N/A</v>
      </c>
    </row>
    <row r="44" spans="1:9" x14ac:dyDescent="0.15">
      <c r="A44">
        <v>504</v>
      </c>
      <c r="B44" t="e">
        <f>VLOOKUP($A44,統計!$A:$G,2,)</f>
        <v>#N/A</v>
      </c>
      <c r="C44" t="s">
        <v>72</v>
      </c>
      <c r="D44" t="e">
        <f>VLOOKUP($A44,統計!$A:$G,6,)</f>
        <v>#N/A</v>
      </c>
      <c r="E44" t="e">
        <f>VLOOKUP($A44,統計!$A:$G,7,)</f>
        <v>#N/A</v>
      </c>
      <c r="I44" t="e">
        <f t="shared" si="0"/>
        <v>#N/A</v>
      </c>
    </row>
    <row r="45" spans="1:9" x14ac:dyDescent="0.15">
      <c r="A45">
        <v>505</v>
      </c>
      <c r="B45" t="e">
        <f>VLOOKUP($A45,統計!$A:$G,2,)</f>
        <v>#N/A</v>
      </c>
      <c r="C45" t="s">
        <v>73</v>
      </c>
      <c r="D45" t="e">
        <f>VLOOKUP($A45,統計!$A:$G,6,)</f>
        <v>#N/A</v>
      </c>
      <c r="E45" t="e">
        <f>VLOOKUP($A45,統計!$A:$G,7,)</f>
        <v>#N/A</v>
      </c>
      <c r="I45" t="e">
        <f t="shared" si="0"/>
        <v>#N/A</v>
      </c>
    </row>
    <row r="46" spans="1:9" x14ac:dyDescent="0.15">
      <c r="A46">
        <v>506</v>
      </c>
      <c r="B46" t="e">
        <f>VLOOKUP($A46,統計!$A:$G,2,)</f>
        <v>#N/A</v>
      </c>
      <c r="C46" t="s">
        <v>74</v>
      </c>
      <c r="D46" t="e">
        <f>VLOOKUP($A46,統計!$A:$G,6,)</f>
        <v>#N/A</v>
      </c>
      <c r="E46" t="e">
        <f>VLOOKUP($A46,統計!$A:$G,7,)</f>
        <v>#N/A</v>
      </c>
      <c r="I46" t="e">
        <f t="shared" si="0"/>
        <v>#N/A</v>
      </c>
    </row>
    <row r="47" spans="1:9" x14ac:dyDescent="0.15">
      <c r="A47">
        <v>507</v>
      </c>
      <c r="B47" t="e">
        <f>VLOOKUP($A47,統計!$A:$G,2,)</f>
        <v>#N/A</v>
      </c>
      <c r="C47" t="s">
        <v>75</v>
      </c>
      <c r="D47" t="e">
        <f>VLOOKUP($A47,統計!$A:$G,6,)</f>
        <v>#N/A</v>
      </c>
      <c r="E47" t="e">
        <f>VLOOKUP($A47,統計!$A:$G,7,)</f>
        <v>#N/A</v>
      </c>
      <c r="I47" t="e">
        <f t="shared" si="0"/>
        <v>#N/A</v>
      </c>
    </row>
    <row r="48" spans="1:9" x14ac:dyDescent="0.15">
      <c r="A48">
        <v>508</v>
      </c>
      <c r="B48" t="e">
        <f>VLOOKUP($A48,統計!$A:$G,2,)</f>
        <v>#N/A</v>
      </c>
      <c r="C48" t="s">
        <v>76</v>
      </c>
      <c r="D48" t="e">
        <f>VLOOKUP($A48,統計!$A:$G,6,)</f>
        <v>#N/A</v>
      </c>
      <c r="E48" t="e">
        <f>VLOOKUP($A48,統計!$A:$G,7,)</f>
        <v>#N/A</v>
      </c>
      <c r="I48" t="e">
        <f t="shared" si="0"/>
        <v>#N/A</v>
      </c>
    </row>
    <row r="49" spans="1:9" x14ac:dyDescent="0.15">
      <c r="A49">
        <v>509</v>
      </c>
      <c r="B49" t="e">
        <f>VLOOKUP($A49,統計!$A:$G,2,)</f>
        <v>#N/A</v>
      </c>
      <c r="C49" t="s">
        <v>77</v>
      </c>
      <c r="D49" t="e">
        <f>VLOOKUP($A49,統計!$A:$G,6,)</f>
        <v>#N/A</v>
      </c>
      <c r="E49" t="e">
        <f>VLOOKUP($A49,統計!$A:$G,7,)</f>
        <v>#N/A</v>
      </c>
      <c r="I49" t="e">
        <f t="shared" si="0"/>
        <v>#N/A</v>
      </c>
    </row>
    <row r="50" spans="1:9" x14ac:dyDescent="0.15">
      <c r="A50">
        <v>510</v>
      </c>
      <c r="B50" t="e">
        <f>VLOOKUP($A50,統計!$A:$G,2,)</f>
        <v>#N/A</v>
      </c>
      <c r="C50" t="s">
        <v>78</v>
      </c>
      <c r="D50" t="e">
        <f>VLOOKUP($A50,統計!$A:$G,6,)</f>
        <v>#N/A</v>
      </c>
      <c r="E50" t="e">
        <f>VLOOKUP($A50,統計!$A:$G,7,)</f>
        <v>#N/A</v>
      </c>
      <c r="I50" t="e">
        <f t="shared" si="0"/>
        <v>#N/A</v>
      </c>
    </row>
    <row r="51" spans="1:9" x14ac:dyDescent="0.15">
      <c r="A51">
        <v>511</v>
      </c>
      <c r="B51" t="e">
        <f>VLOOKUP($A51,統計!$A:$G,2,)</f>
        <v>#N/A</v>
      </c>
      <c r="C51" t="s">
        <v>79</v>
      </c>
      <c r="D51" t="e">
        <f>VLOOKUP($A51,統計!$A:$G,6,)</f>
        <v>#N/A</v>
      </c>
      <c r="E51" t="e">
        <f>VLOOKUP($A51,統計!$A:$G,7,)</f>
        <v>#N/A</v>
      </c>
      <c r="I51" t="e">
        <f t="shared" si="0"/>
        <v>#N/A</v>
      </c>
    </row>
    <row r="52" spans="1:9" x14ac:dyDescent="0.15">
      <c r="A52">
        <v>512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I52" t="e">
        <f t="shared" si="0"/>
        <v>#N/A</v>
      </c>
    </row>
    <row r="53" spans="1:9" x14ac:dyDescent="0.15">
      <c r="A53">
        <v>513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I53" t="e">
        <f t="shared" si="0"/>
        <v>#N/A</v>
      </c>
    </row>
    <row r="54" spans="1:9" x14ac:dyDescent="0.15">
      <c r="A54">
        <v>514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I54" t="e">
        <f t="shared" si="0"/>
        <v>#N/A</v>
      </c>
    </row>
    <row r="55" spans="1:9" x14ac:dyDescent="0.15">
      <c r="A55">
        <v>515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I55" t="e">
        <f t="shared" si="0"/>
        <v>#N/A</v>
      </c>
    </row>
    <row r="56" spans="1:9" x14ac:dyDescent="0.15">
      <c r="A56">
        <v>516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I56" t="e">
        <f t="shared" si="0"/>
        <v>#N/A</v>
      </c>
    </row>
    <row r="57" spans="1:9" x14ac:dyDescent="0.15">
      <c r="A57">
        <v>517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I57" t="e">
        <f t="shared" si="0"/>
        <v>#N/A</v>
      </c>
    </row>
    <row r="58" spans="1:9" x14ac:dyDescent="0.15">
      <c r="A58">
        <v>518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I58" t="e">
        <f t="shared" si="0"/>
        <v>#N/A</v>
      </c>
    </row>
    <row r="59" spans="1:9" x14ac:dyDescent="0.15">
      <c r="A59">
        <v>519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I59" t="e">
        <f t="shared" si="0"/>
        <v>#N/A</v>
      </c>
    </row>
    <row r="60" spans="1:9" x14ac:dyDescent="0.15">
      <c r="A60">
        <v>520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I60" t="e">
        <f t="shared" si="0"/>
        <v>#N/A</v>
      </c>
    </row>
    <row r="61" spans="1:9" x14ac:dyDescent="0.15">
      <c r="A61">
        <v>521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I61" t="e">
        <f t="shared" si="0"/>
        <v>#N/A</v>
      </c>
    </row>
    <row r="62" spans="1:9" x14ac:dyDescent="0.15">
      <c r="A62">
        <v>522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I62" t="e">
        <f t="shared" si="0"/>
        <v>#N/A</v>
      </c>
    </row>
    <row r="63" spans="1:9" x14ac:dyDescent="0.15">
      <c r="A63">
        <v>523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I63" t="e">
        <f t="shared" si="0"/>
        <v>#N/A</v>
      </c>
    </row>
    <row r="64" spans="1:9" x14ac:dyDescent="0.15">
      <c r="A64">
        <v>524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I64" t="e">
        <f t="shared" si="0"/>
        <v>#N/A</v>
      </c>
    </row>
    <row r="65" spans="1:9" x14ac:dyDescent="0.15">
      <c r="A65">
        <v>525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I65" t="e">
        <f t="shared" si="0"/>
        <v>#N/A</v>
      </c>
    </row>
    <row r="66" spans="1:9" x14ac:dyDescent="0.15">
      <c r="A66">
        <v>526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I66" t="e">
        <f t="shared" si="0"/>
        <v>#N/A</v>
      </c>
    </row>
    <row r="67" spans="1:9" x14ac:dyDescent="0.15">
      <c r="A67">
        <v>527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I67" t="e">
        <f t="shared" ref="I67:I130" si="1">"["&amp;B67&amp;"](筆記/资治通鉴"&amp;SUBSTITUTE(B67,"卷","")&amp;".html)|"&amp;C67&amp;"|"&amp;D67&amp;"|"&amp;E67&amp;"|"&amp;F67&amp;"|"&amp;G67&amp;"|"&amp;H67</f>
        <v>#N/A</v>
      </c>
    </row>
    <row r="68" spans="1:9" x14ac:dyDescent="0.15">
      <c r="A68">
        <v>528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529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2021-08-01T03:01:49Z</dcterms:modified>
</cp:coreProperties>
</file>