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DC500D5C-70FA-43D8-8452-6D18C32B69C8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7" i="1" l="1"/>
  <c r="H117" i="1" s="1"/>
  <c r="E117" i="1"/>
  <c r="B117" i="1"/>
  <c r="F116" i="1"/>
  <c r="H116" i="1" s="1"/>
  <c r="E116" i="1"/>
  <c r="B116" i="1"/>
  <c r="H115" i="1"/>
  <c r="F115" i="1"/>
  <c r="E115" i="1"/>
  <c r="B115" i="1"/>
  <c r="C114" i="1"/>
  <c r="E114" i="1" s="1"/>
  <c r="F114" i="1"/>
  <c r="H114" i="1" s="1"/>
  <c r="B114" i="1"/>
  <c r="F113" i="1"/>
  <c r="H113" i="1" s="1"/>
  <c r="E113" i="1"/>
  <c r="B113" i="1"/>
  <c r="F112" i="1"/>
  <c r="H112" i="1" s="1"/>
  <c r="E112" i="1"/>
  <c r="B112" i="1"/>
  <c r="F111" i="1"/>
  <c r="H111" i="1" s="1"/>
  <c r="E111" i="1"/>
  <c r="B111" i="1"/>
  <c r="F110" i="1"/>
  <c r="H110" i="1" s="1"/>
  <c r="C110" i="1"/>
  <c r="E110" i="1" s="1"/>
  <c r="B110" i="1"/>
  <c r="F109" i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7" i="1" l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<sst xmlns="http://schemas.openxmlformats.org/spreadsheetml/2006/main" count="559" uniqueCount="553">
  <si>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</si>
  <si>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</si>
  <si>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</si>
  <si>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</si>
  <si>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</si>
  <si>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</si>
  <si>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</si>
  <si>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</si>
  <si>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</si>
  <si>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</si>
  <si>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</si>
  <si>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</si>
  <si>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</si>
  <si>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</si>
  <si>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</si>
  <si>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</si>
  <si>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</si>
  <si>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</si>
  <si>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</si>
  <si>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</si>
  <si>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</si>
  <si>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</si>
  <si>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</si>
  <si>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</si>
  <si>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</si>
  <si>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</si>
  <si>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</si>
  <si>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</si>
  <si>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</si>
  <si>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</si>
  <si>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</si>
  <si>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</si>
  <si>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</si>
  <si>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</si>
  <si>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</si>
  <si>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</si>
  <si>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</si>
  <si>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</si>
  <si>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</si>
  <si>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</si>
  <si>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</si>
  <si>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</si>
  <si>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</si>
  <si>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</si>
  <si>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</si>
  <si>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</si>
  <si>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</si>
  <si>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</si>
  <si>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</si>
  <si>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</si>
  <si>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</si>
  <si>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</si>
  <si>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</si>
  <si>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</si>
  <si>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</si>
  <si>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</si>
  <si>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</si>
  <si>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</si>
  <si>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</si>
  <si>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</si>
  <si>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</si>
  <si>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</si>
  <si>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</si>
  <si>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</si>
  <si>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</si>
  <si>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</si>
  <si>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</si>
  <si>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</si>
  <si>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</si>
  <si>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</si>
  <si>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</si>
  <si>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</si>
  <si>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</si>
  <si>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</si>
  <si>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</si>
  <si>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</si>
  <si>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</si>
  <si>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</si>
  <si>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</si>
  <si>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</si>
  <si>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</si>
  <si>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</si>
  <si>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</si>
  <si>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</si>
  <si>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</si>
  <si>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</si>
  <si>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</si>
  <si>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</si>
  <si>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</si>
  <si>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</si>
  <si>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</si>
  <si>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</si>
  <si>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</si>
  <si>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</si>
  <si>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</si>
  <si>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</si>
  <si>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</si>
  <si>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</si>
  <si>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</si>
  <si>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</si>
  <si>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</si>
  <si>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</si>
  <si>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</si>
  <si>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</si>
  <si>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</si>
  <si>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</si>
  <si>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</si>
  <si>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</si>
  <si>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</si>
  <si>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</si>
  <si>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</si>
  <si>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</si>
  <si>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</si>
  <si>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</si>
  <si>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</si>
  <si>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</si>
  <si>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</si>
  <si>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</si>
  <si>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</si>
  <si>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</si>
  <si>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</si>
  <si>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</si>
  <si>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</si>
  <si>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</si>
  <si>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</si>
  <si>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</si>
  <si>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</si>
  <si>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</si>
  <si>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</si>
  <si>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</si>
  <si>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</si>
  <si>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</si>
  <si>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</si>
  <si>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</si>
  <si>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</si>
  <si>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</si>
  <si>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</si>
  <si>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</si>
  <si>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</si>
  <si>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</si>
  <si>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</si>
  <si>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</si>
  <si>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</si>
  <si>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</si>
  <si>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</si>
  <si>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</si>
  <si>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</si>
  <si>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</si>
  <si>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</si>
  <si>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</si>
  <si>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</si>
  <si>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</si>
  <si>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</si>
  <si>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</si>
  <si>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</si>
  <si>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</si>
  <si>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</si>
  <si>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</si>
  <si>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</si>
  <si>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</si>
  <si>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</si>
  <si>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</si>
  <si>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</si>
  <si>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</si>
  <si>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</si>
  <si>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</si>
  <si>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</si>
  <si>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</si>
  <si>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</si>
  <si>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</si>
  <si>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</si>
  <si>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</si>
  <si>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</si>
  <si>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</si>
  <si>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</si>
  <si>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</si>
  <si>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</si>
  <si>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</si>
  <si>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</si>
  <si>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</si>
  <si>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</si>
  <si>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</si>
  <si>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</si>
  <si>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</si>
  <si>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</si>
  <si>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</si>
  <si>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</si>
  <si>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</si>
  <si>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</si>
  <si>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</si>
  <si>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</si>
  <si>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</si>
  <si>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</si>
  <si>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</si>
  <si>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</si>
  <si>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</si>
  <si>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</si>
  <si>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</si>
  <si>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</si>
  <si>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</si>
  <si>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</si>
  <si>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</si>
  <si>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</si>
  <si>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</si>
  <si>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</si>
  <si>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</si>
  <si>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</si>
  <si>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</si>
  <si>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</si>
  <si>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</si>
  <si>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</si>
  <si>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</si>
  <si>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</si>
  <si>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</si>
  <si>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</si>
  <si>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</si>
  <si>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</si>
  <si>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</si>
  <si>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</si>
  <si>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</si>
  <si>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</si>
  <si>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</si>
  <si>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</si>
  <si>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</si>
  <si>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</si>
  <si>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</si>
  <si>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</si>
  <si>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</si>
  <si>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</si>
  <si>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</si>
  <si>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</si>
  <si>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</si>
  <si>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</si>
  <si>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</si>
  <si>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</si>
  <si>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</si>
  <si>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</si>
  <si>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</si>
  <si>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</si>
  <si>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</si>
  <si>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</si>
  <si>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</si>
  <si>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</si>
  <si>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</si>
  <si>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</si>
  <si>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</si>
  <si>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</si>
  <si>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</si>
  <si>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</si>
  <si>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</si>
  <si>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</si>
  <si>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</si>
  <si>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</si>
  <si>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</si>
  <si>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</si>
  <si>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</si>
  <si>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</si>
  <si>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</si>
  <si>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</si>
  <si>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</si>
  <si>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</si>
  <si>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</si>
  <si>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</si>
  <si>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</si>
  <si>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</si>
  <si>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</si>
  <si>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</si>
  <si>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</si>
  <si>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</si>
  <si>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</si>
  <si>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</si>
  <si>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</si>
  <si>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</si>
  <si>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</si>
  <si>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</si>
  <si>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</si>
  <si>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</si>
  <si>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</si>
  <si>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</si>
  <si>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</si>
  <si>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</si>
  <si>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</si>
  <si>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</si>
  <si>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</si>
  <si>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</si>
  <si>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</si>
  <si>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</si>
  <si>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</si>
  <si>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</si>
  <si>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</si>
  <si>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</si>
  <si>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</si>
  <si>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</si>
  <si>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</si>
  <si>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</si>
  <si>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</si>
  <si>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</si>
  <si>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</si>
  <si>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</si>
  <si>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</si>
  <si>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</si>
  <si>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</si>
  <si>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</si>
  <si>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</si>
  <si>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</si>
  <si>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</si>
  <si>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</si>
  <si>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</si>
  <si>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</si>
  <si>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</si>
  <si>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</si>
  <si>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</si>
  <si>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</si>
  <si>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</si>
  <si>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</si>
  <si>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</si>
  <si>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</si>
  <si>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</si>
  <si>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</si>
  <si>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</si>
  <si>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</si>
  <si>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</si>
  <si>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</si>
  <si>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</si>
  <si>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</si>
  <si>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</si>
  <si>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</si>
  <si>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</si>
  <si>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</si>
  <si>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</si>
  <si>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</si>
  <si>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</si>
  <si>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</si>
  <si>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</si>
  <si>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</si>
  <si>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</si>
  <si>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</si>
  <si>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</si>
  <si>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</si>
  <si>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</si>
  <si>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</si>
  <si>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</si>
  <si>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</si>
  <si>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</si>
  <si>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</si>
  <si>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</si>
  <si>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</si>
  <si>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</si>
  <si>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</si>
  <si>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</si>
  <si>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</si>
  <si>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</si>
  <si>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</si>
  <si>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</si>
  <si>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</si>
  <si>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</si>
  <si>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</si>
  <si>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</si>
  <si>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</si>
  <si>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</si>
  <si>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</si>
  <si>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</si>
  <si>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</si>
  <si>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</si>
  <si>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</si>
  <si>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</si>
  <si>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</si>
  <si>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</si>
  <si>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</si>
  <si>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</si>
  <si>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</si>
  <si>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</si>
  <si>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</si>
  <si>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</si>
  <si>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</si>
  <si>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</si>
  <si>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</si>
  <si>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</si>
  <si>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</si>
  <si>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</si>
  <si>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</si>
  <si>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</si>
  <si>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</si>
  <si>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</si>
  <si>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</si>
  <si>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</si>
  <si>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</si>
  <si>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</si>
  <si>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</si>
  <si>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</si>
  <si>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</si>
  <si>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</si>
  <si>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</si>
  <si>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</si>
  <si>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</si>
  <si>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</si>
  <si>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</si>
  <si>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</si>
  <si>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</si>
  <si>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</si>
  <si>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</si>
  <si>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</si>
  <si>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</si>
  <si>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</si>
  <si>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</si>
  <si>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</si>
  <si>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</si>
  <si>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</si>
  <si>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</si>
  <si>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</si>
  <si>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</si>
  <si>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</si>
  <si>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</si>
  <si>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</si>
  <si>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</si>
  <si>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</si>
  <si>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</si>
  <si>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</si>
  <si>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</si>
  <si>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</si>
  <si>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</si>
  <si>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</si>
  <si>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</si>
  <si>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</si>
  <si>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</si>
  <si>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</si>
  <si>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</si>
  <si>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</si>
  <si>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</si>
  <si>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</si>
  <si>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</si>
  <si>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</si>
  <si>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</si>
  <si>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</si>
  <si>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</si>
  <si>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</si>
  <si>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</si>
  <si>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</si>
  <si>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</si>
  <si>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</si>
  <si>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</si>
  <si>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</si>
  <si>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</si>
  <si>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</si>
  <si>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</si>
  <si>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</si>
  <si>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</si>
  <si>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</si>
  <si>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</si>
  <si>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</si>
  <si>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</si>
  <si>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</si>
  <si>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</si>
  <si>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</si>
  <si>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</si>
  <si>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</si>
  <si>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</si>
  <si>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</si>
  <si>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</si>
  <si>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</si>
  <si>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</si>
  <si>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</si>
  <si>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</si>
  <si>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</si>
  <si>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</si>
  <si>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</si>
  <si>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</si>
  <si>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</si>
  <si>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</si>
  <si>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</si>
  <si>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</si>
  <si>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</si>
  <si>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</si>
  <si>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</si>
  <si>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</si>
  <si>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</si>
  <si>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</si>
  <si>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</si>
  <si>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</si>
  <si>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</si>
  <si>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</si>
  <si>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</si>
  <si>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</si>
  <si>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</si>
  <si>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</si>
  <si>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</si>
  <si>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</si>
  <si>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</si>
  <si>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</si>
  <si>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</si>
  <si>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</si>
  <si>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</si>
  <si>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</si>
  <si>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</si>
  <si>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</si>
  <si>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</si>
  <si>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</si>
  <si>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</si>
  <si>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</si>
  <si>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</si>
  <si>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</si>
  <si>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</si>
  <si>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</si>
  <si>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</si>
  <si>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</si>
  <si>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</si>
  <si>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</si>
  <si>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</si>
  <si>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</si>
  <si>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</si>
  <si>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</si>
  <si>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</si>
  <si>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</si>
  <si>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</si>
  <si>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</si>
  <si>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</si>
  <si>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</si>
  <si>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</si>
  <si>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</si>
  <si>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</si>
  <si>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</si>
  <si>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</si>
  <si>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</si>
  <si>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</si>
  <si>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</si>
  <si>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</si>
  <si>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</si>
  <si>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</si>
  <si>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</si>
  <si>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</si>
  <si>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</si>
  <si>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</si>
  <si>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</si>
  <si>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</si>
  <si>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</si>
  <si>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</si>
  <si>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</si>
  <si>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</si>
  <si>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</si>
  <si>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</si>
  <si>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</si>
  <si>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</si>
  <si>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</si>
  <si>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</si>
  <si>
    <t>晉安帝2年</t>
    <phoneticPr fontId="4" type="noConversion"/>
  </si>
  <si>
    <t>晉安帝3年</t>
    <phoneticPr fontId="4" type="noConversion"/>
  </si>
  <si>
    <t>晉安帝4年至5年</t>
    <phoneticPr fontId="4" type="noConversion"/>
  </si>
  <si>
    <t>晉安帝6年至7年</t>
    <phoneticPr fontId="4" type="noConversion"/>
  </si>
  <si>
    <t>桓楚至2年、晉安帝8年至9年</t>
    <phoneticPr fontId="4" type="noConversion"/>
  </si>
  <si>
    <t>桓楚3年、晉安帝10年至13年</t>
    <phoneticPr fontId="4" type="noConversion"/>
  </si>
  <si>
    <t>晉安帝14年至15年</t>
  </si>
  <si>
    <t>歷代反賊李弘列表</t>
    <phoneticPr fontId="4" type="noConversion"/>
  </si>
  <si>
    <t>晉安帝16年至19年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</si>
</sst>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7"/>
  <sheetViews>
    <sheetView zoomScaleNormal="100" workbookViewId="0">
      <pane ySplit="1" topLeftCell="A60" activePane="bottomLeft" state="frozen"/>
      <selection pane="bottomLeft" activeCell="I117" sqref="I117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721.62068965517244</v>
      </c>
      <c r="P2" s="1">
        <f t="shared" ref="P2:P8" si="6">$C$2+O2</f>
        <v>44740.620689655174</v>
      </c>
      <c r="Q2">
        <f t="shared" ref="Q2:Q8" si="7">(M2-$F$2)*$L$11</f>
        <v>1040.9657238329439</v>
      </c>
      <c r="R2" s="1">
        <f t="shared" ref="R2:R8" si="8">$C$2+Q2</f>
        <v>45059.965723832946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827.74137931034488</v>
      </c>
      <c r="P3" s="1">
        <f t="shared" si="6"/>
        <v>44846.741379310348</v>
      </c>
      <c r="Q3">
        <f t="shared" si="7"/>
        <v>1141.2192445873206</v>
      </c>
      <c r="R3" s="1">
        <f t="shared" si="8"/>
        <v>45160.219244587322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1252.2241379310346</v>
      </c>
      <c r="P4" s="1">
        <f t="shared" si="6"/>
        <v>45271.224137931036</v>
      </c>
      <c r="Q4">
        <f t="shared" si="7"/>
        <v>1375.1441263475328</v>
      </c>
      <c r="R4" s="1">
        <f t="shared" si="8"/>
        <v>45394.144126347535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1867.7241379310346</v>
      </c>
      <c r="P5" s="1">
        <f t="shared" si="6"/>
        <v>45886.724137931036</v>
      </c>
      <c r="Q5">
        <f t="shared" si="7"/>
        <v>1657.5248764723603</v>
      </c>
      <c r="R5" s="1">
        <f t="shared" si="8"/>
        <v>45676.524876472358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2812.1982758620693</v>
      </c>
      <c r="P6" s="1">
        <f t="shared" si="6"/>
        <v>46831.198275862072</v>
      </c>
      <c r="Q6">
        <f t="shared" si="7"/>
        <v>2188.8685364705566</v>
      </c>
      <c r="R6" s="1">
        <f t="shared" si="8"/>
        <v>46207.86853647056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3119.9482758620693</v>
      </c>
      <c r="P7" s="1">
        <f t="shared" si="6"/>
        <v>47138.948275862072</v>
      </c>
      <c r="Q7">
        <f t="shared" si="7"/>
        <v>2275.7549211243495</v>
      </c>
      <c r="R7" s="1">
        <f t="shared" si="8"/>
        <v>46294.754921124346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3119.9482758620693</v>
      </c>
      <c r="P8" s="1">
        <f t="shared" si="6"/>
        <v>47138.948275862072</v>
      </c>
      <c r="Q8">
        <f t="shared" si="7"/>
        <v>2275.7549211243495</v>
      </c>
      <c r="R8" s="1">
        <f t="shared" si="8"/>
        <v>46294.754921124346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10.612068965517242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1.6708920125729438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17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  <row r="110" spans="1:9" x14ac:dyDescent="0.25">
      <c r="A110">
        <v>820</v>
      </c>
      <c r="B110" t="str">
        <f t="shared" si="16"/>
        <v>卷109</v>
      </c>
      <c r="C110" s="1">
        <f>D109+1</f>
        <v>45324</v>
      </c>
      <c r="D110" s="1">
        <v>45334</v>
      </c>
      <c r="E110">
        <f t="shared" ref="E110" si="124">D110-C110+1</f>
        <v>11</v>
      </c>
      <c r="F110">
        <f t="shared" ref="F110" si="125">G109+1</f>
        <v>397</v>
      </c>
      <c r="G110">
        <v>397</v>
      </c>
      <c r="H110">
        <f t="shared" ref="H110" si="126">IF(F110*G110&lt;0,ABS(F110)+ABS(G110),G110-F110+1)</f>
        <v>1</v>
      </c>
      <c r="I110">
        <f t="shared" ref="I110" si="127">E110/H110</f>
        <v>11</v>
      </c>
    </row>
    <row r="111" spans="1:9" x14ac:dyDescent="0.25">
      <c r="A111">
        <v>821</v>
      </c>
      <c r="B111" t="str">
        <f t="shared" si="16"/>
        <v>卷110</v>
      </c>
      <c r="C111" s="1">
        <v>45346</v>
      </c>
      <c r="D111" s="1">
        <v>45352</v>
      </c>
      <c r="E111">
        <f t="shared" ref="E111" si="128">D111-C111+1</f>
        <v>7</v>
      </c>
      <c r="F111">
        <f t="shared" ref="F111" si="129">G110+1</f>
        <v>398</v>
      </c>
      <c r="G111">
        <v>398</v>
      </c>
      <c r="H111">
        <f t="shared" ref="H111" si="130">IF(F111*G111&lt;0,ABS(F111)+ABS(G111),G111-F111+1)</f>
        <v>1</v>
      </c>
      <c r="I111">
        <f t="shared" ref="I111" si="131">E111/H111</f>
        <v>7</v>
      </c>
    </row>
    <row r="112" spans="1:9" x14ac:dyDescent="0.25">
      <c r="A112">
        <v>822</v>
      </c>
      <c r="B112" t="str">
        <f t="shared" si="16"/>
        <v>卷111</v>
      </c>
      <c r="C112" s="1">
        <v>45354</v>
      </c>
      <c r="D112" s="1">
        <v>45366</v>
      </c>
      <c r="E112">
        <f t="shared" ref="E112" si="132">D112-C112+1</f>
        <v>13</v>
      </c>
      <c r="F112">
        <f t="shared" ref="F112" si="133">G111+1</f>
        <v>399</v>
      </c>
      <c r="G112">
        <v>400</v>
      </c>
      <c r="H112">
        <f t="shared" ref="H112" si="134">IF(F112*G112&lt;0,ABS(F112)+ABS(G112),G112-F112+1)</f>
        <v>2</v>
      </c>
      <c r="I112">
        <f t="shared" ref="I112" si="135">E112/H112</f>
        <v>6.5</v>
      </c>
    </row>
    <row r="113" spans="1:9" x14ac:dyDescent="0.25">
      <c r="A113">
        <v>823</v>
      </c>
      <c r="B113" t="str">
        <f t="shared" si="16"/>
        <v>卷112</v>
      </c>
      <c r="C113" s="1">
        <v>45368</v>
      </c>
      <c r="D113" s="1">
        <v>45382</v>
      </c>
      <c r="E113">
        <f t="shared" ref="E113" si="136">D113-C113+1</f>
        <v>15</v>
      </c>
      <c r="F113">
        <f t="shared" ref="F113" si="137">G112+1</f>
        <v>401</v>
      </c>
      <c r="G113">
        <v>402</v>
      </c>
      <c r="H113">
        <f t="shared" ref="H113" si="138">IF(F113*G113&lt;0,ABS(F113)+ABS(G113),G113-F113+1)</f>
        <v>2</v>
      </c>
      <c r="I113">
        <f t="shared" ref="I113" si="139">E113/H113</f>
        <v>7.5</v>
      </c>
    </row>
    <row r="114" spans="1:9" x14ac:dyDescent="0.25">
      <c r="A114">
        <v>824</v>
      </c>
      <c r="B114" t="str">
        <f t="shared" si="16"/>
        <v>卷113</v>
      </c>
      <c r="C114" s="1">
        <f>D113+1</f>
        <v>45383</v>
      </c>
      <c r="D114" s="1">
        <v>45394</v>
      </c>
      <c r="E114">
        <f t="shared" ref="E114" si="140">D114-C114+1</f>
        <v>12</v>
      </c>
      <c r="F114">
        <f t="shared" ref="F114" si="141">G113+1</f>
        <v>403</v>
      </c>
      <c r="G114">
        <v>404</v>
      </c>
      <c r="H114">
        <f t="shared" ref="H114" si="142">IF(F114*G114&lt;0,ABS(F114)+ABS(G114),G114-F114+1)</f>
        <v>2</v>
      </c>
      <c r="I114">
        <f t="shared" ref="I114" si="143">E114/H114</f>
        <v>6</v>
      </c>
    </row>
    <row r="115" spans="1:9" x14ac:dyDescent="0.25">
      <c r="A115">
        <v>825</v>
      </c>
      <c r="B115" t="str">
        <f t="shared" si="16"/>
        <v>卷114</v>
      </c>
      <c r="C115" s="1">
        <v>45396</v>
      </c>
      <c r="D115" s="1">
        <v>45410</v>
      </c>
      <c r="E115">
        <f t="shared" ref="E115" si="144">D115-C115+1</f>
        <v>15</v>
      </c>
      <c r="F115">
        <f t="shared" ref="F115" si="145">G114+1</f>
        <v>405</v>
      </c>
      <c r="G115">
        <v>408</v>
      </c>
      <c r="H115">
        <f t="shared" ref="H115" si="146">IF(F115*G115&lt;0,ABS(F115)+ABS(G115),G115-F115+1)</f>
        <v>4</v>
      </c>
      <c r="I115">
        <f t="shared" ref="I115" si="147">E115/H115</f>
        <v>3.75</v>
      </c>
    </row>
    <row r="116" spans="1:9" x14ac:dyDescent="0.25">
      <c r="A116">
        <v>826</v>
      </c>
      <c r="B116" t="str">
        <f t="shared" si="16"/>
        <v>卷115</v>
      </c>
      <c r="C116" s="1">
        <v>45412</v>
      </c>
      <c r="D116" s="1">
        <v>45423</v>
      </c>
      <c r="E116">
        <f t="shared" ref="E116" si="148">D116-C116+1</f>
        <v>12</v>
      </c>
      <c r="F116">
        <f t="shared" ref="F116" si="149">G115+1</f>
        <v>409</v>
      </c>
      <c r="G116">
        <v>410</v>
      </c>
      <c r="H116">
        <f t="shared" ref="H116" si="150">IF(F116*G116&lt;0,ABS(F116)+ABS(G116),G116-F116+1)</f>
        <v>2</v>
      </c>
      <c r="I116">
        <f t="shared" ref="I116" si="151">E116/H116</f>
        <v>6</v>
      </c>
    </row>
    <row r="117" spans="1:9" x14ac:dyDescent="0.25">
      <c r="A117">
        <v>827</v>
      </c>
      <c r="B117" t="str">
        <f t="shared" si="16"/>
        <v>卷116</v>
      </c>
      <c r="C117" s="1">
        <v>45425</v>
      </c>
      <c r="D117" s="1">
        <v>45441</v>
      </c>
      <c r="E117">
        <f t="shared" ref="E117" si="152">D117-C117+1</f>
        <v>17</v>
      </c>
      <c r="F117">
        <f t="shared" ref="F117" si="153">G116+1</f>
        <v>411</v>
      </c>
      <c r="G117">
        <v>414</v>
      </c>
      <c r="H117">
        <f t="shared" ref="H117" si="154">IF(F117*G117&lt;0,ABS(F117)+ABS(G117),G117-F117+1)</f>
        <v>4</v>
      </c>
      <c r="I117">
        <f t="shared" ref="I117" si="155">E117/H117</f>
        <v>4.25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92" activePane="bottomLeft" state="frozen"/>
      <selection pane="bottomLeft" activeCell="G117" sqref="G117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305</v>
      </c>
      <c r="D110">
        <f>VLOOKUP($A110,統計!$A:$G,6,)</f>
        <v>397</v>
      </c>
      <c r="E110">
        <f>VLOOKUP($A110,統計!$A:$G,7,)</f>
        <v>397</v>
      </c>
      <c r="H110" t="s">
        <v>544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306</v>
      </c>
      <c r="D111">
        <f>VLOOKUP($A111,統計!$A:$G,6,)</f>
        <v>398</v>
      </c>
      <c r="E111">
        <f>VLOOKUP($A111,統計!$A:$G,7,)</f>
        <v>398</v>
      </c>
      <c r="H111" t="s">
        <v>545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307</v>
      </c>
      <c r="D112">
        <f>VLOOKUP($A112,統計!$A:$G,6,)</f>
        <v>399</v>
      </c>
      <c r="E112">
        <f>VLOOKUP($A112,統計!$A:$G,7,)</f>
        <v>400</v>
      </c>
      <c r="H112" t="s">
        <v>546</v>
      </c>
      <c r="I112" t="str">
        <f t="shared" si="1"/>
        <v>822|[卷111](5_筆記/资治通鉴111.html)|晉紀三十三|399|400|||晉安帝4年至5年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308</v>
      </c>
      <c r="D113">
        <f>VLOOKUP($A113,統計!$A:$G,6,)</f>
        <v>401</v>
      </c>
      <c r="E113">
        <f>VLOOKUP($A113,統計!$A:$G,7,)</f>
        <v>402</v>
      </c>
      <c r="H113" t="s">
        <v>547</v>
      </c>
      <c r="I113" t="str">
        <f t="shared" si="1"/>
        <v>823|[卷112](5_筆記/资治通鉴112.html)|晉紀三十四|401|402|||晉安帝6年至7年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309</v>
      </c>
      <c r="D114">
        <f>VLOOKUP($A114,統計!$A:$G,6,)</f>
        <v>403</v>
      </c>
      <c r="E114">
        <f>VLOOKUP($A114,統計!$A:$G,7,)</f>
        <v>404</v>
      </c>
      <c r="H114" t="s">
        <v>548</v>
      </c>
      <c r="I114" t="str">
        <f t="shared" si="1"/>
        <v>824|[卷113](5_筆記/资治通鉴113.html)|晉紀三十五|403|404|||桓楚至2年、晉安帝8年至9年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310</v>
      </c>
      <c r="D115">
        <f>VLOOKUP($A115,統計!$A:$G,6,)</f>
        <v>405</v>
      </c>
      <c r="E115">
        <f>VLOOKUP($A115,統計!$A:$G,7,)</f>
        <v>408</v>
      </c>
      <c r="H115" t="s">
        <v>549</v>
      </c>
      <c r="I115" t="str">
        <f t="shared" si="1"/>
        <v>825|[卷114](5_筆記/资治通鉴114.html)|晉紀三十六|405|408|||桓楚3年、晉安帝10年至13年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311</v>
      </c>
      <c r="D116">
        <f>VLOOKUP($A116,統計!$A:$G,6,)</f>
        <v>409</v>
      </c>
      <c r="E116">
        <f>VLOOKUP($A116,統計!$A:$G,7,)</f>
        <v>410</v>
      </c>
      <c r="H116" t="s">
        <v>550</v>
      </c>
      <c r="I116" t="str">
        <f t="shared" si="1"/>
        <v>826|[卷115](5_筆記/资治通鉴115.html)|晉紀三十七|409|410|||晉安帝14年至15年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312</v>
      </c>
      <c r="D117">
        <f>VLOOKUP($A117,統計!$A:$G,6,)</f>
        <v>411</v>
      </c>
      <c r="E117">
        <f>VLOOKUP($A117,統計!$A:$G,7,)</f>
        <v>414</v>
      </c>
      <c r="G117" t="s">
        <v>551</v>
      </c>
      <c r="H117" t="s">
        <v>552</v>
      </c>
      <c r="I117" t="str">
        <f t="shared" si="1"/>
        <v>827|[卷116](5_筆記/资治通鉴116.html)|晉紀三十八|411|414||歷代反賊李弘列表|晉安帝16年至19年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2024-05-29T02:27:41Z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