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統計" sheetId="1" r:id="rId1"/>
    <sheet name="目錄生成" sheetId="3" r:id="rId2"/>
    <sheet name="Sheet2" sheetId="2" r:id="rId3"/>
  </sheets>
  <calcPr calcId="152511" iterateDelta="1E-4"/>
</workbook>
</file>

<file path=xl/calcChain.xml><?xml version="1.0" encoding="utf-8"?>
<calcChain xmlns="http://schemas.openxmlformats.org/spreadsheetml/2006/main">
  <c r="H60" i="1" l="1"/>
  <c r="F60" i="1"/>
  <c r="E60" i="1"/>
  <c r="C60" i="1"/>
  <c r="B60" i="1"/>
  <c r="I60" i="1" l="1"/>
  <c r="F59" i="1"/>
  <c r="H59" i="1" s="1"/>
  <c r="C59" i="1"/>
  <c r="E59" i="1" s="1"/>
  <c r="B59" i="1"/>
  <c r="I59" i="1" l="1"/>
  <c r="I58" i="1"/>
  <c r="H58" i="1"/>
  <c r="F58" i="1"/>
  <c r="E58" i="1"/>
  <c r="C58" i="1"/>
  <c r="B58" i="1"/>
  <c r="F57" i="1" l="1"/>
  <c r="H57" i="1" s="1"/>
  <c r="C57" i="1"/>
  <c r="E57" i="1" s="1"/>
  <c r="B57" i="1"/>
  <c r="I57" i="1" l="1"/>
  <c r="I56" i="1"/>
  <c r="H56" i="1"/>
  <c r="F56" i="1"/>
  <c r="E56" i="1"/>
  <c r="C56" i="1"/>
  <c r="B56" i="1"/>
  <c r="H55" i="1" l="1"/>
  <c r="F55" i="1"/>
  <c r="E55" i="1"/>
  <c r="I55" i="1" s="1"/>
  <c r="C55" i="1"/>
  <c r="B55" i="1"/>
  <c r="I54" i="1" l="1"/>
  <c r="H54" i="1"/>
  <c r="F54" i="1"/>
  <c r="E54" i="1"/>
  <c r="C54" i="1"/>
  <c r="B54" i="1"/>
  <c r="I53" i="1" l="1"/>
  <c r="H53" i="1"/>
  <c r="F53" i="1"/>
  <c r="E53" i="1"/>
  <c r="C53" i="1"/>
  <c r="B53" i="1"/>
  <c r="I52" i="1" l="1"/>
  <c r="H52" i="1"/>
  <c r="F52" i="1"/>
  <c r="E52" i="1"/>
  <c r="C52" i="1"/>
  <c r="B52" i="1"/>
  <c r="H51" i="1" l="1"/>
  <c r="F51" i="1"/>
  <c r="E51" i="1"/>
  <c r="I51" i="1" s="1"/>
  <c r="C51" i="1"/>
  <c r="B51" i="1"/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<sst xmlns="http://schemas.openxmlformats.org/spreadsheetml/2006/main" count="479" uniqueCount="476">
  <si>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</si>
  <si>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</si>
  <si>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</si>
  <si>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</si>
  <si>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</si>
  <si>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</si>
  <si>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</si>
  <si>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</si>
  <si>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</si>
  <si>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</si>
  <si>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</si>
  <si>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</si>
  <si>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</si>
  <si>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</si>
  <si>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</si>
  <si>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</si>
  <si>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</si>
  <si>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</si>
  <si>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</si>
  <si>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</si>
  <si>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</si>
  <si>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</si>
  <si>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</si>
  <si>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</si>
  <si>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</si>
  <si>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</si>
  <si>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</si>
  <si>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</si>
  <si>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</si>
  <si>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</si>
  <si>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</si>
  <si>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</si>
  <si>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</si>
  <si>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</si>
  <si>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</si>
  <si>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</si>
  <si>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</si>
  <si>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</si>
  <si>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</si>
  <si>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</si>
  <si>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</si>
  <si>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</si>
  <si>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</si>
  <si>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</si>
  <si>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</si>
  <si>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</si>
  <si>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</si>
  <si>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</si>
  <si>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</si>
  <si>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</si>
  <si>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</si>
  <si>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</si>
  <si>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</si>
  <si>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</si>
  <si>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</si>
  <si>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</si>
  <si>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</si>
  <si>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</si>
  <si>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</si>
  <si>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</si>
  <si>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</si>
  <si>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</si>
  <si>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</si>
  <si>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</si>
  <si>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</si>
  <si>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</si>
  <si>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</si>
  <si>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</si>
  <si>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</si>
  <si>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</si>
  <si>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</si>
  <si>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</si>
  <si>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</si>
  <si>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</si>
  <si>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</si>
  <si>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</si>
  <si>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</si>
  <si>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</si>
  <si>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</si>
  <si>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</si>
  <si>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</si>
  <si>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</si>
  <si>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</si>
  <si>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</si>
  <si>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</si>
  <si>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</si>
  <si>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</si>
  <si>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</si>
  <si>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</si>
  <si>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</si>
  <si>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</si>
  <si>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</si>
  <si>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</si>
  <si>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</si>
  <si>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</si>
  <si>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</si>
  <si>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</si>
  <si>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</si>
  <si>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</si>
  <si>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</si>
  <si>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</si>
  <si>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</si>
  <si>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</si>
  <si>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</si>
  <si>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</si>
  <si>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</si>
  <si>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</si>
  <si>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</si>
  <si>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</si>
  <si>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</si>
  <si>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</si>
  <si>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</si>
  <si>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</si>
  <si>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</si>
  <si>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</si>
  <si>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</si>
  <si>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</si>
  <si>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</si>
  <si>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</si>
  <si>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</si>
  <si>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</si>
  <si>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</si>
  <si>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</si>
  <si>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</si>
  <si>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</si>
  <si>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</si>
  <si>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</si>
  <si>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</si>
  <si>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</si>
  <si>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</si>
  <si>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</si>
  <si>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</si>
  <si>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</si>
  <si>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</si>
  <si>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</si>
  <si>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</si>
  <si>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</si>
  <si>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</si>
  <si>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</si>
  <si>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</si>
  <si>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</si>
  <si>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</si>
  <si>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</si>
  <si>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</si>
  <si>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</si>
  <si>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</si>
  <si>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</si>
  <si>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</si>
  <si>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</si>
  <si>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</si>
  <si>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</si>
  <si>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</si>
  <si>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</si>
  <si>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</si>
  <si>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</si>
  <si>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</si>
  <si>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</si>
  <si>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</si>
  <si>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</si>
  <si>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</si>
  <si>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</si>
  <si>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</si>
  <si>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</si>
  <si>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</si>
  <si>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</si>
  <si>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</si>
  <si>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</si>
  <si>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</si>
  <si>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</si>
  <si>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</si>
  <si>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</si>
  <si>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</si>
  <si>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</si>
  <si>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</si>
  <si>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</si>
  <si>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</si>
  <si>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</si>
  <si>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</si>
  <si>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</si>
  <si>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</si>
  <si>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</si>
  <si>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</si>
  <si>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</si>
  <si>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</si>
  <si>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</si>
  <si>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</si>
  <si>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</si>
  <si>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</si>
  <si>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</si>
  <si>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</si>
  <si>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</si>
  <si>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</si>
  <si>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</si>
  <si>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</si>
  <si>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</si>
  <si>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</si>
  <si>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</si>
  <si>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</si>
  <si>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</si>
  <si>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</si>
  <si>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</si>
  <si>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</si>
  <si>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</si>
  <si>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</si>
  <si>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</si>
  <si>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</si>
  <si>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</si>
  <si>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</si>
  <si>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</si>
  <si>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</si>
  <si>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</si>
  <si>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</si>
  <si>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</si>
  <si>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</si>
  <si>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</si>
  <si>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</si>
  <si>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</si>
  <si>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</si>
  <si>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</si>
  <si>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</si>
  <si>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</si>
  <si>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</si>
  <si>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</si>
  <si>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</si>
  <si>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</si>
  <si>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</si>
  <si>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</si>
  <si>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</si>
  <si>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</si>
  <si>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</si>
  <si>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</si>
  <si>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</si>
  <si>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</si>
  <si>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</si>
  <si>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</si>
  <si>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</si>
  <si>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</si>
  <si>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</si>
  <si>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</si>
  <si>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</si>
  <si>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</si>
  <si>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</si>
  <si>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</si>
  <si>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</si>
  <si>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</si>
  <si>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</si>
  <si>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</si>
  <si>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</si>
  <si>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</si>
  <si>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</si>
  <si>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</si>
  <si>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</si>
  <si>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</si>
  <si>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</si>
  <si>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</si>
  <si>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</si>
  <si>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</si>
  <si>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</si>
  <si>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</si>
  <si>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</si>
  <si>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</si>
  <si>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</si>
  <si>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</si>
  <si>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</si>
  <si>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</si>
  <si>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</si>
  <si>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</si>
  <si>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</si>
  <si>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</si>
  <si>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</si>
  <si>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</si>
  <si>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</si>
  <si>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</si>
  <si>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</si>
  <si>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</si>
  <si>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</si>
  <si>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</si>
  <si>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</si>
  <si>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</si>
  <si>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</si>
  <si>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</si>
  <si>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</si>
  <si>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</si>
  <si>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</si>
  <si>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</si>
  <si>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</si>
  <si>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</si>
  <si>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</si>
  <si>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</si>
  <si>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</si>
  <si>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</si>
  <si>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</si>
  <si>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</si>
  <si>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</si>
  <si>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</si>
  <si>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</si>
  <si>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</si>
  <si>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</si>
  <si>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</si>
  <si>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</si>
  <si>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</si>
  <si>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</si>
  <si>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</si>
  <si>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</si>
  <si>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</si>
  <si>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</si>
  <si>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</si>
  <si>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</si>
  <si>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</si>
  <si>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</si>
  <si>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</si>
  <si>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</si>
  <si>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</si>
  <si>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</si>
  <si>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</si>
  <si>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</si>
  <si>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</si>
  <si>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</si>
  <si>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</si>
  <si>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</si>
  <si>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</si>
  <si>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</si>
  <si>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</si>
  <si>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</si>
  <si>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</si>
  <si>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</si>
  <si>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</si>
  <si>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</si>
  <si>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</si>
  <si>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</si>
  <si>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</si>
  <si>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</si>
  <si>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</si>
  <si>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</si>
  <si>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</si>
  <si>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</si>
  <si>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</si>
  <si>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</si>
  <si>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</si>
  <si>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</si>
  <si>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</si>
  <si>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</si>
  <si>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</si>
  <si>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</si>
  <si>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</si>
  <si>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</si>
  <si>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</si>
  <si>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</si>
  <si>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</si>
  <si>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</si>
  <si>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</si>
  <si>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</si>
  <si>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</si>
  <si>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</si>
  <si>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</si>
  <si>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</si>
  <si>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</si>
  <si>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</si>
  <si>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</si>
  <si>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</si>
  <si>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</si>
  <si>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</si>
  <si>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</si>
  <si>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</si>
  <si>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</si>
  <si>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</si>
  <si>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</si>
  <si>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</si>
  <si>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</si>
  <si>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</si>
  <si>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</si>
  <si>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</si>
  <si>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</si>
  <si>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</si>
  <si>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</si>
  <si>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</si>
  <si>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</si>
  <si>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</si>
  <si>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</si>
  <si>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</si>
  <si>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</si>
  <si>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</si>
  <si>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</si>
  <si>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</si>
  <si>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</si>
  <si>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</si>
  <si>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</si>
  <si>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</si>
  <si>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</si>
  <si>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</si>
  <si>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</si>
  <si>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</si>
  <si>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</si>
  <si>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</si>
  <si>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</si>
  <si>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</si>
  <si>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</si>
  <si>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</si>
  <si>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</si>
  <si>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</si>
  <si>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</si>
  <si>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</si>
  <si>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</si>
  <si>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</si>
  <si>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</si>
  <si>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</si>
  <si>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</si>
  <si>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</si>
  <si>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</si>
  <si>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</si>
  <si>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</si>
  <si>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</si>
  <si>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</si>
  <si>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</si>
  <si>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</si>
  <si>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</si>
  <si>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</si>
  <si>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</si>
  <si>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</si>
  <si>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</si>
  <si>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</si>
  <si>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</si>
  <si>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</si>
  <si>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</si>
  <si>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</si>
  <si>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</si>
  <si>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</si>
  <si>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</si>
  <si>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</si>
  <si>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</si>
  <si>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</si>
  <si>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</si>
  <si>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</si>
  <si>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</si>
  <si>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</si>
  <si>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</si>
  <si>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</si>
  <si>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</si>
  <si>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漢徭役類型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</si>
  <si>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</si>
  <si>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</si>
  <si>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</si>
  <si>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</si>
  <si>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</si>
  <si>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</si>
  <si>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</si>
  <si>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</si>
  <si>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</si>
  <si>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</si>
  <si>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</si>
  <si>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</si>
  <si>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</si>
  <si>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</si>
  <si>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</si>
  <si>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</si>
  <si>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</si>
  <si>
    <t>蔡諷蔡瑁世系圖</t>
    <phoneticPr fontId="1" type="noConversion"/>
  </si>
  <si>
    <t>刺殺先零羌</t>
    <phoneticPr fontId="1" type="noConversion"/>
  </si>
  <si>
    <t>漢安帝10年至18年</t>
    <phoneticPr fontId="1" type="noConversion"/>
  </si>
  <si>
    <t>漢安帝19年、前少帝劉懿、漢順帝至8年</t>
    <phoneticPr fontId="1" type="noConversion"/>
  </si>
  <si>
    <t>漢群臣上書類型、天體學說三家</t>
    <phoneticPr fontId="1" type="noConversion"/>
  </si>
  <si>
    <t>漢順帝9年至19年、漢沖帝、漢質帝</t>
    <phoneticPr fontId="1" type="noConversion"/>
  </si>
  <si>
    <t>漢桓帝至10年</t>
  </si>
  <si>
    <t>梁氏世系圖、崔氏世系圖</t>
    <phoneticPr fontId="1" type="noConversion"/>
  </si>
  <si>
    <t>王莽滅親表、周禮天子六宮制度、六宮安置表</t>
    <phoneticPr fontId="1" type="noConversion"/>
  </si>
  <si>
    <t>漢桓帝11年至17年</t>
    <phoneticPr fontId="1" type="noConversion"/>
  </si>
  <si>
    <t>李杜組合匯總</t>
    <phoneticPr fontId="1" type="noConversion"/>
  </si>
  <si>
    <t>鄧猛女關系圖、李固世系</t>
    <phoneticPr fontId="1" type="noConversion"/>
  </si>
  <si>
    <t>漢桓帝18年至20年</t>
    <phoneticPr fontId="1" type="noConversion"/>
  </si>
  <si>
    <t>漢桓帝21年、漢靈帝至4年</t>
    <phoneticPr fontId="1" type="noConversion"/>
  </si>
  <si>
    <t>汝南袁氏世系</t>
    <phoneticPr fontId="1" type="noConversion"/>
  </si>
  <si>
    <t>漢靈帝5年至13年</t>
    <phoneticPr fontId="1" type="noConversion"/>
  </si>
  <si>
    <t>檀石槐世系、何皇后世系</t>
    <phoneticPr fontId="1" type="noConversion"/>
  </si>
  <si>
    <t>漢靈帝14年至20年</t>
    <phoneticPr fontId="1" type="noConversion"/>
  </si>
  <si>
    <t>十二分野表</t>
    <phoneticPr fontId="1" type="noConversion"/>
  </si>
  <si>
    <t>漢靈帝21年、劉辯、漢獻帝至2年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</si>
</sst>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2" fillId="4" borderId="0" xfId="0" applyFont="1" applyFill="1" applyAlignment="1"/>
    <xf numFmtId="0" fontId="4" fillId="0" borderId="0" xfId="0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59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31816"/>
        <c:axId val="3644040"/>
      </c:scatterChart>
      <c:valAx>
        <c:axId val="19863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4040"/>
        <c:crosses val="autoZero"/>
        <c:crossBetween val="midCat"/>
      </c:valAx>
      <c:valAx>
        <c:axId val="364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3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workbookViewId="0">
      <pane ySplit="1" topLeftCell="A28" activePane="bottomLeft" state="frozen"/>
      <selection pane="bottomLeft" activeCell="D60" sqref="D60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641.96610169491532</v>
      </c>
      <c r="P2" s="1">
        <f>$C$2+O2</f>
        <v>44660.966101694918</v>
      </c>
      <c r="Q2">
        <f>(M2-$F$2)*$L$11</f>
        <v>413.2590068385889</v>
      </c>
      <c r="R2" s="1">
        <f>$C$2+Q2</f>
        <v>44432.259006838591</v>
      </c>
    </row>
    <row r="3" spans="1:18" x14ac:dyDescent="0.15">
      <c r="A3">
        <v>102</v>
      </c>
      <c r="B3" t="str">
        <f t="shared" ref="B3:B60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736.37288135593224</v>
      </c>
      <c r="P3" s="1">
        <f t="shared" ref="P3:R8" si="6">$C$2+O3</f>
        <v>44755.372881355936</v>
      </c>
      <c r="Q3">
        <f t="shared" ref="Q3:Q8" si="7">(M3-$F$2)*$L$11</f>
        <v>453.05923221630212</v>
      </c>
      <c r="R3" s="1">
        <f t="shared" si="6"/>
        <v>44472.059232216299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1114</v>
      </c>
      <c r="P4" s="1">
        <f t="shared" si="6"/>
        <v>45133</v>
      </c>
      <c r="Q4">
        <f t="shared" si="7"/>
        <v>545.92642476429967</v>
      </c>
      <c r="R4" s="1">
        <f t="shared" si="6"/>
        <v>44564.9264247643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1661.5593220338983</v>
      </c>
      <c r="P5" s="1">
        <f>$C$2+O5</f>
        <v>45680.5593220339</v>
      </c>
      <c r="Q5">
        <f t="shared" si="7"/>
        <v>658.03039291152527</v>
      </c>
      <c r="R5" s="1">
        <f>$C$2+Q5</f>
        <v>44677.030392911525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2501.7796610169494</v>
      </c>
      <c r="P6" s="1">
        <f t="shared" si="6"/>
        <v>46520.779661016946</v>
      </c>
      <c r="Q6">
        <f t="shared" si="7"/>
        <v>868.97158741340525</v>
      </c>
      <c r="R6" s="1">
        <f t="shared" si="6"/>
        <v>44887.971587413405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2775.5593220338983</v>
      </c>
      <c r="P7" s="1">
        <f t="shared" si="6"/>
        <v>46794.5593220339</v>
      </c>
      <c r="Q7">
        <f t="shared" si="7"/>
        <v>903.46511607409002</v>
      </c>
      <c r="R7" s="1">
        <f t="shared" si="6"/>
        <v>44922.46511607409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2775.5593220338983</v>
      </c>
      <c r="P8" s="1">
        <f t="shared" si="6"/>
        <v>46794.5593220339</v>
      </c>
      <c r="Q8">
        <f t="shared" si="7"/>
        <v>903.46511607409002</v>
      </c>
      <c r="R8" s="1">
        <f>$C$2+Q8</f>
        <v>44922.46511607409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9.4406779661016955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0.66333708962855364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 t="shared" ref="C47:C53" si="47">D46+1</f>
        <v>44456</v>
      </c>
      <c r="D47" s="1">
        <v>44462</v>
      </c>
      <c r="E47" s="2">
        <f t="shared" ref="E47" si="48">D47-C47+1</f>
        <v>7</v>
      </c>
      <c r="F47">
        <f t="shared" ref="F47" si="49">G46+1</f>
        <v>76</v>
      </c>
      <c r="G47" s="2">
        <v>84</v>
      </c>
      <c r="H47">
        <f t="shared" ref="H47" si="50">IF(F47*G47&lt;0,ABS(F47)+ABS(G47),G47-F47+1)</f>
        <v>9</v>
      </c>
      <c r="I47">
        <f t="shared" ref="I47" si="51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 t="shared" si="47"/>
        <v>44463</v>
      </c>
      <c r="D48" s="1">
        <v>44469</v>
      </c>
      <c r="E48" s="2">
        <f t="shared" ref="E48" si="52">D48-C48+1</f>
        <v>7</v>
      </c>
      <c r="F48">
        <f t="shared" ref="F48" si="53">G47+1</f>
        <v>85</v>
      </c>
      <c r="G48" s="2">
        <v>91</v>
      </c>
      <c r="H48">
        <f t="shared" ref="H48" si="54">IF(F48*G48&lt;0,ABS(F48)+ABS(G48),G48-F48+1)</f>
        <v>7</v>
      </c>
      <c r="I48">
        <f t="shared" ref="I48" si="55">E48/H48</f>
        <v>1</v>
      </c>
    </row>
    <row r="49" spans="1:9" x14ac:dyDescent="0.15">
      <c r="A49">
        <v>509</v>
      </c>
      <c r="B49" t="str">
        <f t="shared" si="2"/>
        <v>卷48</v>
      </c>
      <c r="C49" s="1">
        <f t="shared" si="47"/>
        <v>44470</v>
      </c>
      <c r="D49" s="1">
        <v>44477</v>
      </c>
      <c r="E49" s="2">
        <f t="shared" ref="E49" si="56">D49-C49+1</f>
        <v>8</v>
      </c>
      <c r="F49">
        <f t="shared" ref="F49" si="57">G48+1</f>
        <v>92</v>
      </c>
      <c r="G49" s="2">
        <v>105</v>
      </c>
      <c r="H49">
        <f t="shared" ref="H49" si="58">IF(F49*G49&lt;0,ABS(F49)+ABS(G49),G49-F49+1)</f>
        <v>14</v>
      </c>
      <c r="I49">
        <f t="shared" ref="I49" si="59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 t="shared" si="47"/>
        <v>44478</v>
      </c>
      <c r="D50" s="1">
        <v>44486</v>
      </c>
      <c r="E50" s="2">
        <f t="shared" ref="E50" si="60">D50-C50+1</f>
        <v>9</v>
      </c>
      <c r="F50">
        <f t="shared" ref="F50" si="61">G49+1</f>
        <v>106</v>
      </c>
      <c r="G50" s="2">
        <v>115</v>
      </c>
      <c r="H50">
        <f t="shared" ref="H50" si="62">IF(F50*G50&lt;0,ABS(F50)+ABS(G50),G50-F50+1)</f>
        <v>10</v>
      </c>
      <c r="I50">
        <f t="shared" ref="I50" si="63">E50/H50</f>
        <v>0.9</v>
      </c>
    </row>
    <row r="51" spans="1:9" x14ac:dyDescent="0.15">
      <c r="A51">
        <v>511</v>
      </c>
      <c r="B51" t="str">
        <f t="shared" si="2"/>
        <v>卷50</v>
      </c>
      <c r="C51" s="1">
        <f t="shared" si="47"/>
        <v>44487</v>
      </c>
      <c r="D51" s="1">
        <v>44496</v>
      </c>
      <c r="E51" s="2">
        <f t="shared" ref="E51" si="64">D51-C51+1</f>
        <v>10</v>
      </c>
      <c r="F51">
        <f t="shared" ref="F51" si="65">G50+1</f>
        <v>116</v>
      </c>
      <c r="G51" s="2">
        <v>124</v>
      </c>
      <c r="H51">
        <f t="shared" ref="H51" si="66">IF(F51*G51&lt;0,ABS(F51)+ABS(G51),G51-F51+1)</f>
        <v>9</v>
      </c>
      <c r="I51">
        <f t="shared" ref="I51" si="67">E51/H51</f>
        <v>1.1111111111111112</v>
      </c>
    </row>
    <row r="52" spans="1:9" x14ac:dyDescent="0.15">
      <c r="A52">
        <v>512</v>
      </c>
      <c r="B52" t="str">
        <f t="shared" si="2"/>
        <v>卷51</v>
      </c>
      <c r="C52" s="1">
        <f t="shared" si="47"/>
        <v>44497</v>
      </c>
      <c r="D52" s="1">
        <v>44504</v>
      </c>
      <c r="E52" s="2">
        <f t="shared" ref="E52" si="68">D52-C52+1</f>
        <v>8</v>
      </c>
      <c r="F52">
        <f t="shared" ref="F52" si="69">G51+1</f>
        <v>125</v>
      </c>
      <c r="G52" s="2">
        <v>133</v>
      </c>
      <c r="H52">
        <f t="shared" ref="H52" si="70">IF(F52*G52&lt;0,ABS(F52)+ABS(G52),G52-F52+1)</f>
        <v>9</v>
      </c>
      <c r="I52">
        <f t="shared" ref="I52" si="71">E52/H52</f>
        <v>0.88888888888888884</v>
      </c>
    </row>
    <row r="53" spans="1:9" x14ac:dyDescent="0.15">
      <c r="A53">
        <v>513</v>
      </c>
      <c r="B53" t="str">
        <f t="shared" si="2"/>
        <v>卷52</v>
      </c>
      <c r="C53" s="1">
        <f t="shared" si="47"/>
        <v>44505</v>
      </c>
      <c r="D53" s="1">
        <v>44513</v>
      </c>
      <c r="E53" s="2">
        <f t="shared" ref="E53" si="72">D53-C53+1</f>
        <v>9</v>
      </c>
      <c r="F53">
        <f t="shared" ref="F53" si="73">G52+1</f>
        <v>134</v>
      </c>
      <c r="G53" s="2">
        <v>145</v>
      </c>
      <c r="H53">
        <f t="shared" ref="H53" si="74">IF(F53*G53&lt;0,ABS(F53)+ABS(G53),G53-F53+1)</f>
        <v>12</v>
      </c>
      <c r="I53">
        <f t="shared" ref="I53" si="75">E53/H53</f>
        <v>0.75</v>
      </c>
    </row>
    <row r="54" spans="1:9" x14ac:dyDescent="0.15">
      <c r="A54">
        <v>514</v>
      </c>
      <c r="B54" t="str">
        <f t="shared" si="2"/>
        <v>卷53</v>
      </c>
      <c r="C54" s="1">
        <f t="shared" ref="C54" si="76">D53+1</f>
        <v>44514</v>
      </c>
      <c r="D54" s="1">
        <v>44521</v>
      </c>
      <c r="E54" s="2">
        <f t="shared" ref="E54" si="77">D54-C54+1</f>
        <v>8</v>
      </c>
      <c r="F54">
        <f t="shared" ref="F54" si="78">G53+1</f>
        <v>146</v>
      </c>
      <c r="G54" s="2">
        <v>156</v>
      </c>
      <c r="H54">
        <f t="shared" ref="H54" si="79">IF(F54*G54&lt;0,ABS(F54)+ABS(G54),G54-F54+1)</f>
        <v>11</v>
      </c>
      <c r="I54">
        <f t="shared" ref="I54" si="80">E54/H54</f>
        <v>0.72727272727272729</v>
      </c>
    </row>
    <row r="55" spans="1:9" x14ac:dyDescent="0.15">
      <c r="A55">
        <v>515</v>
      </c>
      <c r="B55" t="str">
        <f t="shared" si="2"/>
        <v>卷54</v>
      </c>
      <c r="C55" s="1">
        <f t="shared" ref="C55" si="81">D54+1</f>
        <v>44522</v>
      </c>
      <c r="D55" s="1">
        <v>44529</v>
      </c>
      <c r="E55" s="2">
        <f t="shared" ref="E55" si="82">D55-C55+1</f>
        <v>8</v>
      </c>
      <c r="F55">
        <f t="shared" ref="F55" si="83">G54+1</f>
        <v>157</v>
      </c>
      <c r="G55" s="2">
        <v>163</v>
      </c>
      <c r="H55">
        <f t="shared" ref="H55" si="84">IF(F55*G55&lt;0,ABS(F55)+ABS(G55),G55-F55+1)</f>
        <v>7</v>
      </c>
      <c r="I55">
        <f t="shared" ref="I55" si="85">E55/H55</f>
        <v>1.1428571428571428</v>
      </c>
    </row>
    <row r="56" spans="1:9" x14ac:dyDescent="0.15">
      <c r="A56">
        <v>516</v>
      </c>
      <c r="B56" t="str">
        <f t="shared" si="2"/>
        <v>卷55</v>
      </c>
      <c r="C56" s="1">
        <f t="shared" ref="C56" si="86">D55+1</f>
        <v>44530</v>
      </c>
      <c r="D56" s="1">
        <v>44535</v>
      </c>
      <c r="E56" s="2">
        <f t="shared" ref="E56" si="87">D56-C56+1</f>
        <v>6</v>
      </c>
      <c r="F56">
        <f t="shared" ref="F56" si="88">G55+1</f>
        <v>164</v>
      </c>
      <c r="G56" s="2">
        <v>166</v>
      </c>
      <c r="H56">
        <f t="shared" ref="H56" si="89">IF(F56*G56&lt;0,ABS(F56)+ABS(G56),G56-F56+1)</f>
        <v>3</v>
      </c>
      <c r="I56">
        <f t="shared" ref="I56" si="90">E56/H56</f>
        <v>2</v>
      </c>
    </row>
    <row r="57" spans="1:9" x14ac:dyDescent="0.15">
      <c r="A57">
        <v>517</v>
      </c>
      <c r="B57" t="str">
        <f t="shared" si="2"/>
        <v>卷56</v>
      </c>
      <c r="C57" s="1">
        <f t="shared" ref="C57" si="91">D56+1</f>
        <v>44536</v>
      </c>
      <c r="D57" s="1">
        <v>44542</v>
      </c>
      <c r="E57" s="2">
        <f t="shared" ref="E57" si="92">D57-C57+1</f>
        <v>7</v>
      </c>
      <c r="F57">
        <f t="shared" ref="F57" si="93">G56+1</f>
        <v>167</v>
      </c>
      <c r="G57" s="2">
        <v>171</v>
      </c>
      <c r="H57">
        <f t="shared" ref="H57" si="94">IF(F57*G57&lt;0,ABS(F57)+ABS(G57),G57-F57+1)</f>
        <v>5</v>
      </c>
      <c r="I57">
        <f t="shared" ref="I57" si="95">E57/H57</f>
        <v>1.4</v>
      </c>
    </row>
    <row r="58" spans="1:9" x14ac:dyDescent="0.15">
      <c r="A58">
        <v>518</v>
      </c>
      <c r="B58" t="str">
        <f t="shared" si="2"/>
        <v>卷57</v>
      </c>
      <c r="C58" s="1">
        <f t="shared" ref="C58" si="96">D57+1</f>
        <v>44543</v>
      </c>
      <c r="D58" s="1">
        <v>44550</v>
      </c>
      <c r="E58" s="2">
        <f t="shared" ref="E58" si="97">D58-C58+1</f>
        <v>8</v>
      </c>
      <c r="F58">
        <f t="shared" ref="F58" si="98">G57+1</f>
        <v>172</v>
      </c>
      <c r="G58" s="2">
        <v>180</v>
      </c>
      <c r="H58">
        <f t="shared" ref="H58" si="99">IF(F58*G58&lt;0,ABS(F58)+ABS(G58),G58-F58+1)</f>
        <v>9</v>
      </c>
      <c r="I58">
        <f t="shared" ref="I58" si="100">E58/H58</f>
        <v>0.88888888888888884</v>
      </c>
    </row>
    <row r="59" spans="1:9" x14ac:dyDescent="0.15">
      <c r="A59">
        <v>519</v>
      </c>
      <c r="B59" t="str">
        <f t="shared" si="2"/>
        <v>卷58</v>
      </c>
      <c r="C59" s="1">
        <f t="shared" ref="C59" si="101">D58+1</f>
        <v>44551</v>
      </c>
      <c r="D59" s="1">
        <v>44557</v>
      </c>
      <c r="E59" s="2">
        <f t="shared" ref="E59" si="102">D59-C59+1</f>
        <v>7</v>
      </c>
      <c r="F59">
        <f t="shared" ref="F59" si="103">G58+1</f>
        <v>181</v>
      </c>
      <c r="G59" s="2">
        <v>187</v>
      </c>
      <c r="H59">
        <f t="shared" ref="H59" si="104">IF(F59*G59&lt;0,ABS(F59)+ABS(G59),G59-F59+1)</f>
        <v>7</v>
      </c>
      <c r="I59">
        <f t="shared" ref="I59" si="105">E59/H59</f>
        <v>1</v>
      </c>
    </row>
    <row r="60" spans="1:9" x14ac:dyDescent="0.15">
      <c r="A60">
        <v>520</v>
      </c>
      <c r="B60" t="str">
        <f t="shared" si="2"/>
        <v>卷59</v>
      </c>
      <c r="C60" s="1">
        <f t="shared" ref="C60" si="106">D59+1</f>
        <v>44558</v>
      </c>
      <c r="D60" s="1">
        <v>44565</v>
      </c>
      <c r="E60" s="2">
        <f t="shared" ref="E60" si="107">D60-C60+1</f>
        <v>8</v>
      </c>
      <c r="F60">
        <f t="shared" ref="F60" si="108">G59+1</f>
        <v>188</v>
      </c>
      <c r="G60" s="2">
        <v>190</v>
      </c>
      <c r="H60">
        <f t="shared" ref="H60" si="109">IF(F60*G60&lt;0,ABS(F60)+ABS(G60),G60-F60+1)</f>
        <v>3</v>
      </c>
      <c r="I60">
        <f t="shared" ref="I60" si="110">E60/H60</f>
        <v>2.6666666666666665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workbookViewId="0">
      <pane ySplit="1" topLeftCell="A38" activePane="bottomLeft" state="frozen"/>
      <selection pane="bottomLeft" activeCell="I60" sqref="I60"/>
    </sheetView>
  </sheetViews>
  <sheetFormatPr defaultRowHeight="13.5" x14ac:dyDescent="0.15"/>
  <cols>
    <col min="6" max="6" width="33.375" customWidth="1"/>
    <col min="7" max="7" width="22.125" customWidth="1"/>
    <col min="8" max="8" width="9" style="1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2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s="11" t="s">
        <v>348</v>
      </c>
      <c r="I2" t="str">
        <f>"["&amp;B2&amp;"](5_筆記/资治通鉴"&amp;SUBSTITUTE(B2,"卷","")&amp;".html)|"&amp;C2&amp;"|"&amp;D2&amp;"|"&amp;E2&amp;"|"&amp;F2&amp;"|"&amp;G2&amp;"|"&amp;H2</f>
        <v>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s="11" t="s">
        <v>347</v>
      </c>
      <c r="I3" t="str">
        <f t="shared" ref="I3:I66" si="0">"["&amp;B3&amp;"](5_筆記/资治通鉴"&amp;SUBSTITUTE(B3,"卷","")&amp;".html)|"&amp;C3&amp;"|"&amp;D3&amp;"|"&amp;E3&amp;"|"&amp;F3&amp;"|"&amp;G3&amp;"|"&amp;H3</f>
        <v>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s="11" t="s">
        <v>349</v>
      </c>
      <c r="I4" t="str">
        <f t="shared" si="0"/>
        <v>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s="11" t="s">
        <v>350</v>
      </c>
      <c r="I5" t="str">
        <f t="shared" si="0"/>
        <v>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432</v>
      </c>
      <c r="H6" s="11" t="s">
        <v>351</v>
      </c>
      <c r="I6" t="str">
        <f t="shared" si="0"/>
        <v>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s="11" t="s">
        <v>352</v>
      </c>
      <c r="I7" t="str">
        <f t="shared" si="0"/>
        <v>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s="11" t="s">
        <v>353</v>
      </c>
      <c r="I8" t="str">
        <f t="shared" si="0"/>
        <v>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s="11" t="s">
        <v>354</v>
      </c>
      <c r="I9" t="str">
        <f t="shared" si="0"/>
        <v>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s="11" t="s">
        <v>362</v>
      </c>
      <c r="I10" t="str">
        <f t="shared" si="0"/>
        <v>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433</v>
      </c>
      <c r="H11" s="11" t="s">
        <v>355</v>
      </c>
      <c r="I11" t="str">
        <f t="shared" si="0"/>
        <v>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434</v>
      </c>
      <c r="H12" s="11" t="s">
        <v>356</v>
      </c>
      <c r="I12" t="str">
        <f t="shared" si="0"/>
        <v>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s="11" t="s">
        <v>357</v>
      </c>
      <c r="I13" t="str">
        <f t="shared" si="0"/>
        <v>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435</v>
      </c>
      <c r="H14" s="11" t="s">
        <v>358</v>
      </c>
      <c r="I14" t="str">
        <f t="shared" si="0"/>
        <v>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436</v>
      </c>
      <c r="H15" s="11" t="s">
        <v>359</v>
      </c>
      <c r="I15" t="str">
        <f t="shared" si="0"/>
        <v>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437</v>
      </c>
      <c r="H16" s="11" t="s">
        <v>360</v>
      </c>
      <c r="I16" t="str">
        <f t="shared" si="0"/>
        <v>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439</v>
      </c>
      <c r="G17" t="s">
        <v>438</v>
      </c>
      <c r="H17" s="11" t="s">
        <v>361</v>
      </c>
      <c r="I17" t="str">
        <f t="shared" si="0"/>
        <v>[卷16](5_筆記/资治通鉴16.html)|漢紀八|-154|-141|七國之亂世系圖、臧兒田竇世系圖|漢徭役類型|漢景帝3年至16年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s="11" t="s">
        <v>363</v>
      </c>
      <c r="I18" t="str">
        <f t="shared" si="0"/>
        <v>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s="11" t="s">
        <v>364</v>
      </c>
      <c r="I19" t="str">
        <f t="shared" si="0"/>
        <v>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440</v>
      </c>
      <c r="G20" t="s">
        <v>441</v>
      </c>
      <c r="H20" s="11" t="s">
        <v>365</v>
      </c>
      <c r="I20" t="str">
        <f t="shared" si="0"/>
        <v>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442</v>
      </c>
      <c r="H21" s="11" t="s">
        <v>370</v>
      </c>
      <c r="I21" t="str">
        <f t="shared" si="0"/>
        <v>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s="11" t="s">
        <v>371</v>
      </c>
      <c r="I22" t="str">
        <f t="shared" si="0"/>
        <v>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443</v>
      </c>
      <c r="H23" s="11" t="s">
        <v>372</v>
      </c>
      <c r="I23" t="str">
        <f t="shared" si="0"/>
        <v>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444</v>
      </c>
      <c r="H24" s="11" t="s">
        <v>373</v>
      </c>
      <c r="I24" t="str">
        <f t="shared" si="0"/>
        <v>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s="11" t="s">
        <v>374</v>
      </c>
      <c r="I25" t="str">
        <f t="shared" si="0"/>
        <v>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s="11" t="s">
        <v>375</v>
      </c>
      <c r="I26" t="str">
        <f t="shared" si="0"/>
        <v>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s="11" t="s">
        <v>377</v>
      </c>
      <c r="I28" t="str">
        <f t="shared" si="0"/>
        <v>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s="11" t="s">
        <v>378</v>
      </c>
      <c r="I29" t="str">
        <f t="shared" si="0"/>
        <v>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s="11" t="s">
        <v>381</v>
      </c>
      <c r="I32" t="str">
        <f t="shared" si="0"/>
        <v>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s="11" t="s">
        <v>382</v>
      </c>
      <c r="I33" t="str">
        <f t="shared" si="0"/>
        <v>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s="11" t="s">
        <v>383</v>
      </c>
      <c r="I34" t="str">
        <f t="shared" si="0"/>
        <v>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s="11" t="s">
        <v>384</v>
      </c>
      <c r="I35" t="str">
        <f t="shared" si="0"/>
        <v>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s="11" t="s">
        <v>385</v>
      </c>
      <c r="I36" t="str">
        <f t="shared" si="0"/>
        <v>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s="11" t="s">
        <v>417</v>
      </c>
      <c r="I37" t="str">
        <f t="shared" si="0"/>
        <v>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s="11" t="s">
        <v>418</v>
      </c>
      <c r="I38" t="str">
        <f t="shared" si="0"/>
        <v>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464</v>
      </c>
      <c r="H39" s="11" t="s">
        <v>420</v>
      </c>
      <c r="I39" t="str">
        <f t="shared" si="0"/>
        <v>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422</v>
      </c>
      <c r="H40" s="11" t="s">
        <v>421</v>
      </c>
      <c r="I40" t="str">
        <f t="shared" si="0"/>
        <v>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423</v>
      </c>
      <c r="I41" t="str">
        <f t="shared" si="0"/>
        <v>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425</v>
      </c>
      <c r="H42" s="11" t="s">
        <v>424</v>
      </c>
      <c r="I42" t="str">
        <f t="shared" si="0"/>
        <v>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426</v>
      </c>
      <c r="H43" s="11" t="s">
        <v>427</v>
      </c>
      <c r="I43" t="str">
        <f t="shared" si="0"/>
        <v>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429</v>
      </c>
      <c r="H44" s="11" t="s">
        <v>428</v>
      </c>
      <c r="I44" t="str">
        <f t="shared" si="0"/>
        <v>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431</v>
      </c>
      <c r="H45" s="11" t="s">
        <v>430</v>
      </c>
      <c r="I45" t="str">
        <f t="shared" si="0"/>
        <v>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446</v>
      </c>
      <c r="G46" t="s">
        <v>445</v>
      </c>
      <c r="H46" s="11" t="s">
        <v>447</v>
      </c>
      <c r="I46" t="str">
        <f t="shared" si="0"/>
        <v>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448</v>
      </c>
      <c r="H47" s="11" t="s">
        <v>449</v>
      </c>
      <c r="I47" t="str">
        <f t="shared" si="0"/>
        <v>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451</v>
      </c>
      <c r="G48" t="s">
        <v>452</v>
      </c>
      <c r="H48" s="11" t="s">
        <v>450</v>
      </c>
      <c r="I48" t="str">
        <f t="shared" si="0"/>
        <v>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454</v>
      </c>
      <c r="H49" s="11" t="s">
        <v>453</v>
      </c>
      <c r="I49" t="str">
        <f t="shared" si="0"/>
        <v>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3" t="s">
        <v>455</v>
      </c>
      <c r="I50" t="str">
        <f t="shared" si="0"/>
        <v>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79</v>
      </c>
      <c r="D51">
        <f>VLOOKUP($A51,統計!$A:$G,6,)</f>
        <v>116</v>
      </c>
      <c r="E51">
        <f>VLOOKUP($A51,統計!$A:$G,7,)</f>
        <v>124</v>
      </c>
      <c r="F51" t="s">
        <v>456</v>
      </c>
      <c r="G51" t="s">
        <v>457</v>
      </c>
      <c r="H51" s="13" t="s">
        <v>458</v>
      </c>
      <c r="I51" t="str">
        <f t="shared" si="0"/>
        <v>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80</v>
      </c>
      <c r="D52">
        <f>VLOOKUP($A52,統計!$A:$G,6,)</f>
        <v>125</v>
      </c>
      <c r="E52">
        <f>VLOOKUP($A52,統計!$A:$G,7,)</f>
        <v>133</v>
      </c>
      <c r="G52" t="s">
        <v>460</v>
      </c>
      <c r="H52" s="11" t="s">
        <v>459</v>
      </c>
      <c r="I52" t="str">
        <f t="shared" si="0"/>
        <v>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81</v>
      </c>
      <c r="D53">
        <f>VLOOKUP($A53,統計!$A:$G,6,)</f>
        <v>134</v>
      </c>
      <c r="E53">
        <f>VLOOKUP($A53,統計!$A:$G,7,)</f>
        <v>145</v>
      </c>
      <c r="H53" s="11" t="s">
        <v>461</v>
      </c>
      <c r="I53" t="str">
        <f t="shared" si="0"/>
        <v>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82</v>
      </c>
      <c r="D54">
        <f>VLOOKUP($A54,統計!$A:$G,6,)</f>
        <v>146</v>
      </c>
      <c r="E54">
        <f>VLOOKUP($A54,統計!$A:$G,7,)</f>
        <v>156</v>
      </c>
      <c r="F54" t="s">
        <v>463</v>
      </c>
      <c r="H54" s="11" t="s">
        <v>462</v>
      </c>
      <c r="I54" t="str">
        <f t="shared" si="0"/>
        <v>[卷53](5_筆記/资治通鉴53.html)|漢紀四十五|146|156|梁氏世系圖、崔氏世系圖||漢桓帝至10年</v>
      </c>
    </row>
    <row r="55" spans="1:9" x14ac:dyDescent="0.15">
      <c r="A55">
        <v>515</v>
      </c>
      <c r="B55" t="str">
        <f>VLOOKUP($A55,統計!$A:$G,2,)</f>
        <v>卷54</v>
      </c>
      <c r="C55" t="s">
        <v>83</v>
      </c>
      <c r="D55">
        <f>VLOOKUP($A55,統計!$A:$G,6,)</f>
        <v>157</v>
      </c>
      <c r="E55">
        <f>VLOOKUP($A55,統計!$A:$G,7,)</f>
        <v>163</v>
      </c>
      <c r="F55" t="s">
        <v>467</v>
      </c>
      <c r="G55" t="s">
        <v>466</v>
      </c>
      <c r="H55" s="11" t="s">
        <v>465</v>
      </c>
      <c r="I55" t="str">
        <f t="shared" si="0"/>
        <v>[卷54](5_筆記/资治通鉴54.html)|漢紀四十六|157|163|鄧猛女關系圖、李固世系|李杜組合匯總|漢桓帝11年至17年</v>
      </c>
    </row>
    <row r="56" spans="1:9" x14ac:dyDescent="0.15">
      <c r="A56">
        <v>516</v>
      </c>
      <c r="B56" t="str">
        <f>VLOOKUP($A56,統計!$A:$G,2,)</f>
        <v>卷55</v>
      </c>
      <c r="C56" t="s">
        <v>84</v>
      </c>
      <c r="D56">
        <f>VLOOKUP($A56,統計!$A:$G,6,)</f>
        <v>164</v>
      </c>
      <c r="E56">
        <f>VLOOKUP($A56,統計!$A:$G,7,)</f>
        <v>166</v>
      </c>
      <c r="H56" s="11" t="s">
        <v>468</v>
      </c>
      <c r="I56" t="str">
        <f t="shared" si="0"/>
        <v>[卷55](5_筆記/资治通鉴55.html)|漢紀四十七|164|166|||漢桓帝18年至20年</v>
      </c>
    </row>
    <row r="57" spans="1:9" x14ac:dyDescent="0.15">
      <c r="A57">
        <v>517</v>
      </c>
      <c r="B57" t="str">
        <f>VLOOKUP($A57,統計!$A:$G,2,)</f>
        <v>卷56</v>
      </c>
      <c r="C57" t="s">
        <v>85</v>
      </c>
      <c r="D57">
        <f>VLOOKUP($A57,統計!$A:$G,6,)</f>
        <v>167</v>
      </c>
      <c r="E57">
        <f>VLOOKUP($A57,統計!$A:$G,7,)</f>
        <v>171</v>
      </c>
      <c r="F57" t="s">
        <v>470</v>
      </c>
      <c r="H57" s="11" t="s">
        <v>469</v>
      </c>
      <c r="I57" t="str">
        <f t="shared" si="0"/>
        <v>[卷56](5_筆記/资治通鉴56.html)|漢紀四十八|167|171|汝南袁氏世系||漢桓帝21年、漢靈帝至4年</v>
      </c>
    </row>
    <row r="58" spans="1:9" x14ac:dyDescent="0.15">
      <c r="A58">
        <v>518</v>
      </c>
      <c r="B58" t="str">
        <f>VLOOKUP($A58,統計!$A:$G,2,)</f>
        <v>卷57</v>
      </c>
      <c r="C58" t="s">
        <v>86</v>
      </c>
      <c r="D58">
        <f>VLOOKUP($A58,統計!$A:$G,6,)</f>
        <v>172</v>
      </c>
      <c r="E58">
        <f>VLOOKUP($A58,統計!$A:$G,7,)</f>
        <v>180</v>
      </c>
      <c r="H58" s="11" t="s">
        <v>471</v>
      </c>
      <c r="I58" t="str">
        <f t="shared" si="0"/>
        <v>[卷57](5_筆記/资治通鉴57.html)|漢紀四十九|172|180|||漢靈帝5年至13年</v>
      </c>
    </row>
    <row r="59" spans="1:9" x14ac:dyDescent="0.15">
      <c r="A59">
        <v>519</v>
      </c>
      <c r="B59" t="str">
        <f>VLOOKUP($A59,統計!$A:$G,2,)</f>
        <v>卷58</v>
      </c>
      <c r="C59" t="s">
        <v>87</v>
      </c>
      <c r="D59">
        <f>VLOOKUP($A59,統計!$A:$G,6,)</f>
        <v>181</v>
      </c>
      <c r="E59">
        <f>VLOOKUP($A59,統計!$A:$G,7,)</f>
        <v>187</v>
      </c>
      <c r="F59" t="s">
        <v>472</v>
      </c>
      <c r="H59" s="11" t="s">
        <v>473</v>
      </c>
      <c r="I59" t="str">
        <f t="shared" si="0"/>
        <v>[卷58](5_筆記/资治通鉴58.html)|漢紀五十|181|187|檀石槐世系、何皇后世系||漢靈帝14年至20年</v>
      </c>
    </row>
    <row r="60" spans="1:9" x14ac:dyDescent="0.15">
      <c r="A60">
        <v>520</v>
      </c>
      <c r="B60" t="str">
        <f>VLOOKUP($A60,統計!$A:$G,2,)</f>
        <v>卷59</v>
      </c>
      <c r="C60" t="s">
        <v>88</v>
      </c>
      <c r="D60">
        <f>VLOOKUP($A60,統計!$A:$G,6,)</f>
        <v>188</v>
      </c>
      <c r="E60">
        <f>VLOOKUP($A60,統計!$A:$G,7,)</f>
        <v>190</v>
      </c>
      <c r="G60" t="s">
        <v>474</v>
      </c>
      <c r="H60" s="11" t="s">
        <v>475</v>
      </c>
      <c r="I60" t="str">
        <f t="shared" si="0"/>
        <v>[卷59](5_筆記/资治通鉴59.html)|漢紀五十一|188|190||十二分野表|漢靈帝21年、劉辯、漢獻帝至2年</v>
      </c>
    </row>
    <row r="61" spans="1:9" x14ac:dyDescent="0.15">
      <c r="A61">
        <v>521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522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523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"["&amp;B67&amp;"](5_筆記/资治通鉴"&amp;SUBSTITUTE(B67,"卷","")&amp;".html)|"&amp;C67&amp;"|"&amp;D67&amp;"|"&amp;E67&amp;"|"&amp;F67&amp;"|"&amp;G67&amp;"|"&amp;H67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2022-01-04T13:31:21Z</dcterms:modified>
</cp:coreProperties>
</file>