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CE21DD41-BA28-4FE6-BB9A-17B1AF6EB2D5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5" i="1" l="1"/>
  <c r="H105" i="1" s="1"/>
  <c r="E105" i="1"/>
  <c r="B105" i="1"/>
  <c r="H104" i="1"/>
  <c r="F104" i="1"/>
  <c r="E104" i="1"/>
  <c r="C104" i="1"/>
  <c r="B104" i="1"/>
  <c r="H103" i="1"/>
  <c r="F103" i="1"/>
  <c r="C103" i="1"/>
  <c r="E103" i="1" s="1"/>
  <c r="B103" i="1"/>
  <c r="H102" i="1"/>
  <c r="F102" i="1"/>
  <c r="E102" i="1"/>
  <c r="C102" i="1"/>
  <c r="B102" i="1"/>
  <c r="H101" i="1"/>
  <c r="F101" i="1"/>
  <c r="E101" i="1"/>
  <c r="C101" i="1"/>
  <c r="B101" i="1"/>
  <c r="C100" i="1"/>
  <c r="E100" i="1" s="1"/>
  <c r="H100" i="1"/>
  <c r="F100" i="1"/>
  <c r="B100" i="1"/>
  <c r="H99" i="1"/>
  <c r="F99" i="1"/>
  <c r="E99" i="1"/>
  <c r="B99" i="1"/>
  <c r="C98" i="1"/>
  <c r="E98" i="1" s="1"/>
  <c r="F98" i="1"/>
  <c r="H98" i="1" s="1"/>
  <c r="B98" i="1"/>
  <c r="F97" i="1"/>
  <c r="H97" i="1" s="1"/>
  <c r="E97" i="1"/>
  <c r="B97" i="1"/>
  <c r="H96" i="1"/>
  <c r="F96" i="1"/>
  <c r="E96" i="1"/>
  <c r="B96" i="1"/>
  <c r="F95" i="1"/>
  <c r="H95" i="1" s="1"/>
  <c r="C95" i="1"/>
  <c r="E95" i="1" s="1"/>
  <c r="B95" i="1"/>
  <c r="F94" i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05" i="1" l="1"/>
  <c r="I104" i="1"/>
  <c r="I103" i="1"/>
  <c r="I102" i="1"/>
  <c r="I101" i="1"/>
  <c r="I100" i="1"/>
  <c r="I99" i="1"/>
  <c r="I98" i="1"/>
  <c r="I97" i="1"/>
  <c r="I96" i="1"/>
  <c r="I95" i="1"/>
  <c r="I93" i="2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83" i="2" s="1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<sst xmlns="http://schemas.openxmlformats.org/spreadsheetml/2006/main" count="545" uniqueCount="539">
  <si>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</si>
  <si>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</si>
  <si>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</si>
  <si>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</si>
  <si>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</si>
  <si>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</si>
  <si>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</si>
  <si>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</si>
  <si>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</si>
  <si>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</si>
  <si>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</si>
  <si>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</si>
  <si>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</si>
  <si>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</si>
  <si>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</si>
  <si>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</si>
  <si>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</si>
  <si>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</si>
  <si>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</si>
  <si>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</si>
  <si>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</si>
  <si>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</si>
  <si>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</si>
  <si>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</si>
  <si>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</si>
  <si>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</si>
  <si>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</si>
  <si>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</si>
  <si>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</si>
  <si>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</si>
  <si>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</si>
  <si>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</si>
  <si>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</si>
  <si>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</si>
  <si>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</si>
  <si>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</si>
  <si>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</si>
  <si>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</si>
  <si>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</si>
  <si>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</si>
  <si>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</si>
  <si>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</si>
  <si>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</si>
  <si>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</si>
  <si>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</si>
  <si>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</si>
  <si>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</si>
  <si>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</si>
  <si>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</si>
  <si>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</si>
  <si>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</si>
  <si>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</si>
  <si>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</si>
  <si>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</si>
  <si>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</si>
  <si>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</si>
  <si>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</si>
  <si>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</si>
  <si>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</si>
  <si>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</si>
  <si>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</si>
  <si>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</si>
  <si>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</si>
  <si>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</si>
  <si>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</si>
  <si>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</si>
  <si>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</si>
  <si>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</si>
  <si>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</si>
  <si>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</si>
  <si>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</si>
  <si>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</si>
  <si>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</si>
  <si>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</si>
  <si>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</si>
  <si>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</si>
  <si>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</si>
  <si>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</si>
  <si>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</si>
  <si>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</si>
  <si>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</si>
  <si>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</si>
  <si>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</si>
  <si>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</si>
  <si>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</si>
  <si>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</si>
  <si>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</si>
  <si>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</si>
  <si>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</si>
  <si>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</si>
  <si>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</si>
  <si>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</si>
  <si>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</si>
  <si>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</si>
  <si>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</si>
  <si>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</si>
  <si>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</si>
  <si>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</si>
  <si>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</si>
  <si>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</si>
  <si>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</si>
  <si>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</si>
  <si>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</si>
  <si>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</si>
  <si>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</si>
  <si>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</si>
  <si>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</si>
  <si>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</si>
  <si>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</si>
  <si>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</si>
  <si>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</si>
  <si>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</si>
  <si>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</si>
  <si>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</si>
  <si>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</si>
  <si>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</si>
  <si>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</si>
  <si>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</si>
  <si>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</si>
  <si>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</si>
  <si>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</si>
  <si>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</si>
  <si>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</si>
  <si>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</si>
  <si>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</si>
  <si>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</si>
  <si>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</si>
  <si>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</si>
  <si>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</si>
  <si>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</si>
  <si>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</si>
  <si>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</si>
  <si>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</si>
  <si>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</si>
  <si>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</si>
  <si>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</si>
  <si>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</si>
  <si>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</si>
  <si>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</si>
  <si>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</si>
  <si>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</si>
  <si>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</si>
  <si>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</si>
  <si>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</si>
  <si>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</si>
  <si>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</si>
  <si>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</si>
  <si>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</si>
  <si>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</si>
  <si>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</si>
  <si>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</si>
  <si>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</si>
  <si>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</si>
  <si>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</si>
  <si>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</si>
  <si>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</si>
  <si>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</si>
  <si>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</si>
  <si>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</si>
  <si>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</si>
  <si>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</si>
  <si>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</si>
  <si>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</si>
  <si>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</si>
  <si>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</si>
  <si>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</si>
  <si>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</si>
  <si>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</si>
  <si>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</si>
  <si>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</si>
  <si>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</si>
  <si>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</si>
  <si>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</si>
  <si>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</si>
  <si>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</si>
  <si>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</si>
  <si>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</si>
  <si>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</si>
  <si>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</si>
  <si>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</si>
  <si>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</si>
  <si>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</si>
  <si>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</si>
  <si>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</si>
  <si>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</si>
  <si>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</si>
  <si>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</si>
  <si>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</si>
  <si>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</si>
  <si>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</si>
  <si>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</si>
  <si>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</si>
  <si>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</si>
  <si>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</si>
  <si>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</si>
  <si>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</si>
  <si>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</si>
  <si>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</si>
  <si>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</si>
  <si>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</si>
  <si>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</si>
  <si>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</si>
  <si>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</si>
  <si>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</si>
  <si>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</si>
  <si>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</si>
  <si>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</si>
  <si>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</si>
  <si>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</si>
  <si>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</si>
  <si>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</si>
  <si>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</si>
  <si>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</si>
  <si>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</si>
  <si>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</si>
  <si>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</si>
  <si>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</si>
  <si>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</si>
  <si>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</si>
  <si>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</si>
  <si>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</si>
  <si>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</si>
  <si>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</si>
  <si>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</si>
  <si>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</si>
  <si>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</si>
  <si>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</si>
  <si>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</si>
  <si>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</si>
  <si>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</si>
  <si>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</si>
  <si>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</si>
  <si>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</si>
  <si>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</si>
  <si>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</si>
  <si>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</si>
  <si>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</si>
  <si>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</si>
  <si>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</si>
  <si>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</si>
  <si>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</si>
  <si>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</si>
  <si>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</si>
  <si>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</si>
  <si>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</si>
  <si>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</si>
  <si>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</si>
  <si>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</si>
  <si>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</si>
  <si>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</si>
  <si>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</si>
  <si>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</si>
  <si>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</si>
  <si>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</si>
  <si>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</si>
  <si>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</si>
  <si>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</si>
  <si>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</si>
  <si>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</si>
  <si>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</si>
  <si>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</si>
  <si>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</si>
  <si>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</si>
  <si>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</si>
  <si>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</si>
  <si>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</si>
  <si>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</si>
  <si>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</si>
  <si>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</si>
  <si>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</si>
  <si>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</si>
  <si>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</si>
  <si>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</si>
  <si>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</si>
  <si>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</si>
  <si>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</si>
  <si>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</si>
  <si>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</si>
  <si>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</si>
  <si>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</si>
  <si>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</si>
  <si>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</si>
  <si>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</si>
  <si>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</si>
  <si>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</si>
  <si>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</si>
  <si>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</si>
  <si>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</si>
  <si>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</si>
  <si>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</si>
  <si>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</si>
  <si>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</si>
  <si>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</si>
  <si>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</si>
  <si>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</si>
  <si>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</si>
  <si>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</si>
  <si>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</si>
  <si>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</si>
  <si>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</si>
  <si>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</si>
  <si>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</si>
  <si>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</si>
  <si>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</si>
  <si>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</si>
  <si>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</si>
  <si>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</si>
  <si>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</si>
  <si>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</si>
  <si>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</si>
  <si>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</si>
  <si>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</si>
  <si>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</si>
  <si>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</si>
  <si>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</si>
  <si>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</si>
  <si>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</si>
  <si>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</si>
  <si>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</si>
  <si>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</si>
  <si>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</si>
  <si>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</si>
  <si>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</si>
  <si>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</si>
  <si>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</si>
  <si>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</si>
  <si>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</si>
  <si>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</si>
  <si>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</si>
  <si>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</si>
  <si>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</si>
  <si>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</si>
  <si>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</si>
  <si>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</si>
  <si>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</si>
  <si>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</si>
  <si>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</si>
  <si>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</si>
  <si>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</si>
  <si>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</si>
  <si>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</si>
  <si>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</si>
  <si>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</si>
  <si>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</si>
  <si>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</si>
  <si>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</si>
  <si>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</si>
  <si>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</si>
  <si>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</si>
  <si>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</si>
  <si>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</si>
  <si>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</si>
  <si>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</si>
  <si>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</si>
  <si>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</si>
  <si>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</si>
  <si>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</si>
  <si>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</si>
  <si>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</si>
  <si>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</si>
  <si>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</si>
  <si>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</si>
  <si>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</si>
  <si>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</si>
  <si>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</si>
  <si>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</si>
  <si>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</si>
  <si>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</si>
  <si>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</si>
  <si>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</si>
  <si>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</si>
  <si>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</si>
  <si>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</si>
  <si>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</si>
  <si>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</si>
  <si>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</si>
  <si>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</si>
  <si>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</si>
  <si>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</si>
  <si>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</si>
  <si>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</si>
  <si>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</si>
  <si>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</si>
  <si>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</si>
  <si>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</si>
  <si>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</si>
  <si>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</si>
  <si>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</si>
  <si>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</si>
  <si>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</si>
  <si>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</si>
  <si>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</si>
  <si>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</si>
  <si>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</si>
  <si>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</si>
  <si>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</si>
  <si>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</si>
  <si>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</si>
  <si>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</si>
  <si>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</si>
  <si>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</si>
  <si>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</si>
  <si>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</si>
  <si>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</si>
  <si>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</si>
  <si>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</si>
  <si>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</si>
  <si>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</si>
  <si>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</si>
  <si>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</si>
  <si>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</si>
  <si>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</si>
  <si>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</si>
  <si>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</si>
  <si>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</si>
  <si>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</si>
  <si>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</si>
  <si>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</si>
  <si>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</si>
  <si>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</si>
  <si>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</si>
  <si>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</si>
  <si>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</si>
  <si>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</si>
  <si>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</si>
  <si>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</si>
  <si>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</si>
  <si>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</si>
  <si>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</si>
  <si>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</si>
  <si>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</si>
  <si>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</si>
  <si>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</si>
  <si>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</si>
  <si>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</si>
  <si>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</si>
  <si>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</si>
  <si>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</si>
  <si>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</si>
  <si>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</si>
  <si>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</si>
  <si>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</si>
  <si>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</si>
  <si>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</si>
  <si>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</si>
  <si>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</si>
  <si>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</si>
  <si>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</si>
  <si>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</si>
  <si>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</si>
  <si>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</si>
  <si>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</si>
  <si>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</si>
  <si>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</si>
  <si>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</si>
  <si>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</si>
  <si>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</si>
  <si>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</si>
  <si>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</si>
  <si>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</si>
  <si>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</si>
  <si>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</si>
  <si>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</si>
  <si>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</si>
  <si>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</si>
  <si>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</si>
  <si>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</si>
  <si>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</si>
  <si>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</si>
  <si>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</si>
  <si>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</si>
  <si>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</si>
  <si>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</si>
  <si>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</si>
  <si>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</si>
  <si>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</si>
  <si>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</si>
  <si>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</si>
  <si>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</si>
  <si>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</si>
  <si>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</si>
  <si>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</si>
  <si>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</si>
  <si>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</si>
  <si>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</si>
  <si>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</si>
  <si>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</si>
  <si>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</si>
  <si>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</si>
  <si>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</si>
  <si>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</si>
  <si>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</si>
  <si>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</si>
  <si>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</si>
  <si>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</si>
  <si>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</si>
  <si>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</si>
  <si>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</si>
  <si>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</si>
  <si>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</si>
  <si>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</si>
  <si>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</si>
  <si>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</si>
  <si>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</si>
  <si>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</si>
  <si>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</si>
  <si>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</si>
  <si>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</si>
  <si>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</si>
  <si>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</si>
  <si>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</si>
  <si>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</si>
  <si>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</si>
  <si>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</si>
  <si>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</si>
  <si>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</si>
  <si>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</si>
  <si>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</si>
  <si>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</si>
  <si>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</si>
  <si>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</si>
  <si>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</si>
  <si>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</si>
  <si>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</si>
  <si>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</si>
  <si>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</si>
  <si>
    <t>晉成帝4年至7年</t>
    <phoneticPr fontId="4" type="noConversion"/>
  </si>
  <si>
    <t>晉成帝8年至13年</t>
    <phoneticPr fontId="4" type="noConversion"/>
  </si>
  <si>
    <t>晉成帝14年至17年</t>
    <phoneticPr fontId="4" type="noConversion"/>
  </si>
  <si>
    <t>晉成帝18年、晉康帝共3年、晉穆帝至4年</t>
  </si>
  <si>
    <t>晉穆帝5年至7年</t>
  </si>
  <si>
    <t>石虎手刃重要家屬列表</t>
    <phoneticPr fontId="4" type="noConversion"/>
  </si>
  <si>
    <t>淝水之戰前政權形勢圖</t>
    <phoneticPr fontId="4" type="noConversion"/>
  </si>
  <si>
    <t>晉穆帝8年至11年</t>
    <phoneticPr fontId="4" type="noConversion"/>
  </si>
  <si>
    <t>晉穆帝12年至16年</t>
  </si>
  <si>
    <t>晉穆帝17年至18年、晉哀帝至5年、晉廢帝至4年</t>
    <phoneticPr fontId="4" type="noConversion"/>
  </si>
  <si>
    <t>晉廢帝5年至6年</t>
    <phoneticPr fontId="4" type="noConversion"/>
  </si>
  <si>
    <t>晉廢帝7年、晉簡文帝至2年、晉孝武帝至4年</t>
    <phoneticPr fontId="4" type="noConversion"/>
  </si>
  <si>
    <t>晉孝武帝5年至11年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</si>
</sst>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04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  <c:pt idx="100">
                  <c:v>卷101</c:v>
                </c:pt>
                <c:pt idx="101">
                  <c:v>卷102</c:v>
                </c:pt>
                <c:pt idx="102">
                  <c:v>卷103</c:v>
                </c:pt>
                <c:pt idx="103">
                  <c:v>卷104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2.7777777777777777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5"/>
  <sheetViews>
    <sheetView zoomScaleNormal="100" workbookViewId="0">
      <pane ySplit="1" topLeftCell="A2" activePane="bottomLeft" state="frozen"/>
      <selection pane="bottomLeft" activeCell="L4" sqref="L4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697.65384615384619</v>
      </c>
      <c r="P2" s="1">
        <f t="shared" ref="P2:P8" si="6">$C$2+O2</f>
        <v>44716.653846153844</v>
      </c>
      <c r="Q2">
        <f t="shared" ref="Q2:Q8" si="7">(M2-$F$2)*$L$11</f>
        <v>820.116895267563</v>
      </c>
      <c r="R2" s="1">
        <f t="shared" ref="R2:R8" si="8">$C$2+Q2</f>
        <v>44839.116895267565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800.25</v>
      </c>
      <c r="P3" s="1">
        <f t="shared" si="6"/>
        <v>44819.25</v>
      </c>
      <c r="Q3">
        <f t="shared" si="7"/>
        <v>899.10086591933464</v>
      </c>
      <c r="R3" s="1">
        <f t="shared" si="8"/>
        <v>44918.100865919332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1210.6346153846155</v>
      </c>
      <c r="P4" s="1">
        <f t="shared" si="6"/>
        <v>45229.634615384617</v>
      </c>
      <c r="Q4">
        <f t="shared" si="7"/>
        <v>1083.3967974401353</v>
      </c>
      <c r="R4" s="1">
        <f t="shared" si="8"/>
        <v>45102.396797440138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1805.6923076923078</v>
      </c>
      <c r="P5" s="1">
        <f t="shared" si="6"/>
        <v>45824.692307692305</v>
      </c>
      <c r="Q5">
        <f t="shared" si="7"/>
        <v>1305.8683147759589</v>
      </c>
      <c r="R5" s="1">
        <f t="shared" si="8"/>
        <v>45324.868314775958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2718.7980769230771</v>
      </c>
      <c r="P6" s="1">
        <f t="shared" si="6"/>
        <v>46737.798076923078</v>
      </c>
      <c r="Q6">
        <f t="shared" si="7"/>
        <v>1724.4833592303492</v>
      </c>
      <c r="R6" s="1">
        <f t="shared" si="8"/>
        <v>45743.483359230348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3016.3269230769233</v>
      </c>
      <c r="P7" s="1">
        <f t="shared" si="6"/>
        <v>47035.326923076922</v>
      </c>
      <c r="Q7">
        <f t="shared" si="7"/>
        <v>1792.936133795218</v>
      </c>
      <c r="R7" s="1">
        <f t="shared" si="8"/>
        <v>45811.936133795221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3016.3269230769233</v>
      </c>
      <c r="P8" s="1">
        <f t="shared" si="6"/>
        <v>47035.326923076922</v>
      </c>
      <c r="Q8">
        <f t="shared" si="7"/>
        <v>1792.936133795218</v>
      </c>
      <c r="R8" s="1">
        <f t="shared" si="8"/>
        <v>45811.936133795221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10.259615384615385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1.3163995108628619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105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  <row r="95" spans="1:9" x14ac:dyDescent="0.25">
      <c r="A95">
        <v>805</v>
      </c>
      <c r="B95" t="str">
        <f t="shared" si="16"/>
        <v>卷94</v>
      </c>
      <c r="C95" s="1">
        <f t="shared" ref="C95" si="62">D94+1</f>
        <v>45072</v>
      </c>
      <c r="D95" s="1">
        <v>45087</v>
      </c>
      <c r="E95">
        <f t="shared" ref="E95" si="63">D95-C95+1</f>
        <v>16</v>
      </c>
      <c r="F95">
        <f t="shared" ref="F95" si="64">G94+1</f>
        <v>328</v>
      </c>
      <c r="G95">
        <v>331</v>
      </c>
      <c r="H95">
        <f t="shared" ref="H95" si="65">IF(F95*G95&lt;0,ABS(F95)+ABS(G95),G95-F95+1)</f>
        <v>4</v>
      </c>
      <c r="I95">
        <f t="shared" ref="I95" si="66">E95/H95</f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ref="E96" si="67">D96-C96+1</f>
        <v>17</v>
      </c>
      <c r="F96">
        <f t="shared" ref="F96" si="68">G95+1</f>
        <v>332</v>
      </c>
      <c r="G96">
        <v>337</v>
      </c>
      <c r="H96">
        <f t="shared" ref="H96" si="69">IF(F96*G96&lt;0,ABS(F96)+ABS(G96),G96-F96+1)</f>
        <v>6</v>
      </c>
      <c r="I96">
        <f t="shared" ref="I96" si="70">E96/H96</f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ref="E97" si="71">D97-C97+1</f>
        <v>19</v>
      </c>
      <c r="F97">
        <f t="shared" ref="F97" si="72">G96+1</f>
        <v>338</v>
      </c>
      <c r="G97">
        <v>341</v>
      </c>
      <c r="H97">
        <f t="shared" ref="H97" si="73">IF(F97*G97&lt;0,ABS(F97)+ABS(G97),G97-F97+1)</f>
        <v>4</v>
      </c>
      <c r="I97">
        <f t="shared" ref="I97" si="74">E97/H97</f>
        <v>4.75</v>
      </c>
    </row>
    <row r="98" spans="1:9" x14ac:dyDescent="0.25">
      <c r="A98">
        <v>808</v>
      </c>
      <c r="B98" t="str">
        <f t="shared" si="16"/>
        <v>卷97</v>
      </c>
      <c r="C98" s="1">
        <f t="shared" ref="C98" si="75">D97+1</f>
        <v>45125</v>
      </c>
      <c r="D98" s="1">
        <v>45141</v>
      </c>
      <c r="E98">
        <f t="shared" ref="E98" si="76">D98-C98+1</f>
        <v>17</v>
      </c>
      <c r="F98">
        <f t="shared" ref="F98" si="77">G97+1</f>
        <v>342</v>
      </c>
      <c r="G98">
        <v>347</v>
      </c>
      <c r="H98">
        <f t="shared" ref="H98" si="78">IF(F98*G98&lt;0,ABS(F98)+ABS(G98),G98-F98+1)</f>
        <v>6</v>
      </c>
      <c r="I98">
        <f t="shared" ref="I98" si="79">E98/H98</f>
        <v>2.8333333333333335</v>
      </c>
    </row>
    <row r="99" spans="1:9" x14ac:dyDescent="0.25">
      <c r="A99">
        <v>809</v>
      </c>
      <c r="B99" t="str">
        <f t="shared" si="16"/>
        <v>卷98</v>
      </c>
      <c r="C99" s="1">
        <v>45143</v>
      </c>
      <c r="D99" s="1">
        <v>45157</v>
      </c>
      <c r="E99">
        <f t="shared" ref="E99" si="80">D99-C99+1</f>
        <v>15</v>
      </c>
      <c r="F99">
        <f t="shared" ref="F99" si="81">G98+1</f>
        <v>348</v>
      </c>
      <c r="G99">
        <v>350</v>
      </c>
      <c r="H99">
        <f t="shared" ref="H99" si="82">IF(F99*G99&lt;0,ABS(F99)+ABS(G99),G99-F99+1)</f>
        <v>3</v>
      </c>
      <c r="I99">
        <f t="shared" ref="I99" si="83">E99/H99</f>
        <v>5</v>
      </c>
    </row>
    <row r="100" spans="1:9" x14ac:dyDescent="0.25">
      <c r="A100">
        <v>810</v>
      </c>
      <c r="B100" t="str">
        <f t="shared" si="16"/>
        <v>卷99</v>
      </c>
      <c r="C100" s="1">
        <f>D99+1</f>
        <v>45158</v>
      </c>
      <c r="D100" s="1">
        <v>45172</v>
      </c>
      <c r="E100">
        <f t="shared" ref="E100" si="84">D100-C100+1</f>
        <v>15</v>
      </c>
      <c r="F100">
        <f t="shared" ref="F100" si="85">G99+1</f>
        <v>351</v>
      </c>
      <c r="G100">
        <v>354</v>
      </c>
      <c r="H100">
        <f t="shared" ref="H100" si="86">IF(F100*G100&lt;0,ABS(F100)+ABS(G100),G100-F100+1)</f>
        <v>4</v>
      </c>
      <c r="I100">
        <f t="shared" ref="I100" si="87">E100/H100</f>
        <v>3.75</v>
      </c>
    </row>
    <row r="101" spans="1:9" x14ac:dyDescent="0.25">
      <c r="A101">
        <v>811</v>
      </c>
      <c r="B101" t="str">
        <f t="shared" si="16"/>
        <v>卷100</v>
      </c>
      <c r="C101" s="1">
        <f>D100+1</f>
        <v>45173</v>
      </c>
      <c r="D101" s="1">
        <v>45187</v>
      </c>
      <c r="E101">
        <f t="shared" ref="E101" si="88">D101-C101+1</f>
        <v>15</v>
      </c>
      <c r="F101">
        <f t="shared" ref="F101" si="89">G100+1</f>
        <v>355</v>
      </c>
      <c r="G101">
        <v>359</v>
      </c>
      <c r="H101">
        <f t="shared" ref="H101" si="90">IF(F101*G101&lt;0,ABS(F101)+ABS(G101),G101-F101+1)</f>
        <v>5</v>
      </c>
      <c r="I101">
        <f t="shared" ref="I101" si="91">E101/H101</f>
        <v>3</v>
      </c>
    </row>
    <row r="102" spans="1:9" x14ac:dyDescent="0.25">
      <c r="A102">
        <v>812</v>
      </c>
      <c r="B102" t="str">
        <f t="shared" si="16"/>
        <v>卷101</v>
      </c>
      <c r="C102" s="1">
        <f>D101+1</f>
        <v>45188</v>
      </c>
      <c r="D102" s="1">
        <v>45212</v>
      </c>
      <c r="E102">
        <f t="shared" ref="E102" si="92">D102-C102+1</f>
        <v>25</v>
      </c>
      <c r="F102">
        <f t="shared" ref="F102" si="93">G101+1</f>
        <v>360</v>
      </c>
      <c r="G102">
        <v>368</v>
      </c>
      <c r="H102">
        <f t="shared" ref="H102" si="94">IF(F102*G102&lt;0,ABS(F102)+ABS(G102),G102-F102+1)</f>
        <v>9</v>
      </c>
      <c r="I102">
        <f t="shared" ref="I102" si="95">E102/H102</f>
        <v>2.7777777777777777</v>
      </c>
    </row>
    <row r="103" spans="1:9" x14ac:dyDescent="0.25">
      <c r="A103">
        <v>813</v>
      </c>
      <c r="B103" t="str">
        <f t="shared" si="16"/>
        <v>卷102</v>
      </c>
      <c r="C103" s="1">
        <f>D102+1</f>
        <v>45213</v>
      </c>
      <c r="D103" s="1">
        <v>45226</v>
      </c>
      <c r="E103">
        <f t="shared" ref="E103" si="96">D103-C103+1</f>
        <v>14</v>
      </c>
      <c r="F103">
        <f t="shared" ref="F103" si="97">G102+1</f>
        <v>369</v>
      </c>
      <c r="G103">
        <v>370</v>
      </c>
      <c r="H103">
        <f t="shared" ref="H103" si="98">IF(F103*G103&lt;0,ABS(F103)+ABS(G103),G103-F103+1)</f>
        <v>2</v>
      </c>
      <c r="I103">
        <f t="shared" ref="I103" si="99">E103/H103</f>
        <v>7</v>
      </c>
    </row>
    <row r="104" spans="1:9" x14ac:dyDescent="0.25">
      <c r="A104">
        <v>814</v>
      </c>
      <c r="B104" t="str">
        <f t="shared" si="16"/>
        <v>卷103</v>
      </c>
      <c r="C104" s="1">
        <f>D103+1</f>
        <v>45227</v>
      </c>
      <c r="D104" s="1">
        <v>45243</v>
      </c>
      <c r="E104">
        <f t="shared" ref="E104" si="100">D104-C104+1</f>
        <v>17</v>
      </c>
      <c r="F104">
        <f t="shared" ref="F104" si="101">G103+1</f>
        <v>371</v>
      </c>
      <c r="G104">
        <v>375</v>
      </c>
      <c r="H104">
        <f t="shared" ref="H104" si="102">IF(F104*G104&lt;0,ABS(F104)+ABS(G104),G104-F104+1)</f>
        <v>5</v>
      </c>
      <c r="I104">
        <f t="shared" ref="I104" si="103">E104/H104</f>
        <v>3.4</v>
      </c>
    </row>
    <row r="105" spans="1:9" x14ac:dyDescent="0.25">
      <c r="A105">
        <v>815</v>
      </c>
      <c r="B105" t="str">
        <f t="shared" si="16"/>
        <v>卷104</v>
      </c>
      <c r="C105" s="1">
        <v>45245</v>
      </c>
      <c r="D105" s="1">
        <v>45260</v>
      </c>
      <c r="E105">
        <f t="shared" ref="E105" si="104">D105-C105+1</f>
        <v>16</v>
      </c>
      <c r="F105">
        <f t="shared" ref="F105" si="105">G104+1</f>
        <v>376</v>
      </c>
      <c r="G105">
        <v>382</v>
      </c>
      <c r="H105">
        <f t="shared" ref="H105" si="106">IF(F105*G105&lt;0,ABS(F105)+ABS(G105),G105-F105+1)</f>
        <v>7</v>
      </c>
      <c r="I105">
        <f t="shared" ref="I105" si="107">E105/H105</f>
        <v>2.2857142857142856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topLeftCell="D1" zoomScaleNormal="100" workbookViewId="0">
      <pane ySplit="1" topLeftCell="A81" activePane="bottomLeft" state="frozen"/>
      <selection pane="bottomLeft" activeCell="V92" sqref="V92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290</v>
      </c>
      <c r="D95">
        <f>VLOOKUP($A95,統計!$A:$G,6,)</f>
        <v>328</v>
      </c>
      <c r="E95">
        <f>VLOOKUP($A95,統計!$A:$G,7,)</f>
        <v>331</v>
      </c>
      <c r="H95" t="s">
        <v>526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291</v>
      </c>
      <c r="D96">
        <f>VLOOKUP($A96,統計!$A:$G,6,)</f>
        <v>332</v>
      </c>
      <c r="E96">
        <f>VLOOKUP($A96,統計!$A:$G,7,)</f>
        <v>337</v>
      </c>
      <c r="H96" t="s">
        <v>527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292</v>
      </c>
      <c r="D97">
        <f>VLOOKUP($A97,統計!$A:$G,6,)</f>
        <v>338</v>
      </c>
      <c r="E97">
        <f>VLOOKUP($A97,統計!$A:$G,7,)</f>
        <v>341</v>
      </c>
      <c r="H97" t="s">
        <v>528</v>
      </c>
      <c r="I97" t="str">
        <f t="shared" si="1"/>
        <v>807|[卷96](5_筆記/资治通鉴96.html)|晉紀十八|338|341|||晉成帝14年至17年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293</v>
      </c>
      <c r="D98">
        <f>VLOOKUP($A98,統計!$A:$G,6,)</f>
        <v>342</v>
      </c>
      <c r="E98">
        <f>VLOOKUP($A98,統計!$A:$G,7,)</f>
        <v>347</v>
      </c>
      <c r="H98" t="s">
        <v>529</v>
      </c>
      <c r="I98" t="str">
        <f t="shared" si="1"/>
        <v>808|[卷97](5_筆記/资治通鉴97.html)|晉紀十九|342|347|||晉成帝18年、晉康帝共3年、晉穆帝至4年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294</v>
      </c>
      <c r="D99">
        <f>VLOOKUP($A99,統計!$A:$G,6,)</f>
        <v>348</v>
      </c>
      <c r="E99">
        <f>VLOOKUP($A99,統計!$A:$G,7,)</f>
        <v>350</v>
      </c>
      <c r="F99" t="s">
        <v>532</v>
      </c>
      <c r="G99" t="s">
        <v>531</v>
      </c>
      <c r="H99" t="s">
        <v>530</v>
      </c>
      <c r="I99" t="str">
        <f t="shared" si="1"/>
        <v>809|[卷98](5_筆記/资治通鉴98.html)|晉紀二十|348|350|淝水之戰前政權形勢圖|石虎手刃重要家屬列表|晉穆帝5年至7年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295</v>
      </c>
      <c r="D100">
        <f>VLOOKUP($A100,統計!$A:$G,6,)</f>
        <v>351</v>
      </c>
      <c r="E100">
        <f>VLOOKUP($A100,統計!$A:$G,7,)</f>
        <v>354</v>
      </c>
      <c r="H100" t="s">
        <v>533</v>
      </c>
      <c r="I100" t="str">
        <f t="shared" si="1"/>
        <v>810|[卷99](5_筆記/资治通鉴99.html)|晉紀二十一|351|354|||晉穆帝8年至11年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296</v>
      </c>
      <c r="D101">
        <f>VLOOKUP($A101,統計!$A:$G,6,)</f>
        <v>355</v>
      </c>
      <c r="E101">
        <f>VLOOKUP($A101,統計!$A:$G,7,)</f>
        <v>359</v>
      </c>
      <c r="H101" t="s">
        <v>534</v>
      </c>
      <c r="I101" t="str">
        <f t="shared" si="1"/>
        <v>811|[卷100](5_筆記/资治通鉴100.html)|晉紀二十二|355|359|||晉穆帝12年至16年</v>
      </c>
    </row>
    <row r="102" spans="1:9" x14ac:dyDescent="0.25">
      <c r="A102">
        <v>812</v>
      </c>
      <c r="B102" t="str">
        <f>VLOOKUP($A102,統計!$A:$G,2,)</f>
        <v>卷101</v>
      </c>
      <c r="C102" t="s">
        <v>297</v>
      </c>
      <c r="D102">
        <f>VLOOKUP($A102,統計!$A:$G,6,)</f>
        <v>360</v>
      </c>
      <c r="E102">
        <f>VLOOKUP($A102,統計!$A:$G,7,)</f>
        <v>368</v>
      </c>
      <c r="H102" t="s">
        <v>535</v>
      </c>
      <c r="I102" t="str">
        <f t="shared" si="1"/>
        <v>812|[卷101](5_筆記/资治通鉴101.html)|晉紀二十三|360|368|||晉穆帝17年至18年、晉哀帝至5年、晉廢帝至4年</v>
      </c>
    </row>
    <row r="103" spans="1:9" x14ac:dyDescent="0.25">
      <c r="A103">
        <v>813</v>
      </c>
      <c r="B103" t="str">
        <f>VLOOKUP($A103,統計!$A:$G,2,)</f>
        <v>卷102</v>
      </c>
      <c r="C103" t="s">
        <v>298</v>
      </c>
      <c r="D103">
        <f>VLOOKUP($A103,統計!$A:$G,6,)</f>
        <v>369</v>
      </c>
      <c r="E103">
        <f>VLOOKUP($A103,統計!$A:$G,7,)</f>
        <v>370</v>
      </c>
      <c r="H103" t="s">
        <v>536</v>
      </c>
      <c r="I103" t="str">
        <f t="shared" si="1"/>
        <v>813|[卷102](5_筆記/资治通鉴102.html)|晉紀二十四|369|370|||晉廢帝5年至6年</v>
      </c>
    </row>
    <row r="104" spans="1:9" x14ac:dyDescent="0.25">
      <c r="A104">
        <v>814</v>
      </c>
      <c r="B104" t="str">
        <f>VLOOKUP($A104,統計!$A:$G,2,)</f>
        <v>卷103</v>
      </c>
      <c r="C104" t="s">
        <v>299</v>
      </c>
      <c r="D104">
        <f>VLOOKUP($A104,統計!$A:$G,6,)</f>
        <v>371</v>
      </c>
      <c r="E104">
        <f>VLOOKUP($A104,統計!$A:$G,7,)</f>
        <v>375</v>
      </c>
      <c r="H104" t="s">
        <v>537</v>
      </c>
      <c r="I104" t="str">
        <f t="shared" si="1"/>
        <v>814|[卷103](5_筆記/资治通鉴103.html)|晉紀二十五|371|375|||晉廢帝7年、晉簡文帝至2年、晉孝武帝至4年</v>
      </c>
    </row>
    <row r="105" spans="1:9" x14ac:dyDescent="0.25">
      <c r="A105">
        <v>815</v>
      </c>
      <c r="B105" t="str">
        <f>VLOOKUP($A105,統計!$A:$G,2,)</f>
        <v>卷104</v>
      </c>
      <c r="C105" t="s">
        <v>300</v>
      </c>
      <c r="D105">
        <f>VLOOKUP($A105,統計!$A:$G,6,)</f>
        <v>376</v>
      </c>
      <c r="E105">
        <f>VLOOKUP($A105,統計!$A:$G,7,)</f>
        <v>382</v>
      </c>
      <c r="H105" t="s">
        <v>538</v>
      </c>
      <c r="I105" t="str">
        <f t="shared" si="1"/>
        <v>815|[卷104](5_筆記/资治通鉴104.html)|晉紀二十六|376|382|||晉孝武帝5年至11年</v>
      </c>
    </row>
    <row r="106" spans="1:9" x14ac:dyDescent="0.25">
      <c r="A106">
        <v>816</v>
      </c>
      <c r="B106" t="e">
        <f>VLOOKUP($A106,統計!$A:$G,2,)</f>
        <v>#N/A</v>
      </c>
      <c r="C106" t="s">
        <v>301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25">
      <c r="A107">
        <v>817</v>
      </c>
      <c r="B107" t="e">
        <f>VLOOKUP($A107,統計!$A:$G,2,)</f>
        <v>#N/A</v>
      </c>
      <c r="C107" t="s">
        <v>302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25">
      <c r="A108">
        <v>818</v>
      </c>
      <c r="B108" t="e">
        <f>VLOOKUP($A108,統計!$A:$G,2,)</f>
        <v>#N/A</v>
      </c>
      <c r="C108" t="s">
        <v>303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25">
      <c r="A109">
        <v>819</v>
      </c>
      <c r="B109" t="e">
        <f>VLOOKUP($A109,統計!$A:$G,2,)</f>
        <v>#N/A</v>
      </c>
      <c r="C109" t="s">
        <v>304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25">
      <c r="A110">
        <v>820</v>
      </c>
      <c r="B110" t="e">
        <f>VLOOKUP($A110,統計!$A:$G,2,)</f>
        <v>#N/A</v>
      </c>
      <c r="C110" t="s">
        <v>305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25">
      <c r="A111">
        <v>821</v>
      </c>
      <c r="B111" t="e">
        <f>VLOOKUP($A111,統計!$A:$G,2,)</f>
        <v>#N/A</v>
      </c>
      <c r="C111" t="s">
        <v>306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25">
      <c r="A112">
        <v>822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25">
      <c r="A113">
        <v>823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25">
      <c r="A114">
        <v>824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25">
      <c r="A115">
        <v>825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25">
      <c r="A116">
        <v>826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25">
      <c r="A117">
        <v>827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2023-11-30T04:40:08Z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