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統計" sheetId="1" r:id="rId1"/>
    <sheet name="目錄生成" sheetId="3" r:id="rId2"/>
    <sheet name="Sheet2" sheetId="2" r:id="rId3"/>
  </sheets>
  <calcPr calcId="152511" iterateDelta="1E-4"/>
</workbook>
</file>

<file path=xl/calcChain.xml><?xml version="1.0" encoding="utf-8"?>
<calcChain xmlns="http://schemas.openxmlformats.org/spreadsheetml/2006/main">
  <c r="I74" i="1" l="1"/>
  <c r="H74" i="1"/>
  <c r="F74" i="1"/>
  <c r="E74" i="1"/>
  <c r="C74" i="1"/>
  <c r="B74" i="1"/>
  <c r="I73" i="1" l="1"/>
  <c r="H73" i="1"/>
  <c r="F73" i="1"/>
  <c r="E73" i="1"/>
  <c r="C73" i="1"/>
  <c r="B73" i="1"/>
  <c r="I72" i="1" l="1"/>
  <c r="H72" i="1"/>
  <c r="F72" i="1"/>
  <c r="E72" i="1"/>
  <c r="C72" i="1"/>
  <c r="B72" i="1"/>
  <c r="C71" i="1" l="1"/>
  <c r="H71" i="1"/>
  <c r="F71" i="1"/>
  <c r="E71" i="1"/>
  <c r="I71" i="1" s="1"/>
  <c r="B71" i="1"/>
  <c r="H70" i="1" l="1"/>
  <c r="I70" i="1" s="1"/>
  <c r="F70" i="1"/>
  <c r="E70" i="1"/>
  <c r="B70" i="1"/>
  <c r="I69" i="1" l="1"/>
  <c r="H69" i="1"/>
  <c r="F69" i="1"/>
  <c r="E69" i="1"/>
  <c r="C69" i="1"/>
  <c r="B69" i="1"/>
  <c r="I68" i="1" l="1"/>
  <c r="H68" i="1"/>
  <c r="F68" i="1"/>
  <c r="E68" i="1"/>
  <c r="C68" i="1"/>
  <c r="B68" i="1"/>
  <c r="I67" i="1" l="1"/>
  <c r="H67" i="1"/>
  <c r="F67" i="1"/>
  <c r="E67" i="1"/>
  <c r="C67" i="1"/>
  <c r="B67" i="1"/>
  <c r="I66" i="1" l="1"/>
  <c r="H66" i="1"/>
  <c r="F66" i="1"/>
  <c r="E66" i="1"/>
  <c r="C66" i="1"/>
  <c r="B66" i="1"/>
  <c r="F65" i="1" l="1"/>
  <c r="H65" i="1" s="1"/>
  <c r="C65" i="1"/>
  <c r="E65" i="1" s="1"/>
  <c r="B65" i="1"/>
  <c r="I65" i="1" l="1"/>
  <c r="I64" i="1"/>
  <c r="H64" i="1"/>
  <c r="F64" i="1"/>
  <c r="E64" i="1"/>
  <c r="C64" i="1"/>
  <c r="B64" i="1"/>
  <c r="H63" i="1" l="1"/>
  <c r="F63" i="1"/>
  <c r="E63" i="1"/>
  <c r="I63" i="1" s="1"/>
  <c r="C63" i="1"/>
  <c r="B63" i="1"/>
  <c r="F62" i="1" l="1"/>
  <c r="H62" i="1" s="1"/>
  <c r="C62" i="1"/>
  <c r="E62" i="1" s="1"/>
  <c r="B62" i="1"/>
  <c r="I62" i="1" l="1"/>
  <c r="H61" i="1"/>
  <c r="F61" i="1"/>
  <c r="E61" i="1"/>
  <c r="I61" i="1" s="1"/>
  <c r="C61" i="1"/>
  <c r="B61" i="1"/>
  <c r="H60" i="1" l="1"/>
  <c r="F60" i="1"/>
  <c r="E60" i="1"/>
  <c r="C60" i="1"/>
  <c r="B60" i="1"/>
  <c r="I60" i="1" l="1"/>
  <c r="F59" i="1"/>
  <c r="H59" i="1" s="1"/>
  <c r="C59" i="1"/>
  <c r="E59" i="1" s="1"/>
  <c r="B59" i="1"/>
  <c r="I59" i="1" l="1"/>
  <c r="I58" i="1"/>
  <c r="H58" i="1"/>
  <c r="F58" i="1"/>
  <c r="E58" i="1"/>
  <c r="C58" i="1"/>
  <c r="B58" i="1"/>
  <c r="F57" i="1" l="1"/>
  <c r="H57" i="1" s="1"/>
  <c r="C57" i="1"/>
  <c r="E57" i="1" s="1"/>
  <c r="B57" i="1"/>
  <c r="I57" i="1" l="1"/>
  <c r="I56" i="1"/>
  <c r="H56" i="1"/>
  <c r="F56" i="1"/>
  <c r="E56" i="1"/>
  <c r="C56" i="1"/>
  <c r="B56" i="1"/>
  <c r="H55" i="1" l="1"/>
  <c r="F55" i="1"/>
  <c r="E55" i="1"/>
  <c r="I55" i="1" s="1"/>
  <c r="C55" i="1"/>
  <c r="B55" i="1"/>
  <c r="I54" i="1" l="1"/>
  <c r="H54" i="1"/>
  <c r="F54" i="1"/>
  <c r="E54" i="1"/>
  <c r="C54" i="1"/>
  <c r="B54" i="1"/>
  <c r="I53" i="1" l="1"/>
  <c r="H53" i="1"/>
  <c r="F53" i="1"/>
  <c r="E53" i="1"/>
  <c r="C53" i="1"/>
  <c r="B53" i="1"/>
  <c r="I52" i="1" l="1"/>
  <c r="H52" i="1"/>
  <c r="F52" i="1"/>
  <c r="E52" i="1"/>
  <c r="C52" i="1"/>
  <c r="B52" i="1"/>
  <c r="H51" i="1" l="1"/>
  <c r="F51" i="1"/>
  <c r="E51" i="1"/>
  <c r="I51" i="1" s="1"/>
  <c r="C51" i="1"/>
  <c r="B51" i="1"/>
  <c r="I50" i="1" l="1"/>
  <c r="H50" i="1"/>
  <c r="F50" i="1"/>
  <c r="E50" i="1"/>
  <c r="C50" i="1"/>
  <c r="B50" i="1"/>
  <c r="I49" i="1" l="1"/>
  <c r="H49" i="1"/>
  <c r="F49" i="1"/>
  <c r="E49" i="1"/>
  <c r="C49" i="1"/>
  <c r="B49" i="1"/>
  <c r="H48" i="1" l="1"/>
  <c r="F48" i="1"/>
  <c r="E48" i="1"/>
  <c r="I48" i="1" s="1"/>
  <c r="C48" i="1"/>
  <c r="B48" i="1"/>
  <c r="C47" i="1" l="1"/>
  <c r="H47" i="1"/>
  <c r="F47" i="1"/>
  <c r="E47" i="1"/>
  <c r="I47" i="1" s="1"/>
  <c r="B47" i="1"/>
  <c r="I46" i="1" l="1"/>
  <c r="H46" i="1"/>
  <c r="F46" i="1"/>
  <c r="E46" i="1"/>
  <c r="B46" i="1"/>
  <c r="F45" i="1" l="1"/>
  <c r="H45" i="1" s="1"/>
  <c r="I45" i="1" s="1"/>
  <c r="E45" i="1"/>
  <c r="B45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3" i="1"/>
  <c r="H44" i="1"/>
  <c r="E44" i="1"/>
  <c r="B44" i="1"/>
  <c r="I44" i="1" l="1"/>
  <c r="H43" i="1"/>
  <c r="E43" i="1"/>
  <c r="B43" i="1"/>
  <c r="I43" i="1" l="1"/>
  <c r="H42" i="1"/>
  <c r="E42" i="1"/>
  <c r="B42" i="1"/>
  <c r="I42" i="1" l="1"/>
  <c r="H41" i="1"/>
  <c r="I41" i="1" s="1"/>
  <c r="E41" i="1"/>
  <c r="B41" i="1"/>
  <c r="H40" i="1" l="1"/>
  <c r="E40" i="1"/>
  <c r="B40" i="1"/>
  <c r="I40" i="1" l="1"/>
  <c r="H39" i="1"/>
  <c r="E39" i="1"/>
  <c r="B39" i="1"/>
  <c r="I39" i="1" l="1"/>
  <c r="H38" i="1"/>
  <c r="E38" i="1"/>
  <c r="B38" i="1"/>
  <c r="I38" i="1" l="1"/>
  <c r="H37" i="1"/>
  <c r="E37" i="1"/>
  <c r="B37" i="1"/>
  <c r="I37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E36" i="1" l="1"/>
  <c r="B36" i="1"/>
  <c r="I36" i="1" l="1"/>
  <c r="E35" i="1"/>
  <c r="B35" i="1"/>
  <c r="I35" i="1" l="1"/>
  <c r="E34" i="1"/>
  <c r="B34" i="1"/>
  <c r="E33" i="1"/>
  <c r="I33" i="1" s="1"/>
  <c r="B33" i="1"/>
  <c r="E32" i="1"/>
  <c r="B32" i="1"/>
  <c r="E31" i="1"/>
  <c r="I31" i="1" s="1"/>
  <c r="B31" i="1"/>
  <c r="E30" i="1"/>
  <c r="B30" i="1"/>
  <c r="E29" i="1"/>
  <c r="B29" i="1"/>
  <c r="I29" i="1" l="1"/>
  <c r="I30" i="1"/>
  <c r="I32" i="1"/>
  <c r="I34" i="1"/>
  <c r="E28" i="1"/>
  <c r="I28" i="1" s="1"/>
  <c r="B28" i="1"/>
  <c r="E27" i="1" l="1"/>
  <c r="I27" i="1" s="1"/>
  <c r="B27" i="1"/>
  <c r="E26" i="1" l="1"/>
  <c r="I26" i="1" l="1"/>
  <c r="I25" i="1"/>
  <c r="E25" i="1"/>
  <c r="E24" i="1" l="1"/>
  <c r="I24" i="1" l="1"/>
  <c r="I23" i="1"/>
  <c r="E23" i="1"/>
  <c r="I22" i="1" l="1"/>
  <c r="E22" i="1"/>
  <c r="I21" i="1" l="1"/>
  <c r="E21" i="1"/>
  <c r="D3" i="3" l="1"/>
  <c r="B3" i="1"/>
  <c r="B3" i="3" s="1"/>
  <c r="B4" i="1"/>
  <c r="B5" i="1"/>
  <c r="B5" i="3" s="1"/>
  <c r="B6" i="1"/>
  <c r="B7" i="1"/>
  <c r="B7" i="3" s="1"/>
  <c r="B8" i="1"/>
  <c r="B9" i="1"/>
  <c r="B9" i="3" s="1"/>
  <c r="B10" i="1"/>
  <c r="B11" i="1"/>
  <c r="B11" i="3" s="1"/>
  <c r="B12" i="1"/>
  <c r="B13" i="1"/>
  <c r="B13" i="3" s="1"/>
  <c r="B14" i="1"/>
  <c r="B15" i="1"/>
  <c r="B15" i="3" s="1"/>
  <c r="B16" i="1"/>
  <c r="B17" i="1"/>
  <c r="B17" i="3" s="1"/>
  <c r="B18" i="1"/>
  <c r="B19" i="1"/>
  <c r="B19" i="3" s="1"/>
  <c r="B20" i="1"/>
  <c r="B21" i="1"/>
  <c r="B21" i="3" s="1"/>
  <c r="B22" i="1"/>
  <c r="B23" i="1"/>
  <c r="B23" i="3" s="1"/>
  <c r="B24" i="1"/>
  <c r="B25" i="1"/>
  <c r="B25" i="3" s="1"/>
  <c r="B26" i="1"/>
  <c r="B2" i="1"/>
  <c r="B2" i="3" s="1"/>
  <c r="B4" i="3"/>
  <c r="B6" i="3"/>
  <c r="B8" i="3"/>
  <c r="B10" i="3"/>
  <c r="B12" i="3"/>
  <c r="B14" i="3"/>
  <c r="B16" i="3"/>
  <c r="B18" i="3"/>
  <c r="B20" i="3"/>
  <c r="B22" i="3"/>
  <c r="B2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E2" i="3"/>
  <c r="D2" i="3"/>
  <c r="I294" i="3" l="1"/>
  <c r="I292" i="3"/>
  <c r="I290" i="3"/>
  <c r="I288" i="3"/>
  <c r="I286" i="3"/>
  <c r="I284" i="3"/>
  <c r="I282" i="3"/>
  <c r="I280" i="3"/>
  <c r="I278" i="3"/>
  <c r="I276" i="3"/>
  <c r="I274" i="3"/>
  <c r="I272" i="3"/>
  <c r="I270" i="3"/>
  <c r="I268" i="3"/>
  <c r="I266" i="3"/>
  <c r="I264" i="3"/>
  <c r="I262" i="3"/>
  <c r="I260" i="3"/>
  <c r="I258" i="3"/>
  <c r="I256" i="3"/>
  <c r="I254" i="3"/>
  <c r="I252" i="3"/>
  <c r="I250" i="3"/>
  <c r="I248" i="3"/>
  <c r="I246" i="3"/>
  <c r="I244" i="3"/>
  <c r="I242" i="3"/>
  <c r="I240" i="3"/>
  <c r="I238" i="3"/>
  <c r="I236" i="3"/>
  <c r="I234" i="3"/>
  <c r="I232" i="3"/>
  <c r="I230" i="3"/>
  <c r="I228" i="3"/>
  <c r="I226" i="3"/>
  <c r="I224" i="3"/>
  <c r="I222" i="3"/>
  <c r="I220" i="3"/>
  <c r="I218" i="3"/>
  <c r="I216" i="3"/>
  <c r="I214" i="3"/>
  <c r="I212" i="3"/>
  <c r="I210" i="3"/>
  <c r="I208" i="3"/>
  <c r="I206" i="3"/>
  <c r="I204" i="3"/>
  <c r="I202" i="3"/>
  <c r="I200" i="3"/>
  <c r="I198" i="3"/>
  <c r="I196" i="3"/>
  <c r="I194" i="3"/>
  <c r="I192" i="3"/>
  <c r="I190" i="3"/>
  <c r="I188" i="3"/>
  <c r="I186" i="3"/>
  <c r="I184" i="3"/>
  <c r="I182" i="3"/>
  <c r="I180" i="3"/>
  <c r="I178" i="3"/>
  <c r="I176" i="3"/>
  <c r="I174" i="3"/>
  <c r="I172" i="3"/>
  <c r="I170" i="3"/>
  <c r="I168" i="3"/>
  <c r="I166" i="3"/>
  <c r="I164" i="3"/>
  <c r="I162" i="3"/>
  <c r="I160" i="3"/>
  <c r="I158" i="3"/>
  <c r="I156" i="3"/>
  <c r="I154" i="3"/>
  <c r="I152" i="3"/>
  <c r="I150" i="3"/>
  <c r="I148" i="3"/>
  <c r="I146" i="3"/>
  <c r="I144" i="3"/>
  <c r="I142" i="3"/>
  <c r="I140" i="3"/>
  <c r="I138" i="3"/>
  <c r="I136" i="3"/>
  <c r="I134" i="3"/>
  <c r="I132" i="3"/>
  <c r="I130" i="3"/>
  <c r="I128" i="3"/>
  <c r="I126" i="3"/>
  <c r="I124" i="3"/>
  <c r="I122" i="3"/>
  <c r="I120" i="3"/>
  <c r="I118" i="3"/>
  <c r="I116" i="3"/>
  <c r="I114" i="3"/>
  <c r="I112" i="3"/>
  <c r="I110" i="3"/>
  <c r="I108" i="3"/>
  <c r="I106" i="3"/>
  <c r="I104" i="3"/>
  <c r="I102" i="3"/>
  <c r="I100" i="3"/>
  <c r="I98" i="3"/>
  <c r="I96" i="3"/>
  <c r="I94" i="3"/>
  <c r="I92" i="3"/>
  <c r="I90" i="3"/>
  <c r="I88" i="3"/>
  <c r="I86" i="3"/>
  <c r="I84" i="3"/>
  <c r="I82" i="3"/>
  <c r="I80" i="3"/>
  <c r="I78" i="3"/>
  <c r="I76" i="3"/>
  <c r="I74" i="3"/>
  <c r="I72" i="3"/>
  <c r="I70" i="3"/>
  <c r="I68" i="3"/>
  <c r="I66" i="3"/>
  <c r="I64" i="3"/>
  <c r="I62" i="3"/>
  <c r="I60" i="3"/>
  <c r="I58" i="3"/>
  <c r="I56" i="3"/>
  <c r="I54" i="3"/>
  <c r="I52" i="3"/>
  <c r="I50" i="3"/>
  <c r="I48" i="3"/>
  <c r="I46" i="3"/>
  <c r="I44" i="3"/>
  <c r="I42" i="3"/>
  <c r="I40" i="3"/>
  <c r="I38" i="3"/>
  <c r="I36" i="3"/>
  <c r="I34" i="3"/>
  <c r="I32" i="3"/>
  <c r="I30" i="3"/>
  <c r="I28" i="3"/>
  <c r="I26" i="3"/>
  <c r="I22" i="3"/>
  <c r="I18" i="3"/>
  <c r="I14" i="3"/>
  <c r="I10" i="3"/>
  <c r="I6" i="3"/>
  <c r="I2" i="3"/>
  <c r="I25" i="3"/>
  <c r="I23" i="3"/>
  <c r="I21" i="3"/>
  <c r="I19" i="3"/>
  <c r="I17" i="3"/>
  <c r="I15" i="3"/>
  <c r="I13" i="3"/>
  <c r="I11" i="3"/>
  <c r="I9" i="3"/>
  <c r="I7" i="3"/>
  <c r="I5" i="3"/>
  <c r="I3" i="3"/>
  <c r="I295" i="3"/>
  <c r="I293" i="3"/>
  <c r="I291" i="3"/>
  <c r="I289" i="3"/>
  <c r="I287" i="3"/>
  <c r="I285" i="3"/>
  <c r="I283" i="3"/>
  <c r="I281" i="3"/>
  <c r="I279" i="3"/>
  <c r="I277" i="3"/>
  <c r="I275" i="3"/>
  <c r="I273" i="3"/>
  <c r="I271" i="3"/>
  <c r="I269" i="3"/>
  <c r="I267" i="3"/>
  <c r="I265" i="3"/>
  <c r="I263" i="3"/>
  <c r="I261" i="3"/>
  <c r="I259" i="3"/>
  <c r="I257" i="3"/>
  <c r="I255" i="3"/>
  <c r="I253" i="3"/>
  <c r="I251" i="3"/>
  <c r="I249" i="3"/>
  <c r="I247" i="3"/>
  <c r="I245" i="3"/>
  <c r="I243" i="3"/>
  <c r="I241" i="3"/>
  <c r="I239" i="3"/>
  <c r="I237" i="3"/>
  <c r="I235" i="3"/>
  <c r="I233" i="3"/>
  <c r="I231" i="3"/>
  <c r="I229" i="3"/>
  <c r="I227" i="3"/>
  <c r="I225" i="3"/>
  <c r="I223" i="3"/>
  <c r="I221" i="3"/>
  <c r="I219" i="3"/>
  <c r="I217" i="3"/>
  <c r="I215" i="3"/>
  <c r="I213" i="3"/>
  <c r="I211" i="3"/>
  <c r="I209" i="3"/>
  <c r="I207" i="3"/>
  <c r="I205" i="3"/>
  <c r="I203" i="3"/>
  <c r="I201" i="3"/>
  <c r="I199" i="3"/>
  <c r="I197" i="3"/>
  <c r="I195" i="3"/>
  <c r="I193" i="3"/>
  <c r="I191" i="3"/>
  <c r="I189" i="3"/>
  <c r="I187" i="3"/>
  <c r="I185" i="3"/>
  <c r="I183" i="3"/>
  <c r="I181" i="3"/>
  <c r="I179" i="3"/>
  <c r="I177" i="3"/>
  <c r="I175" i="3"/>
  <c r="I173" i="3"/>
  <c r="I171" i="3"/>
  <c r="I169" i="3"/>
  <c r="I167" i="3"/>
  <c r="I165" i="3"/>
  <c r="I163" i="3"/>
  <c r="I161" i="3"/>
  <c r="I159" i="3"/>
  <c r="I157" i="3"/>
  <c r="I155" i="3"/>
  <c r="I153" i="3"/>
  <c r="I151" i="3"/>
  <c r="I149" i="3"/>
  <c r="I147" i="3"/>
  <c r="I145" i="3"/>
  <c r="I143" i="3"/>
  <c r="I141" i="3"/>
  <c r="I139" i="3"/>
  <c r="I137" i="3"/>
  <c r="I135" i="3"/>
  <c r="I133" i="3"/>
  <c r="I131" i="3"/>
  <c r="I129" i="3"/>
  <c r="I127" i="3"/>
  <c r="I125" i="3"/>
  <c r="I123" i="3"/>
  <c r="I121" i="3"/>
  <c r="I119" i="3"/>
  <c r="I117" i="3"/>
  <c r="I115" i="3"/>
  <c r="I113" i="3"/>
  <c r="I111" i="3"/>
  <c r="I109" i="3"/>
  <c r="I107" i="3"/>
  <c r="I105" i="3"/>
  <c r="I103" i="3"/>
  <c r="I101" i="3"/>
  <c r="I99" i="3"/>
  <c r="I97" i="3"/>
  <c r="I95" i="3"/>
  <c r="I93" i="3"/>
  <c r="I91" i="3"/>
  <c r="I89" i="3"/>
  <c r="I87" i="3"/>
  <c r="I85" i="3"/>
  <c r="I83" i="3"/>
  <c r="I81" i="3"/>
  <c r="I79" i="3"/>
  <c r="I77" i="3"/>
  <c r="I75" i="3"/>
  <c r="I73" i="3"/>
  <c r="I71" i="3"/>
  <c r="I69" i="3"/>
  <c r="I67" i="3"/>
  <c r="I65" i="3"/>
  <c r="I63" i="3"/>
  <c r="I61" i="3"/>
  <c r="I59" i="3"/>
  <c r="I57" i="3"/>
  <c r="I55" i="3"/>
  <c r="I53" i="3"/>
  <c r="I51" i="3"/>
  <c r="I49" i="3"/>
  <c r="I47" i="3"/>
  <c r="I45" i="3"/>
  <c r="I43" i="3"/>
  <c r="I41" i="3"/>
  <c r="I39" i="3"/>
  <c r="I37" i="3"/>
  <c r="I35" i="3"/>
  <c r="I33" i="3"/>
  <c r="I31" i="3"/>
  <c r="I29" i="3"/>
  <c r="I27" i="3"/>
  <c r="I24" i="3"/>
  <c r="I20" i="3"/>
  <c r="I16" i="3"/>
  <c r="I12" i="3"/>
  <c r="I8" i="3"/>
  <c r="I4" i="3"/>
  <c r="G8" i="2"/>
  <c r="Q10" i="2"/>
  <c r="P10" i="2"/>
  <c r="Q9" i="2"/>
  <c r="P9" i="2"/>
  <c r="P11" i="2"/>
  <c r="Q11" i="2"/>
  <c r="Q2" i="2"/>
  <c r="K2" i="2"/>
  <c r="G6" i="2"/>
  <c r="G2" i="2"/>
  <c r="H6" i="2" l="1"/>
  <c r="I6" i="2" s="1"/>
  <c r="K6" i="2"/>
  <c r="L6" i="2" s="1"/>
  <c r="I20" i="1"/>
  <c r="E20" i="1"/>
  <c r="I19" i="1" l="1"/>
  <c r="E19" i="1"/>
  <c r="I18" i="1" l="1"/>
  <c r="E18" i="1"/>
  <c r="I17" i="1" l="1"/>
  <c r="E17" i="1"/>
  <c r="I16" i="1" l="1"/>
  <c r="E16" i="1"/>
  <c r="I15" i="1" l="1"/>
  <c r="E15" i="1"/>
  <c r="N4" i="1" l="1"/>
  <c r="I14" i="1"/>
  <c r="E14" i="1"/>
  <c r="I13" i="1" l="1"/>
  <c r="E13" i="1"/>
  <c r="I12" i="1" l="1"/>
  <c r="E12" i="1"/>
  <c r="I11" i="1" l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I3" i="1"/>
  <c r="I2" i="1"/>
  <c r="I10" i="1"/>
  <c r="I9" i="1"/>
  <c r="I8" i="1"/>
  <c r="I7" i="1"/>
  <c r="I6" i="1"/>
  <c r="I5" i="1"/>
  <c r="I4" i="1"/>
  <c r="L10" i="1" l="1"/>
  <c r="O4" i="1" s="1"/>
  <c r="L11" i="1"/>
  <c r="Q4" i="1" l="1"/>
  <c r="R4" i="1" s="1"/>
  <c r="Q6" i="1"/>
  <c r="R6" i="1" s="1"/>
  <c r="Q8" i="1"/>
  <c r="Q3" i="1"/>
  <c r="R3" i="1" s="1"/>
  <c r="Q5" i="1"/>
  <c r="R5" i="1" s="1"/>
  <c r="Q7" i="1"/>
  <c r="R7" i="1" s="1"/>
  <c r="Q2" i="1"/>
  <c r="R2" i="1" s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8" i="1"/>
</calcChain>
</file>

<file path=xl/sharedStrings.xml><?xml version="1.0" encoding="utf-8"?>
<sst xmlns="http://schemas.openxmlformats.org/spreadsheetml/2006/main" count="502" uniqueCount="499">
  <si>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</si>
  <si>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</si>
  <si>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</si>
  <si>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</si>
  <si>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</si>
  <si>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</si>
  <si>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</si>
  <si>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</si>
  <si>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</si>
  <si>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</si>
  <si>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</si>
  <si>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</si>
  <si>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</si>
  <si>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</si>
  <si>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</si>
  <si>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</si>
  <si>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</si>
  <si>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</si>
  <si>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</si>
  <si>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</si>
  <si>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</si>
  <si>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</si>
  <si>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</si>
  <si>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一卷看幾天</t>
    <phoneticPr fontId="1" type="noConversion"/>
  </si>
  <si>
    <t>一年看幾天</t>
    <phoneticPr fontId="1" type="noConversion"/>
  </si>
  <si>
    <t>西漢</t>
  </si>
  <si>
    <t>東漢</t>
  </si>
  <si>
    <t>三國</t>
  </si>
  <si>
    <t>晉</t>
  </si>
  <si>
    <t>現卷19</t>
    <phoneticPr fontId="1" type="noConversion"/>
  </si>
  <si>
    <t>一天幾頁</t>
    <phoneticPr fontId="1" type="noConversion"/>
  </si>
  <si>
    <t>還需天</t>
    <phoneticPr fontId="1" type="noConversion"/>
  </si>
  <si>
    <t>還需年</t>
    <phoneticPr fontId="1" type="noConversion"/>
  </si>
  <si>
    <t>還差頁</t>
    <phoneticPr fontId="1" type="noConversion"/>
  </si>
  <si>
    <t>天數</t>
    <phoneticPr fontId="1" type="noConversion"/>
  </si>
  <si>
    <t>頁數</t>
    <phoneticPr fontId="1" type="noConversion"/>
  </si>
  <si>
    <t>人物</t>
    <phoneticPr fontId="1" type="noConversion"/>
  </si>
  <si>
    <t>每頁幾人</t>
    <phoneticPr fontId="1" type="noConversion"/>
  </si>
  <si>
    <t>預測人數</t>
    <phoneticPr fontId="1" type="noConversion"/>
  </si>
  <si>
    <t>補遺人數</t>
    <phoneticPr fontId="1" type="noConversion"/>
  </si>
  <si>
    <t>補遺率</t>
    <phoneticPr fontId="1" type="noConversion"/>
  </si>
  <si>
    <t>含補遺</t>
    <phoneticPr fontId="1" type="noConversion"/>
  </si>
  <si>
    <t>人物號</t>
    <phoneticPr fontId="1" type="noConversion"/>
  </si>
  <si>
    <t>卷</t>
    <phoneticPr fontId="1" type="noConversion"/>
  </si>
  <si>
    <t>最大號</t>
    <phoneticPr fontId="1" type="noConversion"/>
  </si>
  <si>
    <t>起始號</t>
    <phoneticPr fontId="1" type="noConversion"/>
  </si>
  <si>
    <t>間隔</t>
    <phoneticPr fontId="1" type="noConversion"/>
  </si>
  <si>
    <t>當前最大</t>
    <phoneticPr fontId="1" type="noConversion"/>
  </si>
  <si>
    <t>全書</t>
    <phoneticPr fontId="1" type="noConversion"/>
  </si>
  <si>
    <t>完成度</t>
    <phoneticPr fontId="1" type="noConversion"/>
  </si>
  <si>
    <t>漢紀十三</t>
  </si>
  <si>
    <t>漢紀十四</t>
  </si>
  <si>
    <t>漢紀十五</t>
  </si>
  <si>
    <t>漢紀十六</t>
  </si>
  <si>
    <t>漢紀十七</t>
  </si>
  <si>
    <t>漢紀十八</t>
  </si>
  <si>
    <t>漢紀十九</t>
  </si>
  <si>
    <t>漢紀二十</t>
  </si>
  <si>
    <t>漢紀二十一</t>
  </si>
  <si>
    <t>漢紀二十二</t>
  </si>
  <si>
    <t>漢紀二十三</t>
  </si>
  <si>
    <t>漢紀二十四</t>
  </si>
  <si>
    <t>漢紀二十五</t>
  </si>
  <si>
    <t>漢紀二十六</t>
  </si>
  <si>
    <t>漢紀二十七</t>
  </si>
  <si>
    <t>漢紀二十八</t>
  </si>
  <si>
    <t>漢紀二十九</t>
  </si>
  <si>
    <t>漢紀三十</t>
  </si>
  <si>
    <t>漢紀三十一</t>
  </si>
  <si>
    <t>漢紀三十二</t>
  </si>
  <si>
    <t>漢紀三十三</t>
  </si>
  <si>
    <t>漢紀三十四</t>
  </si>
  <si>
    <t>漢紀三十五</t>
  </si>
  <si>
    <t>漢紀三十六</t>
  </si>
  <si>
    <t>漢紀三十七</t>
  </si>
  <si>
    <t>漢紀三十八</t>
  </si>
  <si>
    <t>漢紀三十九</t>
  </si>
  <si>
    <t>漢紀四十</t>
  </si>
  <si>
    <t>漢紀四十一</t>
  </si>
  <si>
    <t>漢紀四十二</t>
  </si>
  <si>
    <t>漢紀四十三</t>
  </si>
  <si>
    <t>漢紀四十四</t>
  </si>
  <si>
    <t>漢紀四十五</t>
  </si>
  <si>
    <t>漢紀四十六</t>
  </si>
  <si>
    <t>漢紀四十七</t>
  </si>
  <si>
    <t>漢紀四十八</t>
  </si>
  <si>
    <t>漢紀四十九</t>
  </si>
  <si>
    <t>漢紀五十</t>
  </si>
  <si>
    <t>漢紀五十一</t>
  </si>
  <si>
    <t>漢紀五十二</t>
  </si>
  <si>
    <t>漢紀五十三</t>
  </si>
  <si>
    <t>漢紀五十四</t>
  </si>
  <si>
    <t>漢紀五十五</t>
  </si>
  <si>
    <t>漢紀五十六</t>
  </si>
  <si>
    <t>漢紀五十七</t>
  </si>
  <si>
    <t>漢紀五十八</t>
  </si>
  <si>
    <t>漢紀五十九</t>
  </si>
  <si>
    <t>漢紀六十</t>
  </si>
  <si>
    <t>魏紀一</t>
  </si>
  <si>
    <t>魏紀二</t>
  </si>
  <si>
    <t>魏紀三</t>
  </si>
  <si>
    <t>魏紀四</t>
  </si>
  <si>
    <t>魏紀五</t>
  </si>
  <si>
    <t>魏紀六</t>
  </si>
  <si>
    <t>魏紀七</t>
  </si>
  <si>
    <t>魏紀八</t>
  </si>
  <si>
    <t>魏紀九</t>
  </si>
  <si>
    <t>魏紀十</t>
  </si>
  <si>
    <t>晉紀一</t>
  </si>
  <si>
    <t>晉紀二</t>
  </si>
  <si>
    <t>晉紀三</t>
  </si>
  <si>
    <t>晉紀四</t>
  </si>
  <si>
    <t>晉紀五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</si>
  <si>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</si>
  <si>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</si>
  <si>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</si>
  <si>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</si>
  <si>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</si>
  <si>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</si>
  <si>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</si>
  <si>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</si>
  <si>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</si>
  <si>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</si>
  <si>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</si>
  <si>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</si>
  <si>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</si>
  <si>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</si>
  <si>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</si>
  <si>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</si>
  <si>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</si>
  <si>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</si>
  <si>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</si>
  <si>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</si>
  <si>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</si>
  <si>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</si>
  <si>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</si>
  <si>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</si>
  <si>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</si>
  <si>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</si>
  <si>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</si>
  <si>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</si>
  <si>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</si>
  <si>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</si>
  <si>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</si>
  <si>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</si>
  <si>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</si>
  <si>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</si>
  <si>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</si>
  <si>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</si>
  <si>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</si>
  <si>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</si>
  <si>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</si>
  <si>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</si>
  <si>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</si>
  <si>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</si>
  <si>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</si>
  <si>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</si>
  <si>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</si>
  <si>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</si>
  <si>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</si>
  <si>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</si>
  <si>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</si>
  <si>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</si>
  <si>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</si>
  <si>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</si>
  <si>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</si>
  <si>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</si>
  <si>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</si>
  <si>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</si>
  <si>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</si>
  <si>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</si>
  <si>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</si>
  <si>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</si>
  <si>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</si>
  <si>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</si>
  <si>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</si>
  <si>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</si>
  <si>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</si>
  <si>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</si>
  <si>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</si>
  <si>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</si>
  <si>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</si>
  <si>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</si>
  <si>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</si>
  <si>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</si>
  <si>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</si>
  <si>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</si>
  <si>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</si>
  <si>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</si>
  <si>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</si>
  <si>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</si>
  <si>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</si>
  <si>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</si>
  <si>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</si>
  <si>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</si>
  <si>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</si>
  <si>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</si>
  <si>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</si>
  <si>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</si>
  <si>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</si>
  <si>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</si>
  <si>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</si>
  <si>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</si>
  <si>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</si>
  <si>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</si>
  <si>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</si>
  <si>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</si>
  <si>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</si>
  <si>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</si>
  <si>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</si>
  <si>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</si>
  <si>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</si>
  <si>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</si>
  <si>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</si>
  <si>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</si>
  <si>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</si>
  <si>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</si>
  <si>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</si>
  <si>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</si>
  <si>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</si>
  <si>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</si>
  <si>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</si>
  <si>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</si>
  <si>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</si>
  <si>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</si>
  <si>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</si>
  <si>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</si>
  <si>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</si>
  <si>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</si>
  <si>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</si>
  <si>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</si>
  <si>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</si>
  <si>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</si>
  <si>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</si>
  <si>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</si>
  <si>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</si>
  <si>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</si>
  <si>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</si>
  <si>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</si>
  <si>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</si>
  <si>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</si>
  <si>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</si>
  <si>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</si>
  <si>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</si>
  <si>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</si>
  <si>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</si>
  <si>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</si>
  <si>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</si>
  <si>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</si>
  <si>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</si>
  <si>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</si>
  <si>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</si>
  <si>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</si>
  <si>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</si>
  <si>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</si>
  <si>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</si>
  <si>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</si>
  <si>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</si>
  <si>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</si>
  <si>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</si>
  <si>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</si>
  <si>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</si>
  <si>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</si>
  <si>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</si>
  <si>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</si>
  <si>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</si>
  <si>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</si>
  <si>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</si>
  <si>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</si>
  <si>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</si>
  <si>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</si>
  <si>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</si>
  <si>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</si>
  <si>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</si>
  <si>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</si>
  <si>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</si>
  <si>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</si>
  <si>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</si>
  <si>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</si>
  <si>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</si>
  <si>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</si>
  <si>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</si>
  <si>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</si>
  <si>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</si>
  <si>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</si>
  <si>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</si>
  <si>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</si>
  <si>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</si>
  <si>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</si>
  <si>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</si>
  <si>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</si>
  <si>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</si>
  <si>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</si>
  <si>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</si>
  <si>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</si>
  <si>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</si>
  <si>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</si>
  <si>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</si>
  <si>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</si>
  <si>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</si>
  <si>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</si>
  <si>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</si>
  <si>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</si>
  <si>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</si>
  <si>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</si>
  <si>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</si>
  <si>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</si>
  <si>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</si>
  <si>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</si>
  <si>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</si>
  <si>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</si>
  <si>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</si>
  <si>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</si>
  <si>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</si>
  <si>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</si>
  <si>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</si>
  <si>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</si>
  <si>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</si>
  <si>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</si>
  <si>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</si>
  <si>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</si>
  <si>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</si>
  <si>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</si>
  <si>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</si>
  <si>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周紀一</t>
  </si>
  <si>
    <t>周紀二</t>
  </si>
  <si>
    <t>周紀三</t>
  </si>
  <si>
    <t>周紀四</t>
  </si>
  <si>
    <t>周紀五</t>
  </si>
  <si>
    <t>秦紀一</t>
  </si>
  <si>
    <t>秦紀二</t>
  </si>
  <si>
    <t>秦紀三</t>
  </si>
  <si>
    <t>漢紀一</t>
  </si>
  <si>
    <t>漢紀二</t>
  </si>
  <si>
    <t>漢紀三</t>
  </si>
  <si>
    <t>漢紀四</t>
  </si>
  <si>
    <t>漢紀五</t>
  </si>
  <si>
    <t>漢紀六</t>
  </si>
  <si>
    <t>漢紀七</t>
  </si>
  <si>
    <t>漢紀八</t>
  </si>
  <si>
    <t>漢紀九</t>
  </si>
  <si>
    <t>漢紀十</t>
  </si>
  <si>
    <t>漢紀十一</t>
  </si>
  <si>
    <t>漢紀十二</t>
  </si>
  <si>
    <t>索引號</t>
  </si>
  <si>
    <t>卷名二</t>
  </si>
  <si>
    <t>數字卷名</t>
    <phoneticPr fontId="1" type="noConversion"/>
  </si>
  <si>
    <t>周顯王共48年</t>
    <phoneticPr fontId="1" type="noConversion"/>
  </si>
  <si>
    <t>周威烈王23年至24年、周安王共26年、周烈王至7年</t>
    <phoneticPr fontId="1" type="noConversion"/>
  </si>
  <si>
    <t>周慎靚王共6年、周赧王至17年</t>
    <phoneticPr fontId="1" type="noConversion"/>
  </si>
  <si>
    <t>周赧王18年至42年</t>
    <phoneticPr fontId="1" type="noConversion"/>
  </si>
  <si>
    <t>周赧王43年至59年</t>
    <phoneticPr fontId="1" type="noConversion"/>
  </si>
  <si>
    <t>秦昭襄王52年至56年、秦孝文王共1年、秦莊襄王共3年、秦王政至19年</t>
    <phoneticPr fontId="1" type="noConversion"/>
  </si>
  <si>
    <t>秦始皇20年至37年、秦二世元年</t>
    <phoneticPr fontId="1" type="noConversion"/>
  </si>
  <si>
    <t>秦二世2年至3年</t>
    <phoneticPr fontId="1" type="noConversion"/>
  </si>
  <si>
    <t>楚漢3年至4年</t>
    <phoneticPr fontId="1" type="noConversion"/>
  </si>
  <si>
    <t>漢高祖5年至7年</t>
    <phoneticPr fontId="1" type="noConversion"/>
  </si>
  <si>
    <t>漢高祖8年至12年、漢惠帝共7年</t>
    <phoneticPr fontId="1" type="noConversion"/>
  </si>
  <si>
    <t>漢高后共8年、漢文帝至2年</t>
    <phoneticPr fontId="1" type="noConversion"/>
  </si>
  <si>
    <t>漢文帝3年至10年</t>
    <phoneticPr fontId="1" type="noConversion"/>
  </si>
  <si>
    <t>漢文帝11年至23年、漢景帝至2年</t>
    <phoneticPr fontId="1" type="noConversion"/>
  </si>
  <si>
    <t>漢景帝3年至16年</t>
    <phoneticPr fontId="1" type="noConversion"/>
  </si>
  <si>
    <t>楚漢至2年</t>
    <phoneticPr fontId="1" type="noConversion"/>
  </si>
  <si>
    <t>漢武帝至7年</t>
    <phoneticPr fontId="1" type="noConversion"/>
  </si>
  <si>
    <t>漢武帝8年至16年</t>
    <phoneticPr fontId="1" type="noConversion"/>
  </si>
  <si>
    <t>漢武帝17年至22年</t>
    <phoneticPr fontId="1" type="noConversion"/>
  </si>
  <si>
    <t>起始年</t>
    <phoneticPr fontId="1" type="noConversion"/>
  </si>
  <si>
    <t>結束年</t>
    <phoneticPr fontId="1" type="noConversion"/>
  </si>
  <si>
    <t>備注</t>
    <phoneticPr fontId="1" type="noConversion"/>
  </si>
  <si>
    <t>md</t>
    <phoneticPr fontId="1" type="noConversion"/>
  </si>
  <si>
    <t>漢武帝17年至23年至31年</t>
    <phoneticPr fontId="1" type="noConversion"/>
  </si>
  <si>
    <t>漢武帝32年至42年</t>
  </si>
  <si>
    <t>漢武帝43年至54年</t>
  </si>
  <si>
    <t>漢昭帝至12年</t>
  </si>
  <si>
    <t>漢昭帝13年、漢廢帝、漢宣帝至6年</t>
  </si>
  <si>
    <t>漢宣帝7年至12年</t>
  </si>
  <si>
    <t>漢宣帝13年至15年</t>
    <phoneticPr fontId="1" type="noConversion"/>
  </si>
  <si>
    <t>漢宣帝16年至25年</t>
  </si>
  <si>
    <t>漢元帝至7年</t>
    <phoneticPr fontId="1" type="noConversion"/>
  </si>
  <si>
    <t>漢元帝8年至16年</t>
    <phoneticPr fontId="1" type="noConversion"/>
  </si>
  <si>
    <t>漢成帝至10年</t>
    <phoneticPr fontId="1" type="noConversion"/>
  </si>
  <si>
    <t>漢成帝11年19年</t>
  </si>
  <si>
    <t>漢成帝20年至25年</t>
  </si>
  <si>
    <t>漢成帝26年、漢哀帝元年</t>
  </si>
  <si>
    <t>漢哀帝2年至4年</t>
    <phoneticPr fontId="1" type="noConversion"/>
  </si>
  <si>
    <t>漢哀帝5年至6年、漢平帝至2年</t>
    <phoneticPr fontId="1" type="noConversion"/>
  </si>
  <si>
    <t>趙建國前世系圖、趙建國前傳位圖、魏建國前傳位圖、韓建國前傳位圖、田氏代齊前傳位圖、秦四代亂政世系圖、秦四代亂政傳位圖</t>
    <phoneticPr fontId="1" type="noConversion"/>
  </si>
  <si>
    <t>商鞅二十等爵</t>
    <phoneticPr fontId="1" type="noConversion"/>
  </si>
  <si>
    <t>圖</t>
    <phoneticPr fontId="1" type="noConversion"/>
  </si>
  <si>
    <t>表</t>
    <phoneticPr fontId="1" type="noConversion"/>
  </si>
  <si>
    <t>齊威王時期諸田譜系</t>
    <phoneticPr fontId="1" type="noConversion"/>
  </si>
  <si>
    <t>古蜀國世系</t>
    <phoneticPr fontId="1" type="noConversion"/>
  </si>
  <si>
    <t>楚国都城与各种郢都、西周國、東周國</t>
    <phoneticPr fontId="1" type="noConversion"/>
  </si>
  <si>
    <t>韓國都城變遷史</t>
    <phoneticPr fontId="1" type="noConversion"/>
  </si>
  <si>
    <t>王翦家族、蒙驁家族、項燕家族</t>
    <phoneticPr fontId="1" type="noConversion"/>
  </si>
  <si>
    <t>歷代歲首表</t>
    <phoneticPr fontId="1" type="noConversion"/>
  </si>
  <si>
    <t>秦末漢初政權逗逼分裂圖</t>
    <phoneticPr fontId="1" type="noConversion"/>
  </si>
  <si>
    <t>諸呂世系圖</t>
    <phoneticPr fontId="1" type="noConversion"/>
  </si>
  <si>
    <t>牢獄別稱</t>
    <phoneticPr fontId="1" type="noConversion"/>
  </si>
  <si>
    <t>衛霍裙帶世系</t>
    <phoneticPr fontId="1" type="noConversion"/>
  </si>
  <si>
    <t>武帝時期漢匈重要戰役</t>
    <phoneticPr fontId="1" type="noConversion"/>
  </si>
  <si>
    <t>漢武帝子嗣皇帝示意圖、霍光世系</t>
    <phoneticPr fontId="1" type="noConversion"/>
  </si>
  <si>
    <t>西漢綬帶顏色、各時代盜墓信息</t>
    <phoneticPr fontId="1" type="noConversion"/>
  </si>
  <si>
    <t>五爭車師</t>
    <phoneticPr fontId="1" type="noConversion"/>
  </si>
  <si>
    <t>五單于爭立表</t>
    <phoneticPr fontId="1" type="noConversion"/>
  </si>
  <si>
    <t>麒麟閣十一功臣成分</t>
    <phoneticPr fontId="1" type="noConversion"/>
  </si>
  <si>
    <t>蕭史黨爭表、舜命九官（尚書）</t>
    <phoneticPr fontId="1" type="noConversion"/>
  </si>
  <si>
    <t>金日磾及班彪世系</t>
    <phoneticPr fontId="1" type="noConversion"/>
  </si>
  <si>
    <t>呼韓邪世系</t>
    <phoneticPr fontId="1" type="noConversion"/>
  </si>
  <si>
    <t>許平君世系、班氏世系</t>
    <phoneticPr fontId="1" type="noConversion"/>
  </si>
  <si>
    <t>墳形製</t>
    <phoneticPr fontId="1" type="noConversion"/>
  </si>
  <si>
    <t>馮奉世世系</t>
    <phoneticPr fontId="1" type="noConversion"/>
  </si>
  <si>
    <t>傅丁太后世系</t>
    <phoneticPr fontId="1" type="noConversion"/>
  </si>
  <si>
    <t>西漢帝王男寵表</t>
    <phoneticPr fontId="1" type="noConversion"/>
  </si>
  <si>
    <t>新三公分職</t>
    <phoneticPr fontId="1" type="noConversion"/>
  </si>
  <si>
    <t>衛子夫後衛氏世系</t>
    <phoneticPr fontId="1" type="noConversion"/>
  </si>
  <si>
    <t>九錫之法</t>
    <phoneticPr fontId="1" type="noConversion"/>
  </si>
  <si>
    <t>漢平帝3年至6年、王莽居攝、始初至3年</t>
    <phoneticPr fontId="1" type="noConversion"/>
  </si>
  <si>
    <t>王莽至6年</t>
    <phoneticPr fontId="1" type="noConversion"/>
  </si>
  <si>
    <t>王莽十一公表、漢官儀印制</t>
    <phoneticPr fontId="1" type="noConversion"/>
  </si>
  <si>
    <t>王莽7年至14年</t>
    <phoneticPr fontId="1" type="noConversion"/>
  </si>
  <si>
    <t>王莽15年、玄漢至2年</t>
    <phoneticPr fontId="1" type="noConversion"/>
  </si>
  <si>
    <t>東漢幽州十郡、銅馬諸賊表</t>
    <phoneticPr fontId="1" type="noConversion"/>
  </si>
  <si>
    <t>漢光武帝至2年</t>
    <phoneticPr fontId="1" type="noConversion"/>
  </si>
  <si>
    <t>漢光武帝3年至5年</t>
    <phoneticPr fontId="1" type="noConversion"/>
  </si>
  <si>
    <t>耿氏世系、莎車王世系</t>
    <phoneticPr fontId="1" type="noConversion"/>
  </si>
  <si>
    <t>陰氏世系</t>
    <phoneticPr fontId="1" type="noConversion"/>
  </si>
  <si>
    <t>漢光武帝6年至11年</t>
  </si>
  <si>
    <t>漢光武帝12年至22年</t>
    <phoneticPr fontId="1" type="noConversion"/>
  </si>
  <si>
    <t>羌人諸种、光武子嗣表</t>
    <phoneticPr fontId="1" type="noConversion"/>
  </si>
  <si>
    <t>漢光武帝23年至33年、漢明帝至3年</t>
    <phoneticPr fontId="1" type="noConversion"/>
  </si>
  <si>
    <t>光武官員俸祿表</t>
    <phoneticPr fontId="1" type="noConversion"/>
  </si>
  <si>
    <t>孔子世系簡圖(至秦)、秦始皇關系圖</t>
    <phoneticPr fontId="1" type="noConversion"/>
  </si>
  <si>
    <t>周禮宴請等級、韓信戰役表</t>
    <phoneticPr fontId="1" type="noConversion"/>
  </si>
  <si>
    <t>詔書形式、驛站交通規格、鞋類型</t>
    <phoneticPr fontId="1" type="noConversion"/>
  </si>
  <si>
    <t>漢惠帝掛名子嗣表</t>
    <phoneticPr fontId="1" type="noConversion"/>
  </si>
  <si>
    <t>漢歷代皇帝生前廟名、大夫罪名表、各類彗星</t>
    <phoneticPr fontId="1" type="noConversion"/>
  </si>
  <si>
    <t>秦漢三公九卿概要</t>
    <phoneticPr fontId="1" type="noConversion"/>
  </si>
  <si>
    <t>七國之亂世系圖、臧兒田竇世系圖</t>
    <phoneticPr fontId="1" type="noConversion"/>
  </si>
  <si>
    <t>淮南衡山謀反世系、死守外戚的平陽侯曹氏</t>
    <phoneticPr fontId="1" type="noConversion"/>
  </si>
  <si>
    <t>武功爵表、張騫兩次探索各國紀要、白鹿皮幣</t>
    <phoneticPr fontId="1" type="noConversion"/>
  </si>
  <si>
    <t>西南諸夷</t>
    <phoneticPr fontId="1" type="noConversion"/>
  </si>
  <si>
    <t>漢朝匈奴官制、漢武帝子嗣、人臣功五品</t>
    <phoneticPr fontId="1" type="noConversion"/>
  </si>
  <si>
    <t>匈奴五單于爭立背景、假設蓋主嫁王充、上官皇后世系</t>
    <phoneticPr fontId="1" type="noConversion"/>
  </si>
  <si>
    <t>西遊記人物原型、黃河改道概況</t>
    <phoneticPr fontId="1" type="noConversion"/>
  </si>
  <si>
    <t>南陽樊氏世系、扶風馬氏世系</t>
    <phoneticPr fontId="1" type="noConversion"/>
  </si>
  <si>
    <t>漢明帝4年至18年</t>
  </si>
  <si>
    <t>二宋二梁貴人世系</t>
    <phoneticPr fontId="1" type="noConversion"/>
  </si>
  <si>
    <t>漢章帝至9年</t>
  </si>
  <si>
    <t>漢章帝10年至13年、漢和帝至3年</t>
    <phoneticPr fontId="1" type="noConversion"/>
  </si>
  <si>
    <t>漢龜茲王世系</t>
    <phoneticPr fontId="1" type="noConversion"/>
  </si>
  <si>
    <t>六代之樂、西漢皇后外戚結局表</t>
    <phoneticPr fontId="1" type="noConversion"/>
  </si>
  <si>
    <t>漢和帝4年至17年</t>
    <phoneticPr fontId="1" type="noConversion"/>
  </si>
  <si>
    <t>東漢燒當羌鬥爭史</t>
    <phoneticPr fontId="1" type="noConversion"/>
  </si>
  <si>
    <t>漢殤帝元年、漢安帝至9年</t>
    <phoneticPr fontId="1" type="noConversion"/>
  </si>
  <si>
    <t>蔡諷蔡瑁世系圖</t>
    <phoneticPr fontId="1" type="noConversion"/>
  </si>
  <si>
    <t>刺殺先零羌</t>
    <phoneticPr fontId="1" type="noConversion"/>
  </si>
  <si>
    <t>漢安帝10年至18年</t>
    <phoneticPr fontId="1" type="noConversion"/>
  </si>
  <si>
    <t>漢安帝19年、前少帝劉懿、漢順帝至8年</t>
    <phoneticPr fontId="1" type="noConversion"/>
  </si>
  <si>
    <t>漢群臣上書類型、天體學說三家</t>
    <phoneticPr fontId="1" type="noConversion"/>
  </si>
  <si>
    <t>漢順帝9年至19年、漢沖帝、漢質帝</t>
    <phoneticPr fontId="1" type="noConversion"/>
  </si>
  <si>
    <t>漢桓帝至10年</t>
  </si>
  <si>
    <t>梁氏世系圖、崔氏世系圖</t>
    <phoneticPr fontId="1" type="noConversion"/>
  </si>
  <si>
    <t>王莽滅親表、周禮天子六宮制度、六宮安置表</t>
    <phoneticPr fontId="1" type="noConversion"/>
  </si>
  <si>
    <t>漢桓帝11年至17年</t>
    <phoneticPr fontId="1" type="noConversion"/>
  </si>
  <si>
    <t>李杜組合匯總</t>
    <phoneticPr fontId="1" type="noConversion"/>
  </si>
  <si>
    <t>鄧猛女關系圖、李固世系</t>
    <phoneticPr fontId="1" type="noConversion"/>
  </si>
  <si>
    <t>漢桓帝18年至20年</t>
    <phoneticPr fontId="1" type="noConversion"/>
  </si>
  <si>
    <t>漢桓帝21年、漢靈帝至4年</t>
    <phoneticPr fontId="1" type="noConversion"/>
  </si>
  <si>
    <t>汝南袁氏世系</t>
    <phoneticPr fontId="1" type="noConversion"/>
  </si>
  <si>
    <t>漢靈帝5年至13年</t>
    <phoneticPr fontId="1" type="noConversion"/>
  </si>
  <si>
    <t>檀石槐世系、何皇后世系</t>
    <phoneticPr fontId="1" type="noConversion"/>
  </si>
  <si>
    <t>漢靈帝14年至20年</t>
    <phoneticPr fontId="1" type="noConversion"/>
  </si>
  <si>
    <t>十二分野表</t>
    <phoneticPr fontId="1" type="noConversion"/>
  </si>
  <si>
    <t>漢靈帝21年、劉辯、漢獻帝至2年</t>
    <phoneticPr fontId="1" type="noConversion"/>
  </si>
  <si>
    <t>漢末道教諸張世系</t>
    <phoneticPr fontId="1" type="noConversion"/>
  </si>
  <si>
    <t>漢獻帝3年至5年</t>
    <phoneticPr fontId="1" type="noConversion"/>
  </si>
  <si>
    <t>孫吳世系</t>
    <phoneticPr fontId="1" type="noConversion"/>
  </si>
  <si>
    <t>漢獻帝6年至7年</t>
    <phoneticPr fontId="1" type="noConversion"/>
  </si>
  <si>
    <t>蔡邕漢樂四品</t>
    <phoneticPr fontId="1" type="noConversion"/>
  </si>
  <si>
    <t>下邳陳氏世系、潁川陳氏世系</t>
    <phoneticPr fontId="1" type="noConversion"/>
  </si>
  <si>
    <t>漢獻帝8年至10年</t>
    <phoneticPr fontId="1" type="noConversion"/>
  </si>
  <si>
    <t>漢獻帝11年至12年</t>
    <phoneticPr fontId="1" type="noConversion"/>
  </si>
  <si>
    <t>遼東公孫世系</t>
    <phoneticPr fontId="1" type="noConversion"/>
  </si>
  <si>
    <t>漢獻帝13年至17年</t>
    <phoneticPr fontId="1" type="noConversion"/>
  </si>
  <si>
    <t>漢獻帝18年至20年</t>
  </si>
  <si>
    <t>漢獻帝21年至25年</t>
  </si>
  <si>
    <t>孫十萬合肥之戰表</t>
    <phoneticPr fontId="1" type="noConversion"/>
  </si>
  <si>
    <t>漢獻帝26年至28年</t>
    <phoneticPr fontId="1" type="noConversion"/>
  </si>
  <si>
    <t>漢獻帝29年至31年</t>
  </si>
  <si>
    <t>漢兵役類型(昭帝紀注)</t>
    <phoneticPr fontId="1" type="noConversion"/>
  </si>
  <si>
    <t>曹丕至3年</t>
  </si>
  <si>
    <t>曹丕三次伐吳表、諸葛亮五次北伐表</t>
    <phoneticPr fontId="1" type="noConversion"/>
  </si>
  <si>
    <t>曹丕4年至7年、曹叡至2年</t>
    <phoneticPr fontId="1" type="noConversion"/>
  </si>
  <si>
    <t>曹叡3年至5年</t>
    <phoneticPr fontId="1" type="noConversion"/>
  </si>
  <si>
    <t>劉曄勸諫表</t>
  </si>
  <si>
    <t>曹叡6年至9年</t>
    <phoneticPr fontId="1" type="noConversion"/>
  </si>
  <si>
    <t>曹叡10年至12年</t>
  </si>
  <si>
    <t>曹叡後宮十二等爵位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</si>
</sst>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10" fontId="0" fillId="0" borderId="0" xfId="1" applyNumberFormat="1" applyFont="1" applyAlignment="1"/>
    <xf numFmtId="0" fontId="2" fillId="0" borderId="0" xfId="0" applyFont="1" applyFill="1"/>
    <xf numFmtId="0" fontId="2" fillId="4" borderId="0" xfId="0" applyFont="1" applyFill="1"/>
    <xf numFmtId="0" fontId="0" fillId="0" borderId="0" xfId="0" applyAlignment="1"/>
    <xf numFmtId="0" fontId="2" fillId="4" borderId="0" xfId="0" applyFont="1" applyFill="1" applyAlignment="1"/>
    <xf numFmtId="0" fontId="4" fillId="0" borderId="0" xfId="0" applyFont="1" applyAlignment="1"/>
    <xf numFmtId="0" fontId="0" fillId="0" borderId="0" xfId="0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統計!$B$2:$B$115</c:f>
              <c:strCache>
                <c:ptCount val="73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  <c:pt idx="58">
                  <c:v>卷59</c:v>
                </c:pt>
                <c:pt idx="59">
                  <c:v>卷60</c:v>
                </c:pt>
                <c:pt idx="60">
                  <c:v>卷61</c:v>
                </c:pt>
                <c:pt idx="61">
                  <c:v>卷62</c:v>
                </c:pt>
                <c:pt idx="62">
                  <c:v>卷63</c:v>
                </c:pt>
                <c:pt idx="63">
                  <c:v>卷64</c:v>
                </c:pt>
                <c:pt idx="64">
                  <c:v>卷65</c:v>
                </c:pt>
                <c:pt idx="65">
                  <c:v>卷66</c:v>
                </c:pt>
                <c:pt idx="66">
                  <c:v>卷67</c:v>
                </c:pt>
                <c:pt idx="67">
                  <c:v>卷68</c:v>
                </c:pt>
                <c:pt idx="68">
                  <c:v>卷69</c:v>
                </c:pt>
                <c:pt idx="69">
                  <c:v>卷70</c:v>
                </c:pt>
                <c:pt idx="70">
                  <c:v>卷71</c:v>
                </c:pt>
                <c:pt idx="71">
                  <c:v>卷72</c:v>
                </c:pt>
                <c:pt idx="72">
                  <c:v>卷73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  <c:pt idx="58">
                  <c:v>2.6666666666666665</c:v>
                </c:pt>
                <c:pt idx="59">
                  <c:v>3</c:v>
                </c:pt>
                <c:pt idx="60">
                  <c:v>5</c:v>
                </c:pt>
                <c:pt idx="61">
                  <c:v>2.6666666666666665</c:v>
                </c:pt>
                <c:pt idx="62">
                  <c:v>4</c:v>
                </c:pt>
                <c:pt idx="63">
                  <c:v>1.6</c:v>
                </c:pt>
                <c:pt idx="64">
                  <c:v>2.6666666666666665</c:v>
                </c:pt>
                <c:pt idx="65">
                  <c:v>1.8</c:v>
                </c:pt>
                <c:pt idx="66">
                  <c:v>2.3333333333333335</c:v>
                </c:pt>
                <c:pt idx="67">
                  <c:v>2.3333333333333335</c:v>
                </c:pt>
                <c:pt idx="68">
                  <c:v>2.3333333333333335</c:v>
                </c:pt>
                <c:pt idx="69">
                  <c:v>1.4</c:v>
                </c:pt>
                <c:pt idx="70">
                  <c:v>2</c:v>
                </c:pt>
                <c:pt idx="71">
                  <c:v>1.75</c:v>
                </c:pt>
                <c:pt idx="72">
                  <c:v>1.6666666666666667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03000"/>
        <c:axId val="210124552"/>
      </c:scatterChart>
      <c:valAx>
        <c:axId val="209203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24552"/>
        <c:crosses val="autoZero"/>
        <c:crossBetween val="midCat"/>
      </c:valAx>
      <c:valAx>
        <c:axId val="21012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203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workbookViewId="0">
      <pane ySplit="1" topLeftCell="A31" activePane="bottomLeft" state="frozen"/>
      <selection pane="bottomLeft" activeCell="E74" sqref="E74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10" t="s">
        <v>7</v>
      </c>
      <c r="B1" s="9" t="s">
        <v>0</v>
      </c>
      <c r="C1" s="7" t="s">
        <v>1</v>
      </c>
      <c r="D1" s="7" t="s">
        <v>2</v>
      </c>
      <c r="E1" s="4" t="s">
        <v>5</v>
      </c>
      <c r="F1" s="9" t="s">
        <v>366</v>
      </c>
      <c r="G1" s="10" t="s">
        <v>367</v>
      </c>
      <c r="H1" s="3" t="s">
        <v>6</v>
      </c>
      <c r="I1" s="3" t="s">
        <v>24</v>
      </c>
      <c r="K1" s="3" t="s">
        <v>17</v>
      </c>
      <c r="L1" s="3" t="s">
        <v>9</v>
      </c>
      <c r="M1" s="3" t="s">
        <v>10</v>
      </c>
      <c r="N1" s="3" t="s">
        <v>8</v>
      </c>
      <c r="O1" s="3" t="s">
        <v>19</v>
      </c>
      <c r="P1" s="6" t="s">
        <v>20</v>
      </c>
      <c r="Q1" s="3" t="s">
        <v>21</v>
      </c>
      <c r="R1" s="6" t="s">
        <v>22</v>
      </c>
    </row>
    <row r="2" spans="1:18" x14ac:dyDescent="0.15">
      <c r="A2">
        <v>101</v>
      </c>
      <c r="B2" t="str">
        <f>"卷"&amp;ROW(B1)</f>
        <v>卷1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 t="shared" ref="H2:H31" si="0">IF(F2*G2&lt;0,ABS(F2)+ABS(G2),G2-F2+1)</f>
        <v>35</v>
      </c>
      <c r="I2">
        <f>E2/H2</f>
        <v>0.68571428571428572</v>
      </c>
      <c r="K2" t="s">
        <v>11</v>
      </c>
      <c r="L2">
        <v>68</v>
      </c>
      <c r="M2">
        <v>220</v>
      </c>
      <c r="N2">
        <f>M2-$F$2</f>
        <v>623</v>
      </c>
      <c r="O2">
        <f t="shared" ref="O2:O8" si="1">L2*$L$10</f>
        <v>617.58904109589037</v>
      </c>
      <c r="P2" s="1">
        <f>$C$2+O2</f>
        <v>44636.589041095889</v>
      </c>
      <c r="Q2">
        <f>(M2-$F$2)*$L$11</f>
        <v>517.56228821958985</v>
      </c>
      <c r="R2" s="1">
        <f>$C$2+Q2</f>
        <v>44536.562288219589</v>
      </c>
    </row>
    <row r="3" spans="1:18" x14ac:dyDescent="0.15">
      <c r="A3">
        <v>102</v>
      </c>
      <c r="B3" t="str">
        <f t="shared" ref="B3:B74" si="2">"卷"&amp;ROW(B2)</f>
        <v>卷2</v>
      </c>
      <c r="C3" s="1">
        <v>44042</v>
      </c>
      <c r="D3" s="1">
        <v>44071</v>
      </c>
      <c r="E3" s="2">
        <f t="shared" ref="E3:E10" si="3">D3-C3+1</f>
        <v>30</v>
      </c>
      <c r="F3">
        <f>G2+1</f>
        <v>-368</v>
      </c>
      <c r="G3">
        <v>-321</v>
      </c>
      <c r="H3">
        <f t="shared" si="0"/>
        <v>48</v>
      </c>
      <c r="I3">
        <f t="shared" ref="I3:I19" si="4">E3/H3</f>
        <v>0.625</v>
      </c>
      <c r="K3" t="s">
        <v>13</v>
      </c>
      <c r="L3">
        <v>78</v>
      </c>
      <c r="M3">
        <v>280</v>
      </c>
      <c r="N3">
        <f t="shared" ref="N3:N8" si="5">M3-$F$2</f>
        <v>683</v>
      </c>
      <c r="O3">
        <f t="shared" si="1"/>
        <v>708.41095890410952</v>
      </c>
      <c r="P3" s="1">
        <f t="shared" ref="P3:R8" si="6">$C$2+O3</f>
        <v>44727.410958904111</v>
      </c>
      <c r="Q3">
        <f t="shared" ref="Q3:Q8" si="7">(M3-$F$2)*$L$11</f>
        <v>567.40777344138019</v>
      </c>
      <c r="R3" s="1">
        <f t="shared" si="6"/>
        <v>44586.40777344138</v>
      </c>
    </row>
    <row r="4" spans="1:18" x14ac:dyDescent="0.15">
      <c r="A4">
        <v>103</v>
      </c>
      <c r="B4" t="str">
        <f t="shared" si="2"/>
        <v>卷3</v>
      </c>
      <c r="C4" s="1">
        <v>44072</v>
      </c>
      <c r="D4" s="1">
        <v>44099</v>
      </c>
      <c r="E4" s="2">
        <f t="shared" si="3"/>
        <v>28</v>
      </c>
      <c r="F4">
        <f t="shared" ref="F4:F44" si="8">G3+1</f>
        <v>-320</v>
      </c>
      <c r="G4">
        <v>-298</v>
      </c>
      <c r="H4">
        <f t="shared" si="0"/>
        <v>23</v>
      </c>
      <c r="I4">
        <f t="shared" si="4"/>
        <v>1.2173913043478262</v>
      </c>
      <c r="K4" t="s">
        <v>14</v>
      </c>
      <c r="L4">
        <v>118</v>
      </c>
      <c r="M4">
        <v>420</v>
      </c>
      <c r="N4">
        <f>M4-$F$2</f>
        <v>823</v>
      </c>
      <c r="O4">
        <f>L4*$L$10</f>
        <v>1071.6986301369861</v>
      </c>
      <c r="P4" s="1">
        <f t="shared" si="6"/>
        <v>45090.698630136983</v>
      </c>
      <c r="Q4">
        <f t="shared" si="7"/>
        <v>683.71390562555769</v>
      </c>
      <c r="R4" s="1">
        <f t="shared" si="6"/>
        <v>44702.713905625555</v>
      </c>
    </row>
    <row r="5" spans="1:18" x14ac:dyDescent="0.15">
      <c r="A5">
        <v>104</v>
      </c>
      <c r="B5" t="str">
        <f t="shared" si="2"/>
        <v>卷4</v>
      </c>
      <c r="C5" s="1">
        <v>44099</v>
      </c>
      <c r="D5" s="1">
        <v>44121</v>
      </c>
      <c r="E5" s="2">
        <f t="shared" si="3"/>
        <v>23</v>
      </c>
      <c r="F5">
        <f t="shared" si="8"/>
        <v>-297</v>
      </c>
      <c r="G5">
        <v>-273</v>
      </c>
      <c r="H5">
        <f t="shared" si="0"/>
        <v>25</v>
      </c>
      <c r="I5">
        <f t="shared" si="4"/>
        <v>0.92</v>
      </c>
      <c r="K5" t="s">
        <v>15</v>
      </c>
      <c r="L5">
        <v>176</v>
      </c>
      <c r="M5">
        <v>589</v>
      </c>
      <c r="N5">
        <f t="shared" si="5"/>
        <v>992</v>
      </c>
      <c r="O5">
        <f t="shared" si="1"/>
        <v>1598.4657534246574</v>
      </c>
      <c r="P5" s="1">
        <f>$C$2+O5</f>
        <v>45617.465753424658</v>
      </c>
      <c r="Q5">
        <f t="shared" si="7"/>
        <v>824.11202233360052</v>
      </c>
      <c r="R5" s="1">
        <f>$C$2+Q5</f>
        <v>44843.112022333604</v>
      </c>
    </row>
    <row r="6" spans="1:18" x14ac:dyDescent="0.15">
      <c r="A6">
        <v>105</v>
      </c>
      <c r="B6" t="str">
        <f t="shared" si="2"/>
        <v>卷5</v>
      </c>
      <c r="C6" s="1">
        <v>44122</v>
      </c>
      <c r="D6" s="1">
        <v>44145</v>
      </c>
      <c r="E6" s="2">
        <f t="shared" si="3"/>
        <v>24</v>
      </c>
      <c r="F6">
        <f t="shared" si="8"/>
        <v>-272</v>
      </c>
      <c r="G6">
        <v>-256</v>
      </c>
      <c r="H6">
        <f t="shared" si="0"/>
        <v>17</v>
      </c>
      <c r="I6">
        <f t="shared" si="4"/>
        <v>1.411764705882353</v>
      </c>
      <c r="K6" t="s">
        <v>16</v>
      </c>
      <c r="L6">
        <v>265</v>
      </c>
      <c r="M6">
        <v>907</v>
      </c>
      <c r="N6">
        <f t="shared" si="5"/>
        <v>1310</v>
      </c>
      <c r="O6">
        <f t="shared" si="1"/>
        <v>2406.7808219178082</v>
      </c>
      <c r="P6" s="1">
        <f t="shared" si="6"/>
        <v>46425.780821917811</v>
      </c>
      <c r="Q6">
        <f t="shared" si="7"/>
        <v>1088.2930940090894</v>
      </c>
      <c r="R6" s="1">
        <f t="shared" si="6"/>
        <v>45107.293094009088</v>
      </c>
    </row>
    <row r="7" spans="1:18" x14ac:dyDescent="0.15">
      <c r="A7">
        <v>201</v>
      </c>
      <c r="B7" t="str">
        <f t="shared" si="2"/>
        <v>卷6</v>
      </c>
      <c r="C7" s="1">
        <v>44146</v>
      </c>
      <c r="D7" s="1">
        <v>44171</v>
      </c>
      <c r="E7" s="2">
        <f t="shared" si="3"/>
        <v>26</v>
      </c>
      <c r="F7">
        <f t="shared" si="8"/>
        <v>-255</v>
      </c>
      <c r="G7">
        <v>-228</v>
      </c>
      <c r="H7">
        <f t="shared" si="0"/>
        <v>28</v>
      </c>
      <c r="I7">
        <f t="shared" si="4"/>
        <v>0.9285714285714286</v>
      </c>
      <c r="K7" t="s">
        <v>12</v>
      </c>
      <c r="L7">
        <v>294</v>
      </c>
      <c r="M7">
        <v>959</v>
      </c>
      <c r="N7">
        <f t="shared" si="5"/>
        <v>1362</v>
      </c>
      <c r="O7">
        <f t="shared" si="1"/>
        <v>2670.1643835616437</v>
      </c>
      <c r="P7" s="1">
        <f t="shared" si="6"/>
        <v>46689.164383561641</v>
      </c>
      <c r="Q7">
        <f t="shared" si="7"/>
        <v>1131.492514534641</v>
      </c>
      <c r="R7" s="1">
        <f t="shared" si="6"/>
        <v>45150.492514534642</v>
      </c>
    </row>
    <row r="8" spans="1:18" x14ac:dyDescent="0.15">
      <c r="A8">
        <v>202</v>
      </c>
      <c r="B8" t="str">
        <f t="shared" si="2"/>
        <v>卷7</v>
      </c>
      <c r="C8" s="1">
        <v>44172</v>
      </c>
      <c r="D8" s="1">
        <v>44187</v>
      </c>
      <c r="E8" s="2">
        <f t="shared" si="3"/>
        <v>16</v>
      </c>
      <c r="F8">
        <f t="shared" si="8"/>
        <v>-227</v>
      </c>
      <c r="G8">
        <v>-209</v>
      </c>
      <c r="H8">
        <f t="shared" si="0"/>
        <v>19</v>
      </c>
      <c r="I8">
        <f t="shared" si="4"/>
        <v>0.84210526315789469</v>
      </c>
      <c r="K8" t="s">
        <v>18</v>
      </c>
      <c r="L8" s="5">
        <v>294</v>
      </c>
      <c r="M8" s="5">
        <v>959</v>
      </c>
      <c r="N8">
        <f t="shared" si="5"/>
        <v>1362</v>
      </c>
      <c r="O8">
        <f t="shared" si="1"/>
        <v>2670.1643835616437</v>
      </c>
      <c r="P8" s="1">
        <f t="shared" si="6"/>
        <v>46689.164383561641</v>
      </c>
      <c r="Q8">
        <f t="shared" si="7"/>
        <v>1131.492514534641</v>
      </c>
      <c r="R8" s="1">
        <f>$C$2+Q8</f>
        <v>45150.492514534642</v>
      </c>
    </row>
    <row r="9" spans="1:18" x14ac:dyDescent="0.15">
      <c r="A9">
        <v>203</v>
      </c>
      <c r="B9" t="str">
        <f t="shared" si="2"/>
        <v>卷8</v>
      </c>
      <c r="C9" s="1">
        <v>44188</v>
      </c>
      <c r="D9" s="1">
        <v>44202</v>
      </c>
      <c r="E9" s="2">
        <f t="shared" si="3"/>
        <v>15</v>
      </c>
      <c r="F9">
        <f t="shared" si="8"/>
        <v>-208</v>
      </c>
      <c r="G9">
        <v>-207</v>
      </c>
      <c r="H9">
        <f t="shared" si="0"/>
        <v>2</v>
      </c>
      <c r="I9">
        <f t="shared" si="4"/>
        <v>7.5</v>
      </c>
    </row>
    <row r="10" spans="1:18" x14ac:dyDescent="0.15">
      <c r="A10">
        <v>301</v>
      </c>
      <c r="B10" t="str">
        <f t="shared" si="2"/>
        <v>卷9</v>
      </c>
      <c r="C10" s="1">
        <v>44203</v>
      </c>
      <c r="D10" s="1">
        <v>44207</v>
      </c>
      <c r="E10" s="2">
        <f t="shared" si="3"/>
        <v>5</v>
      </c>
      <c r="F10">
        <f t="shared" si="8"/>
        <v>-206</v>
      </c>
      <c r="G10">
        <v>-205</v>
      </c>
      <c r="H10">
        <f t="shared" si="0"/>
        <v>2</v>
      </c>
      <c r="I10">
        <f t="shared" si="4"/>
        <v>2.5</v>
      </c>
      <c r="K10" t="s">
        <v>23</v>
      </c>
      <c r="L10">
        <f>AVERAGE(E:E)</f>
        <v>9.0821917808219172</v>
      </c>
    </row>
    <row r="11" spans="1:18" x14ac:dyDescent="0.15">
      <c r="A11">
        <v>302</v>
      </c>
      <c r="B11" t="str">
        <f t="shared" si="2"/>
        <v>卷10</v>
      </c>
      <c r="C11" s="1">
        <v>44207</v>
      </c>
      <c r="D11" s="1">
        <v>44212</v>
      </c>
      <c r="E11" s="2">
        <f t="shared" ref="E11:E28" si="9">D11-C11+1</f>
        <v>6</v>
      </c>
      <c r="F11">
        <f t="shared" si="8"/>
        <v>-204</v>
      </c>
      <c r="G11">
        <v>-203</v>
      </c>
      <c r="H11">
        <f t="shared" si="0"/>
        <v>2</v>
      </c>
      <c r="I11">
        <f t="shared" si="4"/>
        <v>3</v>
      </c>
      <c r="K11" t="s">
        <v>24</v>
      </c>
      <c r="L11">
        <f>AVEDEV(I:I)</f>
        <v>0.83075808702983922</v>
      </c>
    </row>
    <row r="12" spans="1:18" x14ac:dyDescent="0.15">
      <c r="A12">
        <v>303</v>
      </c>
      <c r="B12" t="str">
        <f t="shared" si="2"/>
        <v>卷11</v>
      </c>
      <c r="C12" s="1">
        <v>44213</v>
      </c>
      <c r="D12" s="1">
        <v>44220</v>
      </c>
      <c r="E12" s="2">
        <f t="shared" si="9"/>
        <v>8</v>
      </c>
      <c r="F12">
        <f t="shared" si="8"/>
        <v>-202</v>
      </c>
      <c r="G12">
        <v>-200</v>
      </c>
      <c r="H12">
        <f t="shared" si="0"/>
        <v>3</v>
      </c>
      <c r="I12">
        <f t="shared" si="4"/>
        <v>2.6666666666666665</v>
      </c>
    </row>
    <row r="13" spans="1:18" x14ac:dyDescent="0.15">
      <c r="A13">
        <v>304</v>
      </c>
      <c r="B13" t="str">
        <f t="shared" si="2"/>
        <v>卷12</v>
      </c>
      <c r="C13" s="1">
        <v>44221</v>
      </c>
      <c r="D13" s="1">
        <v>44229</v>
      </c>
      <c r="E13" s="2">
        <f t="shared" si="9"/>
        <v>9</v>
      </c>
      <c r="F13">
        <f t="shared" si="8"/>
        <v>-199</v>
      </c>
      <c r="G13">
        <v>-188</v>
      </c>
      <c r="H13">
        <f t="shared" si="0"/>
        <v>12</v>
      </c>
      <c r="I13">
        <f t="shared" si="4"/>
        <v>0.75</v>
      </c>
    </row>
    <row r="14" spans="1:18" x14ac:dyDescent="0.15">
      <c r="A14">
        <v>305</v>
      </c>
      <c r="B14" t="str">
        <f t="shared" si="2"/>
        <v>卷13</v>
      </c>
      <c r="C14" s="1">
        <v>44229</v>
      </c>
      <c r="D14" s="1">
        <v>44238</v>
      </c>
      <c r="E14" s="2">
        <f t="shared" si="9"/>
        <v>10</v>
      </c>
      <c r="F14">
        <f t="shared" si="8"/>
        <v>-187</v>
      </c>
      <c r="G14">
        <v>-178</v>
      </c>
      <c r="H14">
        <f t="shared" si="0"/>
        <v>10</v>
      </c>
      <c r="I14">
        <f t="shared" si="4"/>
        <v>1</v>
      </c>
    </row>
    <row r="15" spans="1:18" x14ac:dyDescent="0.15">
      <c r="A15">
        <v>306</v>
      </c>
      <c r="B15" t="str">
        <f t="shared" si="2"/>
        <v>卷14</v>
      </c>
      <c r="C15" s="1">
        <v>44239</v>
      </c>
      <c r="D15" s="1">
        <v>44247</v>
      </c>
      <c r="E15" s="2">
        <f t="shared" si="9"/>
        <v>9</v>
      </c>
      <c r="F15">
        <f t="shared" si="8"/>
        <v>-177</v>
      </c>
      <c r="G15">
        <v>-170</v>
      </c>
      <c r="H15">
        <f t="shared" si="0"/>
        <v>8</v>
      </c>
      <c r="I15">
        <f t="shared" si="4"/>
        <v>1.125</v>
      </c>
    </row>
    <row r="16" spans="1:18" x14ac:dyDescent="0.15">
      <c r="A16">
        <v>307</v>
      </c>
      <c r="B16" t="str">
        <f t="shared" si="2"/>
        <v>卷15</v>
      </c>
      <c r="C16" s="1">
        <v>44248</v>
      </c>
      <c r="D16" s="1">
        <v>44255</v>
      </c>
      <c r="E16" s="2">
        <f t="shared" si="9"/>
        <v>8</v>
      </c>
      <c r="F16">
        <f t="shared" si="8"/>
        <v>-169</v>
      </c>
      <c r="G16">
        <v>-155</v>
      </c>
      <c r="H16">
        <f t="shared" si="0"/>
        <v>15</v>
      </c>
      <c r="I16">
        <f t="shared" si="4"/>
        <v>0.53333333333333333</v>
      </c>
    </row>
    <row r="17" spans="1:9" x14ac:dyDescent="0.15">
      <c r="A17">
        <v>308</v>
      </c>
      <c r="B17" t="str">
        <f t="shared" si="2"/>
        <v>卷16</v>
      </c>
      <c r="C17" s="1">
        <v>44256</v>
      </c>
      <c r="D17" s="1">
        <v>44264</v>
      </c>
      <c r="E17" s="2">
        <f t="shared" si="9"/>
        <v>9</v>
      </c>
      <c r="F17">
        <f t="shared" si="8"/>
        <v>-154</v>
      </c>
      <c r="G17">
        <v>-141</v>
      </c>
      <c r="H17">
        <f t="shared" si="0"/>
        <v>14</v>
      </c>
      <c r="I17">
        <f t="shared" si="4"/>
        <v>0.6428571428571429</v>
      </c>
    </row>
    <row r="18" spans="1:9" x14ac:dyDescent="0.15">
      <c r="A18">
        <v>309</v>
      </c>
      <c r="B18" t="str">
        <f t="shared" si="2"/>
        <v>卷17</v>
      </c>
      <c r="C18" s="1">
        <v>44265</v>
      </c>
      <c r="D18" s="1">
        <v>44271</v>
      </c>
      <c r="E18" s="2">
        <f t="shared" si="9"/>
        <v>7</v>
      </c>
      <c r="F18">
        <f t="shared" si="8"/>
        <v>-140</v>
      </c>
      <c r="G18">
        <v>-134</v>
      </c>
      <c r="H18">
        <f t="shared" si="0"/>
        <v>7</v>
      </c>
      <c r="I18">
        <f t="shared" si="4"/>
        <v>1</v>
      </c>
    </row>
    <row r="19" spans="1:9" x14ac:dyDescent="0.15">
      <c r="A19">
        <v>310</v>
      </c>
      <c r="B19" t="str">
        <f t="shared" si="2"/>
        <v>卷18</v>
      </c>
      <c r="C19" s="1">
        <v>44272</v>
      </c>
      <c r="D19" s="1">
        <v>44278</v>
      </c>
      <c r="E19" s="2">
        <f t="shared" si="9"/>
        <v>7</v>
      </c>
      <c r="F19">
        <f t="shared" si="8"/>
        <v>-133</v>
      </c>
      <c r="G19" s="2">
        <v>-125</v>
      </c>
      <c r="H19">
        <f t="shared" si="0"/>
        <v>9</v>
      </c>
      <c r="I19">
        <f t="shared" si="4"/>
        <v>0.77777777777777779</v>
      </c>
    </row>
    <row r="20" spans="1:9" x14ac:dyDescent="0.15">
      <c r="A20">
        <v>311</v>
      </c>
      <c r="B20" t="str">
        <f t="shared" si="2"/>
        <v>卷19</v>
      </c>
      <c r="C20" s="1">
        <v>44279</v>
      </c>
      <c r="D20" s="1">
        <v>44287</v>
      </c>
      <c r="E20" s="2">
        <f t="shared" si="9"/>
        <v>9</v>
      </c>
      <c r="F20">
        <f t="shared" si="8"/>
        <v>-124</v>
      </c>
      <c r="G20" s="2">
        <v>-119</v>
      </c>
      <c r="H20">
        <f t="shared" si="0"/>
        <v>6</v>
      </c>
      <c r="I20">
        <f t="shared" ref="I20" si="10">E20/H20</f>
        <v>1.5</v>
      </c>
    </row>
    <row r="21" spans="1:9" x14ac:dyDescent="0.15">
      <c r="A21">
        <v>312</v>
      </c>
      <c r="B21" t="str">
        <f t="shared" si="2"/>
        <v>卷20</v>
      </c>
      <c r="C21" s="1">
        <v>44287</v>
      </c>
      <c r="D21" s="1">
        <v>44293</v>
      </c>
      <c r="E21" s="2">
        <f t="shared" si="9"/>
        <v>7</v>
      </c>
      <c r="F21">
        <f t="shared" si="8"/>
        <v>-118</v>
      </c>
      <c r="G21" s="2">
        <v>-110</v>
      </c>
      <c r="H21">
        <f t="shared" si="0"/>
        <v>9</v>
      </c>
      <c r="I21">
        <f t="shared" ref="I21" si="11">E21/H21</f>
        <v>0.77777777777777779</v>
      </c>
    </row>
    <row r="22" spans="1:9" x14ac:dyDescent="0.15">
      <c r="A22">
        <v>313</v>
      </c>
      <c r="B22" t="str">
        <f t="shared" si="2"/>
        <v>卷21</v>
      </c>
      <c r="C22" s="1">
        <v>44294</v>
      </c>
      <c r="D22" s="1">
        <v>44300</v>
      </c>
      <c r="E22" s="2">
        <f t="shared" si="9"/>
        <v>7</v>
      </c>
      <c r="F22">
        <f t="shared" si="8"/>
        <v>-109</v>
      </c>
      <c r="G22">
        <v>-99</v>
      </c>
      <c r="H22">
        <f t="shared" si="0"/>
        <v>11</v>
      </c>
      <c r="I22">
        <f t="shared" ref="I22:I23" si="12">E22/H22</f>
        <v>0.63636363636363635</v>
      </c>
    </row>
    <row r="23" spans="1:9" x14ac:dyDescent="0.15">
      <c r="A23">
        <v>314</v>
      </c>
      <c r="B23" t="str">
        <f t="shared" si="2"/>
        <v>卷22</v>
      </c>
      <c r="C23" s="1">
        <v>44300</v>
      </c>
      <c r="D23" s="1">
        <v>44307</v>
      </c>
      <c r="E23" s="2">
        <f t="shared" si="9"/>
        <v>8</v>
      </c>
      <c r="F23">
        <f t="shared" si="8"/>
        <v>-98</v>
      </c>
      <c r="G23" s="2">
        <v>-87</v>
      </c>
      <c r="H23">
        <f t="shared" si="0"/>
        <v>12</v>
      </c>
      <c r="I23">
        <f t="shared" si="12"/>
        <v>0.66666666666666663</v>
      </c>
    </row>
    <row r="24" spans="1:9" x14ac:dyDescent="0.15">
      <c r="A24">
        <v>315</v>
      </c>
      <c r="B24" t="str">
        <f t="shared" si="2"/>
        <v>卷23</v>
      </c>
      <c r="C24" s="1">
        <v>44307</v>
      </c>
      <c r="D24" s="1">
        <v>44316</v>
      </c>
      <c r="E24" s="2">
        <f t="shared" si="9"/>
        <v>10</v>
      </c>
      <c r="F24">
        <f t="shared" si="8"/>
        <v>-86</v>
      </c>
      <c r="G24">
        <v>-75</v>
      </c>
      <c r="H24">
        <f t="shared" si="0"/>
        <v>12</v>
      </c>
      <c r="I24">
        <f t="shared" ref="I24" si="13">E24/H24</f>
        <v>0.83333333333333337</v>
      </c>
    </row>
    <row r="25" spans="1:9" x14ac:dyDescent="0.15">
      <c r="A25">
        <v>316</v>
      </c>
      <c r="B25" t="str">
        <f t="shared" si="2"/>
        <v>卷24</v>
      </c>
      <c r="C25" s="1">
        <v>44317</v>
      </c>
      <c r="D25" s="1">
        <v>44325</v>
      </c>
      <c r="E25" s="2">
        <f t="shared" si="9"/>
        <v>9</v>
      </c>
      <c r="F25">
        <f t="shared" si="8"/>
        <v>-74</v>
      </c>
      <c r="G25">
        <v>-68</v>
      </c>
      <c r="H25">
        <f t="shared" si="0"/>
        <v>7</v>
      </c>
      <c r="I25">
        <f t="shared" ref="I25:I27" si="14">E25/H25</f>
        <v>1.2857142857142858</v>
      </c>
    </row>
    <row r="26" spans="1:9" x14ac:dyDescent="0.15">
      <c r="A26">
        <v>317</v>
      </c>
      <c r="B26" t="str">
        <f t="shared" si="2"/>
        <v>卷25</v>
      </c>
      <c r="C26" s="1">
        <v>44325</v>
      </c>
      <c r="D26" s="1">
        <v>44330</v>
      </c>
      <c r="E26" s="2">
        <f t="shared" si="9"/>
        <v>6</v>
      </c>
      <c r="F26">
        <f t="shared" si="8"/>
        <v>-67</v>
      </c>
      <c r="G26">
        <v>-62</v>
      </c>
      <c r="H26">
        <f t="shared" si="0"/>
        <v>6</v>
      </c>
      <c r="I26">
        <f t="shared" ref="I26" si="15">E26/H26</f>
        <v>1</v>
      </c>
    </row>
    <row r="27" spans="1:9" x14ac:dyDescent="0.15">
      <c r="A27">
        <v>318</v>
      </c>
      <c r="B27" t="str">
        <f t="shared" si="2"/>
        <v>卷26</v>
      </c>
      <c r="C27" s="1">
        <v>44331</v>
      </c>
      <c r="D27" s="1">
        <v>44333</v>
      </c>
      <c r="E27" s="2">
        <f t="shared" si="9"/>
        <v>3</v>
      </c>
      <c r="F27">
        <f t="shared" si="8"/>
        <v>-61</v>
      </c>
      <c r="G27">
        <v>-59</v>
      </c>
      <c r="H27">
        <f t="shared" si="0"/>
        <v>3</v>
      </c>
      <c r="I27">
        <f t="shared" si="14"/>
        <v>1</v>
      </c>
    </row>
    <row r="28" spans="1:9" x14ac:dyDescent="0.15">
      <c r="A28">
        <v>319</v>
      </c>
      <c r="B28" t="str">
        <f t="shared" si="2"/>
        <v>卷27</v>
      </c>
      <c r="C28" s="1">
        <v>44334</v>
      </c>
      <c r="D28" s="1">
        <v>44340</v>
      </c>
      <c r="E28" s="2">
        <f t="shared" si="9"/>
        <v>7</v>
      </c>
      <c r="F28">
        <f t="shared" si="8"/>
        <v>-58</v>
      </c>
      <c r="G28" s="2">
        <v>-49</v>
      </c>
      <c r="H28">
        <f t="shared" si="0"/>
        <v>10</v>
      </c>
      <c r="I28">
        <f t="shared" ref="I28" si="16">E28/H28</f>
        <v>0.7</v>
      </c>
    </row>
    <row r="29" spans="1:9" x14ac:dyDescent="0.15">
      <c r="A29">
        <v>320</v>
      </c>
      <c r="B29" t="str">
        <f t="shared" si="2"/>
        <v>卷28</v>
      </c>
      <c r="C29" s="1">
        <v>44341</v>
      </c>
      <c r="D29" s="1">
        <v>44345</v>
      </c>
      <c r="E29" s="2">
        <f t="shared" ref="E29:E34" si="17">D29-C29+1</f>
        <v>5</v>
      </c>
      <c r="F29">
        <f t="shared" si="8"/>
        <v>-48</v>
      </c>
      <c r="G29" s="2">
        <v>-42</v>
      </c>
      <c r="H29">
        <f t="shared" si="0"/>
        <v>7</v>
      </c>
      <c r="I29">
        <f t="shared" ref="I29:I34" si="18">E29/H29</f>
        <v>0.7142857142857143</v>
      </c>
    </row>
    <row r="30" spans="1:9" x14ac:dyDescent="0.15">
      <c r="A30">
        <v>321</v>
      </c>
      <c r="B30" t="str">
        <f t="shared" si="2"/>
        <v>卷29</v>
      </c>
      <c r="C30" s="1">
        <v>44346</v>
      </c>
      <c r="D30" s="1">
        <v>44352</v>
      </c>
      <c r="E30" s="2">
        <f t="shared" si="17"/>
        <v>7</v>
      </c>
      <c r="F30">
        <f t="shared" si="8"/>
        <v>-41</v>
      </c>
      <c r="G30" s="2">
        <v>-33</v>
      </c>
      <c r="H30">
        <f t="shared" si="0"/>
        <v>9</v>
      </c>
      <c r="I30">
        <f t="shared" si="18"/>
        <v>0.77777777777777779</v>
      </c>
    </row>
    <row r="31" spans="1:9" x14ac:dyDescent="0.15">
      <c r="A31">
        <v>322</v>
      </c>
      <c r="B31" t="str">
        <f t="shared" si="2"/>
        <v>卷30</v>
      </c>
      <c r="C31" s="1">
        <v>44353</v>
      </c>
      <c r="D31" s="1">
        <v>44361</v>
      </c>
      <c r="E31" s="2">
        <f t="shared" si="17"/>
        <v>9</v>
      </c>
      <c r="F31">
        <f t="shared" si="8"/>
        <v>-32</v>
      </c>
      <c r="G31" s="2">
        <v>-23</v>
      </c>
      <c r="H31">
        <f t="shared" si="0"/>
        <v>10</v>
      </c>
      <c r="I31">
        <f t="shared" si="18"/>
        <v>0.9</v>
      </c>
    </row>
    <row r="32" spans="1:9" x14ac:dyDescent="0.15">
      <c r="A32">
        <v>323</v>
      </c>
      <c r="B32" t="str">
        <f t="shared" si="2"/>
        <v>卷31</v>
      </c>
      <c r="C32" s="1">
        <v>44361</v>
      </c>
      <c r="D32" s="1">
        <v>44368</v>
      </c>
      <c r="E32" s="2">
        <f t="shared" si="17"/>
        <v>8</v>
      </c>
      <c r="F32">
        <f t="shared" si="8"/>
        <v>-22</v>
      </c>
      <c r="G32" s="2">
        <v>-14</v>
      </c>
      <c r="H32">
        <f t="shared" ref="H32:H35" si="19">IF(F32*G32&lt;0,ABS(F32)+ABS(G32),G32-F32+1)</f>
        <v>9</v>
      </c>
      <c r="I32">
        <f t="shared" si="18"/>
        <v>0.88888888888888884</v>
      </c>
    </row>
    <row r="33" spans="1:9" x14ac:dyDescent="0.15">
      <c r="A33">
        <v>324</v>
      </c>
      <c r="B33" t="str">
        <f t="shared" si="2"/>
        <v>卷32</v>
      </c>
      <c r="C33" s="1">
        <v>44369</v>
      </c>
      <c r="D33" s="1">
        <v>44373</v>
      </c>
      <c r="E33" s="2">
        <f t="shared" si="17"/>
        <v>5</v>
      </c>
      <c r="F33">
        <f t="shared" si="8"/>
        <v>-13</v>
      </c>
      <c r="G33" s="2">
        <v>-8</v>
      </c>
      <c r="H33">
        <f t="shared" si="19"/>
        <v>6</v>
      </c>
      <c r="I33">
        <f t="shared" si="18"/>
        <v>0.83333333333333337</v>
      </c>
    </row>
    <row r="34" spans="1:9" x14ac:dyDescent="0.15">
      <c r="A34">
        <v>325</v>
      </c>
      <c r="B34" t="str">
        <f t="shared" si="2"/>
        <v>卷33</v>
      </c>
      <c r="C34" s="1">
        <v>44373</v>
      </c>
      <c r="D34" s="1">
        <v>44377</v>
      </c>
      <c r="E34" s="2">
        <f t="shared" si="17"/>
        <v>5</v>
      </c>
      <c r="F34">
        <f t="shared" si="8"/>
        <v>-7</v>
      </c>
      <c r="G34" s="2">
        <v>-6</v>
      </c>
      <c r="H34">
        <f t="shared" si="19"/>
        <v>2</v>
      </c>
      <c r="I34">
        <f t="shared" si="18"/>
        <v>2.5</v>
      </c>
    </row>
    <row r="35" spans="1:9" x14ac:dyDescent="0.15">
      <c r="A35">
        <v>326</v>
      </c>
      <c r="B35" t="str">
        <f t="shared" si="2"/>
        <v>卷34</v>
      </c>
      <c r="C35" s="1">
        <v>44378</v>
      </c>
      <c r="D35" s="1">
        <v>44380</v>
      </c>
      <c r="E35" s="2">
        <f t="shared" ref="E35" si="20">D35-C35+1</f>
        <v>3</v>
      </c>
      <c r="F35">
        <f t="shared" si="8"/>
        <v>-5</v>
      </c>
      <c r="G35" s="2">
        <v>-3</v>
      </c>
      <c r="H35">
        <f t="shared" si="19"/>
        <v>3</v>
      </c>
      <c r="I35">
        <f t="shared" ref="I35" si="21">E35/H35</f>
        <v>1</v>
      </c>
    </row>
    <row r="36" spans="1:9" x14ac:dyDescent="0.15">
      <c r="A36">
        <v>327</v>
      </c>
      <c r="B36" t="str">
        <f t="shared" si="2"/>
        <v>卷35</v>
      </c>
      <c r="C36" s="1">
        <v>44381</v>
      </c>
      <c r="D36" s="1">
        <v>44385</v>
      </c>
      <c r="E36" s="2">
        <f t="shared" ref="E36" si="22">D36-C36+1</f>
        <v>5</v>
      </c>
      <c r="F36">
        <f t="shared" si="8"/>
        <v>-2</v>
      </c>
      <c r="G36" s="2">
        <v>2</v>
      </c>
      <c r="H36">
        <f t="shared" ref="H36:H41" si="23">IF(F36*G36&lt;0,ABS(F36)+ABS(G36),G36-F36+1)</f>
        <v>4</v>
      </c>
      <c r="I36">
        <f t="shared" ref="I36" si="24">E36/H36</f>
        <v>1.25</v>
      </c>
    </row>
    <row r="37" spans="1:9" x14ac:dyDescent="0.15">
      <c r="A37">
        <v>328</v>
      </c>
      <c r="B37" t="str">
        <f t="shared" si="2"/>
        <v>卷36</v>
      </c>
      <c r="C37" s="1">
        <v>44386</v>
      </c>
      <c r="D37" s="1">
        <v>44390</v>
      </c>
      <c r="E37" s="2">
        <f t="shared" ref="E37" si="25">D37-C37+1</f>
        <v>5</v>
      </c>
      <c r="F37">
        <f t="shared" si="8"/>
        <v>3</v>
      </c>
      <c r="G37" s="2">
        <v>8</v>
      </c>
      <c r="H37">
        <f t="shared" si="23"/>
        <v>6</v>
      </c>
      <c r="I37">
        <f t="shared" ref="I37" si="26">E37/H37</f>
        <v>0.83333333333333337</v>
      </c>
    </row>
    <row r="38" spans="1:9" x14ac:dyDescent="0.15">
      <c r="A38">
        <v>401</v>
      </c>
      <c r="B38" t="str">
        <f t="shared" si="2"/>
        <v>卷37</v>
      </c>
      <c r="C38" s="1">
        <v>44391</v>
      </c>
      <c r="D38" s="1">
        <v>44396</v>
      </c>
      <c r="E38" s="2">
        <f t="shared" ref="E38" si="27">D38-C38+1</f>
        <v>6</v>
      </c>
      <c r="F38">
        <f t="shared" si="8"/>
        <v>9</v>
      </c>
      <c r="G38" s="2">
        <v>14</v>
      </c>
      <c r="H38">
        <f t="shared" si="23"/>
        <v>6</v>
      </c>
      <c r="I38">
        <f t="shared" ref="I38" si="28">E38/H38</f>
        <v>1</v>
      </c>
    </row>
    <row r="39" spans="1:9" x14ac:dyDescent="0.15">
      <c r="A39">
        <v>402</v>
      </c>
      <c r="B39" t="str">
        <f t="shared" si="2"/>
        <v>卷38</v>
      </c>
      <c r="C39" s="1">
        <v>44397</v>
      </c>
      <c r="D39" s="1">
        <v>44403</v>
      </c>
      <c r="E39" s="2">
        <f t="shared" ref="E39" si="29">D39-C39+1</f>
        <v>7</v>
      </c>
      <c r="F39">
        <f t="shared" si="8"/>
        <v>15</v>
      </c>
      <c r="G39" s="2">
        <v>22</v>
      </c>
      <c r="H39">
        <f t="shared" si="23"/>
        <v>8</v>
      </c>
      <c r="I39">
        <f t="shared" ref="I39" si="30">E39/H39</f>
        <v>0.875</v>
      </c>
    </row>
    <row r="40" spans="1:9" x14ac:dyDescent="0.15">
      <c r="A40">
        <v>403</v>
      </c>
      <c r="B40" t="str">
        <f t="shared" si="2"/>
        <v>卷39</v>
      </c>
      <c r="C40" s="1">
        <v>44404</v>
      </c>
      <c r="D40" s="1">
        <v>44409</v>
      </c>
      <c r="E40" s="2">
        <f t="shared" ref="E40" si="31">D40-C40+1</f>
        <v>6</v>
      </c>
      <c r="F40">
        <f t="shared" si="8"/>
        <v>23</v>
      </c>
      <c r="G40" s="2">
        <v>24</v>
      </c>
      <c r="H40">
        <f t="shared" si="23"/>
        <v>2</v>
      </c>
      <c r="I40">
        <f t="shared" ref="I40" si="32">E40/H40</f>
        <v>3</v>
      </c>
    </row>
    <row r="41" spans="1:9" x14ac:dyDescent="0.15">
      <c r="A41">
        <v>501</v>
      </c>
      <c r="B41" t="str">
        <f t="shared" si="2"/>
        <v>卷40</v>
      </c>
      <c r="C41" s="1">
        <v>44410</v>
      </c>
      <c r="D41" s="1">
        <v>44416</v>
      </c>
      <c r="E41" s="2">
        <f t="shared" ref="E41" si="33">D41-C41+1</f>
        <v>7</v>
      </c>
      <c r="F41">
        <f t="shared" si="8"/>
        <v>25</v>
      </c>
      <c r="G41" s="2">
        <v>26</v>
      </c>
      <c r="H41">
        <f t="shared" si="23"/>
        <v>2</v>
      </c>
      <c r="I41">
        <f t="shared" ref="I41:I46" si="34">E41/H41</f>
        <v>3.5</v>
      </c>
    </row>
    <row r="42" spans="1:9" x14ac:dyDescent="0.15">
      <c r="A42">
        <v>502</v>
      </c>
      <c r="B42" t="str">
        <f t="shared" si="2"/>
        <v>卷41</v>
      </c>
      <c r="C42" s="1">
        <v>44417</v>
      </c>
      <c r="D42" s="1">
        <v>44424</v>
      </c>
      <c r="E42" s="2">
        <f t="shared" ref="E42" si="35">D42-C42+1</f>
        <v>8</v>
      </c>
      <c r="F42">
        <f t="shared" si="8"/>
        <v>27</v>
      </c>
      <c r="G42" s="2">
        <v>29</v>
      </c>
      <c r="H42">
        <f t="shared" ref="H42" si="36">IF(F42*G42&lt;0,ABS(F42)+ABS(G42),G42-F42+1)</f>
        <v>3</v>
      </c>
      <c r="I42">
        <f t="shared" si="34"/>
        <v>2.6666666666666665</v>
      </c>
    </row>
    <row r="43" spans="1:9" x14ac:dyDescent="0.15">
      <c r="A43">
        <v>503</v>
      </c>
      <c r="B43" t="str">
        <f t="shared" si="2"/>
        <v>卷42</v>
      </c>
      <c r="C43" s="1">
        <v>44425</v>
      </c>
      <c r="D43" s="1">
        <v>44430</v>
      </c>
      <c r="E43" s="2">
        <f t="shared" ref="E43" si="37">D43-C43+1</f>
        <v>6</v>
      </c>
      <c r="F43">
        <f t="shared" si="8"/>
        <v>30</v>
      </c>
      <c r="G43" s="2">
        <v>35</v>
      </c>
      <c r="H43">
        <f t="shared" ref="H43" si="38">IF(F43*G43&lt;0,ABS(F43)+ABS(G43),G43-F43+1)</f>
        <v>6</v>
      </c>
      <c r="I43">
        <f t="shared" si="34"/>
        <v>1</v>
      </c>
    </row>
    <row r="44" spans="1:9" x14ac:dyDescent="0.15">
      <c r="A44">
        <v>504</v>
      </c>
      <c r="B44" t="str">
        <f t="shared" si="2"/>
        <v>卷43</v>
      </c>
      <c r="C44" s="1">
        <v>44431</v>
      </c>
      <c r="D44" s="1">
        <v>44438</v>
      </c>
      <c r="E44" s="2">
        <f t="shared" ref="E44" si="39">D44-C44+1</f>
        <v>8</v>
      </c>
      <c r="F44">
        <f t="shared" si="8"/>
        <v>36</v>
      </c>
      <c r="G44" s="2">
        <v>46</v>
      </c>
      <c r="H44">
        <f t="shared" ref="H44" si="40">IF(F44*G44&lt;0,ABS(F44)+ABS(G44),G44-F44+1)</f>
        <v>11</v>
      </c>
      <c r="I44">
        <f t="shared" si="34"/>
        <v>0.72727272727272729</v>
      </c>
    </row>
    <row r="45" spans="1:9" x14ac:dyDescent="0.15">
      <c r="A45">
        <v>505</v>
      </c>
      <c r="B45" t="str">
        <f t="shared" si="2"/>
        <v>卷44</v>
      </c>
      <c r="C45" s="1">
        <v>44439</v>
      </c>
      <c r="D45" s="1">
        <v>44446</v>
      </c>
      <c r="E45" s="2">
        <f t="shared" ref="E45" si="41">D45-C45+1</f>
        <v>8</v>
      </c>
      <c r="F45">
        <f t="shared" ref="F45" si="42">G44+1</f>
        <v>47</v>
      </c>
      <c r="G45" s="2">
        <v>60</v>
      </c>
      <c r="H45">
        <f t="shared" ref="H45" si="43">IF(F45*G45&lt;0,ABS(F45)+ABS(G45),G45-F45+1)</f>
        <v>14</v>
      </c>
      <c r="I45">
        <f t="shared" si="34"/>
        <v>0.5714285714285714</v>
      </c>
    </row>
    <row r="46" spans="1:9" x14ac:dyDescent="0.15">
      <c r="A46">
        <v>506</v>
      </c>
      <c r="B46" t="str">
        <f t="shared" si="2"/>
        <v>卷45</v>
      </c>
      <c r="C46" s="1">
        <v>44447</v>
      </c>
      <c r="D46" s="1">
        <v>44455</v>
      </c>
      <c r="E46" s="2">
        <f t="shared" ref="E46" si="44">D46-C46+1</f>
        <v>9</v>
      </c>
      <c r="F46">
        <f t="shared" ref="F46" si="45">G45+1</f>
        <v>61</v>
      </c>
      <c r="G46" s="2">
        <v>75</v>
      </c>
      <c r="H46">
        <f t="shared" ref="H46" si="46">IF(F46*G46&lt;0,ABS(F46)+ABS(G46),G46-F46+1)</f>
        <v>15</v>
      </c>
      <c r="I46">
        <f t="shared" si="34"/>
        <v>0.6</v>
      </c>
    </row>
    <row r="47" spans="1:9" x14ac:dyDescent="0.15">
      <c r="A47">
        <v>507</v>
      </c>
      <c r="B47" t="str">
        <f t="shared" si="2"/>
        <v>卷46</v>
      </c>
      <c r="C47" s="1">
        <f t="shared" ref="C47:C53" si="47">D46+1</f>
        <v>44456</v>
      </c>
      <c r="D47" s="1">
        <v>44462</v>
      </c>
      <c r="E47" s="2">
        <f t="shared" ref="E47" si="48">D47-C47+1</f>
        <v>7</v>
      </c>
      <c r="F47">
        <f t="shared" ref="F47" si="49">G46+1</f>
        <v>76</v>
      </c>
      <c r="G47" s="2">
        <v>84</v>
      </c>
      <c r="H47">
        <f t="shared" ref="H47" si="50">IF(F47*G47&lt;0,ABS(F47)+ABS(G47),G47-F47+1)</f>
        <v>9</v>
      </c>
      <c r="I47">
        <f t="shared" ref="I47" si="51">E47/H47</f>
        <v>0.77777777777777779</v>
      </c>
    </row>
    <row r="48" spans="1:9" x14ac:dyDescent="0.15">
      <c r="A48">
        <v>508</v>
      </c>
      <c r="B48" t="str">
        <f t="shared" si="2"/>
        <v>卷47</v>
      </c>
      <c r="C48" s="1">
        <f t="shared" si="47"/>
        <v>44463</v>
      </c>
      <c r="D48" s="1">
        <v>44469</v>
      </c>
      <c r="E48" s="2">
        <f t="shared" ref="E48" si="52">D48-C48+1</f>
        <v>7</v>
      </c>
      <c r="F48">
        <f t="shared" ref="F48" si="53">G47+1</f>
        <v>85</v>
      </c>
      <c r="G48" s="2">
        <v>91</v>
      </c>
      <c r="H48">
        <f t="shared" ref="H48" si="54">IF(F48*G48&lt;0,ABS(F48)+ABS(G48),G48-F48+1)</f>
        <v>7</v>
      </c>
      <c r="I48">
        <f t="shared" ref="I48" si="55">E48/H48</f>
        <v>1</v>
      </c>
    </row>
    <row r="49" spans="1:9" x14ac:dyDescent="0.15">
      <c r="A49">
        <v>509</v>
      </c>
      <c r="B49" t="str">
        <f t="shared" si="2"/>
        <v>卷48</v>
      </c>
      <c r="C49" s="1">
        <f t="shared" si="47"/>
        <v>44470</v>
      </c>
      <c r="D49" s="1">
        <v>44477</v>
      </c>
      <c r="E49" s="2">
        <f t="shared" ref="E49" si="56">D49-C49+1</f>
        <v>8</v>
      </c>
      <c r="F49">
        <f t="shared" ref="F49" si="57">G48+1</f>
        <v>92</v>
      </c>
      <c r="G49" s="2">
        <v>105</v>
      </c>
      <c r="H49">
        <f t="shared" ref="H49" si="58">IF(F49*G49&lt;0,ABS(F49)+ABS(G49),G49-F49+1)</f>
        <v>14</v>
      </c>
      <c r="I49">
        <f t="shared" ref="I49" si="59">E49/H49</f>
        <v>0.5714285714285714</v>
      </c>
    </row>
    <row r="50" spans="1:9" x14ac:dyDescent="0.15">
      <c r="A50">
        <v>510</v>
      </c>
      <c r="B50" t="str">
        <f t="shared" si="2"/>
        <v>卷49</v>
      </c>
      <c r="C50" s="1">
        <f t="shared" si="47"/>
        <v>44478</v>
      </c>
      <c r="D50" s="1">
        <v>44486</v>
      </c>
      <c r="E50" s="2">
        <f t="shared" ref="E50" si="60">D50-C50+1</f>
        <v>9</v>
      </c>
      <c r="F50">
        <f t="shared" ref="F50" si="61">G49+1</f>
        <v>106</v>
      </c>
      <c r="G50" s="2">
        <v>115</v>
      </c>
      <c r="H50">
        <f t="shared" ref="H50" si="62">IF(F50*G50&lt;0,ABS(F50)+ABS(G50),G50-F50+1)</f>
        <v>10</v>
      </c>
      <c r="I50">
        <f t="shared" ref="I50" si="63">E50/H50</f>
        <v>0.9</v>
      </c>
    </row>
    <row r="51" spans="1:9" x14ac:dyDescent="0.15">
      <c r="A51">
        <v>511</v>
      </c>
      <c r="B51" t="str">
        <f t="shared" si="2"/>
        <v>卷50</v>
      </c>
      <c r="C51" s="1">
        <f t="shared" si="47"/>
        <v>44487</v>
      </c>
      <c r="D51" s="1">
        <v>44496</v>
      </c>
      <c r="E51" s="2">
        <f t="shared" ref="E51" si="64">D51-C51+1</f>
        <v>10</v>
      </c>
      <c r="F51">
        <f t="shared" ref="F51" si="65">G50+1</f>
        <v>116</v>
      </c>
      <c r="G51" s="2">
        <v>124</v>
      </c>
      <c r="H51">
        <f t="shared" ref="H51" si="66">IF(F51*G51&lt;0,ABS(F51)+ABS(G51),G51-F51+1)</f>
        <v>9</v>
      </c>
      <c r="I51">
        <f t="shared" ref="I51" si="67">E51/H51</f>
        <v>1.1111111111111112</v>
      </c>
    </row>
    <row r="52" spans="1:9" x14ac:dyDescent="0.15">
      <c r="A52">
        <v>512</v>
      </c>
      <c r="B52" t="str">
        <f t="shared" si="2"/>
        <v>卷51</v>
      </c>
      <c r="C52" s="1">
        <f t="shared" si="47"/>
        <v>44497</v>
      </c>
      <c r="D52" s="1">
        <v>44504</v>
      </c>
      <c r="E52" s="2">
        <f t="shared" ref="E52" si="68">D52-C52+1</f>
        <v>8</v>
      </c>
      <c r="F52">
        <f t="shared" ref="F52" si="69">G51+1</f>
        <v>125</v>
      </c>
      <c r="G52" s="2">
        <v>133</v>
      </c>
      <c r="H52">
        <f t="shared" ref="H52" si="70">IF(F52*G52&lt;0,ABS(F52)+ABS(G52),G52-F52+1)</f>
        <v>9</v>
      </c>
      <c r="I52">
        <f t="shared" ref="I52" si="71">E52/H52</f>
        <v>0.88888888888888884</v>
      </c>
    </row>
    <row r="53" spans="1:9" x14ac:dyDescent="0.15">
      <c r="A53">
        <v>513</v>
      </c>
      <c r="B53" t="str">
        <f t="shared" si="2"/>
        <v>卷52</v>
      </c>
      <c r="C53" s="1">
        <f t="shared" si="47"/>
        <v>44505</v>
      </c>
      <c r="D53" s="1">
        <v>44513</v>
      </c>
      <c r="E53" s="2">
        <f t="shared" ref="E53" si="72">D53-C53+1</f>
        <v>9</v>
      </c>
      <c r="F53">
        <f t="shared" ref="F53" si="73">G52+1</f>
        <v>134</v>
      </c>
      <c r="G53" s="2">
        <v>145</v>
      </c>
      <c r="H53">
        <f t="shared" ref="H53" si="74">IF(F53*G53&lt;0,ABS(F53)+ABS(G53),G53-F53+1)</f>
        <v>12</v>
      </c>
      <c r="I53">
        <f t="shared" ref="I53" si="75">E53/H53</f>
        <v>0.75</v>
      </c>
    </row>
    <row r="54" spans="1:9" x14ac:dyDescent="0.15">
      <c r="A54">
        <v>514</v>
      </c>
      <c r="B54" t="str">
        <f t="shared" si="2"/>
        <v>卷53</v>
      </c>
      <c r="C54" s="1">
        <f t="shared" ref="C54" si="76">D53+1</f>
        <v>44514</v>
      </c>
      <c r="D54" s="1">
        <v>44521</v>
      </c>
      <c r="E54" s="2">
        <f t="shared" ref="E54" si="77">D54-C54+1</f>
        <v>8</v>
      </c>
      <c r="F54">
        <f t="shared" ref="F54" si="78">G53+1</f>
        <v>146</v>
      </c>
      <c r="G54" s="2">
        <v>156</v>
      </c>
      <c r="H54">
        <f t="shared" ref="H54" si="79">IF(F54*G54&lt;0,ABS(F54)+ABS(G54),G54-F54+1)</f>
        <v>11</v>
      </c>
      <c r="I54">
        <f t="shared" ref="I54" si="80">E54/H54</f>
        <v>0.72727272727272729</v>
      </c>
    </row>
    <row r="55" spans="1:9" x14ac:dyDescent="0.15">
      <c r="A55">
        <v>515</v>
      </c>
      <c r="B55" t="str">
        <f t="shared" si="2"/>
        <v>卷54</v>
      </c>
      <c r="C55" s="1">
        <f t="shared" ref="C55" si="81">D54+1</f>
        <v>44522</v>
      </c>
      <c r="D55" s="1">
        <v>44529</v>
      </c>
      <c r="E55" s="2">
        <f t="shared" ref="E55" si="82">D55-C55+1</f>
        <v>8</v>
      </c>
      <c r="F55">
        <f t="shared" ref="F55" si="83">G54+1</f>
        <v>157</v>
      </c>
      <c r="G55" s="2">
        <v>163</v>
      </c>
      <c r="H55">
        <f t="shared" ref="H55" si="84">IF(F55*G55&lt;0,ABS(F55)+ABS(G55),G55-F55+1)</f>
        <v>7</v>
      </c>
      <c r="I55">
        <f t="shared" ref="I55" si="85">E55/H55</f>
        <v>1.1428571428571428</v>
      </c>
    </row>
    <row r="56" spans="1:9" x14ac:dyDescent="0.15">
      <c r="A56">
        <v>516</v>
      </c>
      <c r="B56" t="str">
        <f t="shared" si="2"/>
        <v>卷55</v>
      </c>
      <c r="C56" s="1">
        <f t="shared" ref="C56" si="86">D55+1</f>
        <v>44530</v>
      </c>
      <c r="D56" s="1">
        <v>44535</v>
      </c>
      <c r="E56" s="2">
        <f t="shared" ref="E56" si="87">D56-C56+1</f>
        <v>6</v>
      </c>
      <c r="F56">
        <f t="shared" ref="F56" si="88">G55+1</f>
        <v>164</v>
      </c>
      <c r="G56" s="2">
        <v>166</v>
      </c>
      <c r="H56">
        <f t="shared" ref="H56" si="89">IF(F56*G56&lt;0,ABS(F56)+ABS(G56),G56-F56+1)</f>
        <v>3</v>
      </c>
      <c r="I56">
        <f t="shared" ref="I56" si="90">E56/H56</f>
        <v>2</v>
      </c>
    </row>
    <row r="57" spans="1:9" x14ac:dyDescent="0.15">
      <c r="A57">
        <v>517</v>
      </c>
      <c r="B57" t="str">
        <f t="shared" si="2"/>
        <v>卷56</v>
      </c>
      <c r="C57" s="1">
        <f t="shared" ref="C57" si="91">D56+1</f>
        <v>44536</v>
      </c>
      <c r="D57" s="1">
        <v>44542</v>
      </c>
      <c r="E57" s="2">
        <f t="shared" ref="E57" si="92">D57-C57+1</f>
        <v>7</v>
      </c>
      <c r="F57">
        <f t="shared" ref="F57" si="93">G56+1</f>
        <v>167</v>
      </c>
      <c r="G57" s="2">
        <v>171</v>
      </c>
      <c r="H57">
        <f t="shared" ref="H57" si="94">IF(F57*G57&lt;0,ABS(F57)+ABS(G57),G57-F57+1)</f>
        <v>5</v>
      </c>
      <c r="I57">
        <f t="shared" ref="I57" si="95">E57/H57</f>
        <v>1.4</v>
      </c>
    </row>
    <row r="58" spans="1:9" x14ac:dyDescent="0.15">
      <c r="A58">
        <v>518</v>
      </c>
      <c r="B58" t="str">
        <f t="shared" si="2"/>
        <v>卷57</v>
      </c>
      <c r="C58" s="1">
        <f t="shared" ref="C58" si="96">D57+1</f>
        <v>44543</v>
      </c>
      <c r="D58" s="1">
        <v>44550</v>
      </c>
      <c r="E58" s="2">
        <f t="shared" ref="E58" si="97">D58-C58+1</f>
        <v>8</v>
      </c>
      <c r="F58">
        <f t="shared" ref="F58" si="98">G57+1</f>
        <v>172</v>
      </c>
      <c r="G58" s="2">
        <v>180</v>
      </c>
      <c r="H58">
        <f t="shared" ref="H58" si="99">IF(F58*G58&lt;0,ABS(F58)+ABS(G58),G58-F58+1)</f>
        <v>9</v>
      </c>
      <c r="I58">
        <f t="shared" ref="I58" si="100">E58/H58</f>
        <v>0.88888888888888884</v>
      </c>
    </row>
    <row r="59" spans="1:9" x14ac:dyDescent="0.15">
      <c r="A59">
        <v>519</v>
      </c>
      <c r="B59" t="str">
        <f t="shared" si="2"/>
        <v>卷58</v>
      </c>
      <c r="C59" s="1">
        <f t="shared" ref="C59" si="101">D58+1</f>
        <v>44551</v>
      </c>
      <c r="D59" s="1">
        <v>44557</v>
      </c>
      <c r="E59" s="2">
        <f t="shared" ref="E59" si="102">D59-C59+1</f>
        <v>7</v>
      </c>
      <c r="F59">
        <f t="shared" ref="F59" si="103">G58+1</f>
        <v>181</v>
      </c>
      <c r="G59" s="2">
        <v>187</v>
      </c>
      <c r="H59">
        <f t="shared" ref="H59" si="104">IF(F59*G59&lt;0,ABS(F59)+ABS(G59),G59-F59+1)</f>
        <v>7</v>
      </c>
      <c r="I59">
        <f t="shared" ref="I59" si="105">E59/H59</f>
        <v>1</v>
      </c>
    </row>
    <row r="60" spans="1:9" x14ac:dyDescent="0.15">
      <c r="A60">
        <v>520</v>
      </c>
      <c r="B60" t="str">
        <f t="shared" si="2"/>
        <v>卷59</v>
      </c>
      <c r="C60" s="1">
        <f t="shared" ref="C60" si="106">D59+1</f>
        <v>44558</v>
      </c>
      <c r="D60" s="1">
        <v>44565</v>
      </c>
      <c r="E60" s="2">
        <f t="shared" ref="E60" si="107">D60-C60+1</f>
        <v>8</v>
      </c>
      <c r="F60">
        <f t="shared" ref="F60" si="108">G59+1</f>
        <v>188</v>
      </c>
      <c r="G60" s="2">
        <v>190</v>
      </c>
      <c r="H60">
        <f t="shared" ref="H60" si="109">IF(F60*G60&lt;0,ABS(F60)+ABS(G60),G60-F60+1)</f>
        <v>3</v>
      </c>
      <c r="I60">
        <f t="shared" ref="I60" si="110">E60/H60</f>
        <v>2.6666666666666665</v>
      </c>
    </row>
    <row r="61" spans="1:9" x14ac:dyDescent="0.15">
      <c r="A61">
        <v>521</v>
      </c>
      <c r="B61" t="str">
        <f t="shared" si="2"/>
        <v>卷60</v>
      </c>
      <c r="C61" s="1">
        <f t="shared" ref="C61" si="111">D60+1</f>
        <v>44566</v>
      </c>
      <c r="D61" s="1">
        <v>44574</v>
      </c>
      <c r="E61" s="2">
        <f t="shared" ref="E61" si="112">D61-C61+1</f>
        <v>9</v>
      </c>
      <c r="F61">
        <f t="shared" ref="F61" si="113">G60+1</f>
        <v>191</v>
      </c>
      <c r="G61" s="2">
        <v>193</v>
      </c>
      <c r="H61">
        <f t="shared" ref="H61" si="114">IF(F61*G61&lt;0,ABS(F61)+ABS(G61),G61-F61+1)</f>
        <v>3</v>
      </c>
      <c r="I61">
        <f t="shared" ref="I61" si="115">E61/H61</f>
        <v>3</v>
      </c>
    </row>
    <row r="62" spans="1:9" x14ac:dyDescent="0.15">
      <c r="A62">
        <v>522</v>
      </c>
      <c r="B62" t="str">
        <f t="shared" si="2"/>
        <v>卷61</v>
      </c>
      <c r="C62" s="1">
        <f t="shared" ref="C62" si="116">D61+1</f>
        <v>44575</v>
      </c>
      <c r="D62" s="1">
        <v>44584</v>
      </c>
      <c r="E62" s="2">
        <f t="shared" ref="E62" si="117">D62-C62+1</f>
        <v>10</v>
      </c>
      <c r="F62">
        <f t="shared" ref="F62" si="118">G61+1</f>
        <v>194</v>
      </c>
      <c r="G62" s="2">
        <v>195</v>
      </c>
      <c r="H62">
        <f t="shared" ref="H62" si="119">IF(F62*G62&lt;0,ABS(F62)+ABS(G62),G62-F62+1)</f>
        <v>2</v>
      </c>
      <c r="I62">
        <f t="shared" ref="I62" si="120">E62/H62</f>
        <v>5</v>
      </c>
    </row>
    <row r="63" spans="1:9" x14ac:dyDescent="0.15">
      <c r="A63">
        <v>523</v>
      </c>
      <c r="B63" t="str">
        <f t="shared" si="2"/>
        <v>卷62</v>
      </c>
      <c r="C63" s="1">
        <f t="shared" ref="C63" si="121">D62+1</f>
        <v>44585</v>
      </c>
      <c r="D63" s="1">
        <v>44592</v>
      </c>
      <c r="E63" s="2">
        <f t="shared" ref="E63" si="122">D63-C63+1</f>
        <v>8</v>
      </c>
      <c r="F63">
        <f t="shared" ref="F63" si="123">G62+1</f>
        <v>196</v>
      </c>
      <c r="G63" s="2">
        <v>198</v>
      </c>
      <c r="H63">
        <f t="shared" ref="H63" si="124">IF(F63*G63&lt;0,ABS(F63)+ABS(G63),G63-F63+1)</f>
        <v>3</v>
      </c>
      <c r="I63">
        <f t="shared" ref="I63" si="125">E63/H63</f>
        <v>2.6666666666666665</v>
      </c>
    </row>
    <row r="64" spans="1:9" x14ac:dyDescent="0.15">
      <c r="A64">
        <v>524</v>
      </c>
      <c r="B64" t="str">
        <f t="shared" si="2"/>
        <v>卷63</v>
      </c>
      <c r="C64" s="1">
        <f t="shared" ref="C64" si="126">D63+1</f>
        <v>44593</v>
      </c>
      <c r="D64" s="1">
        <v>44600</v>
      </c>
      <c r="E64" s="2">
        <f t="shared" ref="E64" si="127">D64-C64+1</f>
        <v>8</v>
      </c>
      <c r="F64">
        <f t="shared" ref="F64" si="128">G63+1</f>
        <v>199</v>
      </c>
      <c r="G64" s="2">
        <v>200</v>
      </c>
      <c r="H64">
        <f t="shared" ref="H64" si="129">IF(F64*G64&lt;0,ABS(F64)+ABS(G64),G64-F64+1)</f>
        <v>2</v>
      </c>
      <c r="I64">
        <f t="shared" ref="I64" si="130">E64/H64</f>
        <v>4</v>
      </c>
    </row>
    <row r="65" spans="1:9" x14ac:dyDescent="0.15">
      <c r="A65">
        <v>525</v>
      </c>
      <c r="B65" t="str">
        <f t="shared" si="2"/>
        <v>卷64</v>
      </c>
      <c r="C65" s="1">
        <f t="shared" ref="C65" si="131">D64+1</f>
        <v>44601</v>
      </c>
      <c r="D65" s="1">
        <v>44608</v>
      </c>
      <c r="E65" s="2">
        <f t="shared" ref="E65" si="132">D65-C65+1</f>
        <v>8</v>
      </c>
      <c r="F65">
        <f t="shared" ref="F65" si="133">G64+1</f>
        <v>201</v>
      </c>
      <c r="G65" s="2">
        <v>205</v>
      </c>
      <c r="H65">
        <f t="shared" ref="H65" si="134">IF(F65*G65&lt;0,ABS(F65)+ABS(G65),G65-F65+1)</f>
        <v>5</v>
      </c>
      <c r="I65">
        <f t="shared" ref="I65" si="135">E65/H65</f>
        <v>1.6</v>
      </c>
    </row>
    <row r="66" spans="1:9" x14ac:dyDescent="0.15">
      <c r="A66">
        <v>526</v>
      </c>
      <c r="B66" t="str">
        <f t="shared" si="2"/>
        <v>卷65</v>
      </c>
      <c r="C66" s="1">
        <f t="shared" ref="C66" si="136">D65+1</f>
        <v>44609</v>
      </c>
      <c r="D66" s="1">
        <v>44616</v>
      </c>
      <c r="E66" s="2">
        <f t="shared" ref="E66" si="137">D66-C66+1</f>
        <v>8</v>
      </c>
      <c r="F66">
        <f t="shared" ref="F66" si="138">G65+1</f>
        <v>206</v>
      </c>
      <c r="G66" s="2">
        <v>208</v>
      </c>
      <c r="H66">
        <f t="shared" ref="H66" si="139">IF(F66*G66&lt;0,ABS(F66)+ABS(G66),G66-F66+1)</f>
        <v>3</v>
      </c>
      <c r="I66">
        <f t="shared" ref="I66" si="140">E66/H66</f>
        <v>2.6666666666666665</v>
      </c>
    </row>
    <row r="67" spans="1:9" x14ac:dyDescent="0.15">
      <c r="A67">
        <v>527</v>
      </c>
      <c r="B67" t="str">
        <f t="shared" si="2"/>
        <v>卷66</v>
      </c>
      <c r="C67" s="1">
        <f t="shared" ref="C67" si="141">D66+1</f>
        <v>44617</v>
      </c>
      <c r="D67" s="1">
        <v>44625</v>
      </c>
      <c r="E67" s="2">
        <f t="shared" ref="E67" si="142">D67-C67+1</f>
        <v>9</v>
      </c>
      <c r="F67">
        <f t="shared" ref="F67" si="143">G66+1</f>
        <v>209</v>
      </c>
      <c r="G67" s="2">
        <v>213</v>
      </c>
      <c r="H67">
        <f t="shared" ref="H67" si="144">IF(F67*G67&lt;0,ABS(F67)+ABS(G67),G67-F67+1)</f>
        <v>5</v>
      </c>
      <c r="I67">
        <f t="shared" ref="I67" si="145">E67/H67</f>
        <v>1.8</v>
      </c>
    </row>
    <row r="68" spans="1:9" x14ac:dyDescent="0.15">
      <c r="A68">
        <v>528</v>
      </c>
      <c r="B68" t="str">
        <f t="shared" si="2"/>
        <v>卷67</v>
      </c>
      <c r="C68" s="1">
        <f t="shared" ref="C68" si="146">D67+1</f>
        <v>44626</v>
      </c>
      <c r="D68" s="1">
        <v>44632</v>
      </c>
      <c r="E68" s="2">
        <f t="shared" ref="E68" si="147">D68-C68+1</f>
        <v>7</v>
      </c>
      <c r="F68">
        <f t="shared" ref="F68" si="148">G67+1</f>
        <v>214</v>
      </c>
      <c r="G68" s="2">
        <v>216</v>
      </c>
      <c r="H68">
        <f t="shared" ref="H68" si="149">IF(F68*G68&lt;0,ABS(F68)+ABS(G68),G68-F68+1)</f>
        <v>3</v>
      </c>
      <c r="I68">
        <f t="shared" ref="I68" si="150">E68/H68</f>
        <v>2.3333333333333335</v>
      </c>
    </row>
    <row r="69" spans="1:9" x14ac:dyDescent="0.15">
      <c r="A69">
        <v>529</v>
      </c>
      <c r="B69" t="str">
        <f t="shared" si="2"/>
        <v>卷68</v>
      </c>
      <c r="C69" s="1">
        <f t="shared" ref="C69:C71" si="151">D68+1</f>
        <v>44633</v>
      </c>
      <c r="D69" s="1">
        <v>44639</v>
      </c>
      <c r="E69" s="2">
        <f t="shared" ref="E69" si="152">D69-C69+1</f>
        <v>7</v>
      </c>
      <c r="F69">
        <f t="shared" ref="F69" si="153">G68+1</f>
        <v>217</v>
      </c>
      <c r="G69" s="2">
        <v>219</v>
      </c>
      <c r="H69">
        <f t="shared" ref="H69" si="154">IF(F69*G69&lt;0,ABS(F69)+ABS(G69),G69-F69+1)</f>
        <v>3</v>
      </c>
      <c r="I69">
        <f t="shared" ref="I69" si="155">E69/H69</f>
        <v>2.3333333333333335</v>
      </c>
    </row>
    <row r="70" spans="1:9" x14ac:dyDescent="0.15">
      <c r="A70">
        <v>601</v>
      </c>
      <c r="B70" t="str">
        <f t="shared" si="2"/>
        <v>卷69</v>
      </c>
      <c r="C70" s="1">
        <v>44709</v>
      </c>
      <c r="D70" s="1">
        <v>44715</v>
      </c>
      <c r="E70" s="2">
        <f t="shared" ref="E70" si="156">D70-C70+1</f>
        <v>7</v>
      </c>
      <c r="F70">
        <f t="shared" ref="F70" si="157">G69+1</f>
        <v>220</v>
      </c>
      <c r="G70" s="2">
        <v>222</v>
      </c>
      <c r="H70">
        <f t="shared" ref="H70" si="158">IF(F70*G70&lt;0,ABS(F70)+ABS(G70),G70-F70+1)</f>
        <v>3</v>
      </c>
      <c r="I70">
        <f t="shared" ref="I70" si="159">E70/H70</f>
        <v>2.3333333333333335</v>
      </c>
    </row>
    <row r="71" spans="1:9" x14ac:dyDescent="0.15">
      <c r="A71">
        <v>602</v>
      </c>
      <c r="B71" t="str">
        <f t="shared" si="2"/>
        <v>卷70</v>
      </c>
      <c r="C71" s="1">
        <f t="shared" si="151"/>
        <v>44716</v>
      </c>
      <c r="D71" s="1">
        <v>44722</v>
      </c>
      <c r="E71" s="2">
        <f t="shared" ref="E71" si="160">D71-C71+1</f>
        <v>7</v>
      </c>
      <c r="F71">
        <f t="shared" ref="F71" si="161">G70+1</f>
        <v>223</v>
      </c>
      <c r="G71" s="2">
        <v>227</v>
      </c>
      <c r="H71">
        <f t="shared" ref="H71" si="162">IF(F71*G71&lt;0,ABS(F71)+ABS(G71),G71-F71+1)</f>
        <v>5</v>
      </c>
      <c r="I71">
        <f t="shared" ref="I71" si="163">E71/H71</f>
        <v>1.4</v>
      </c>
    </row>
    <row r="72" spans="1:9" x14ac:dyDescent="0.15">
      <c r="A72">
        <v>603</v>
      </c>
      <c r="B72" t="str">
        <f t="shared" si="2"/>
        <v>卷71</v>
      </c>
      <c r="C72" s="1">
        <f t="shared" ref="C72" si="164">D71+1</f>
        <v>44723</v>
      </c>
      <c r="D72" s="1">
        <v>44728</v>
      </c>
      <c r="E72" s="2">
        <f t="shared" ref="E72" si="165">D72-C72+1</f>
        <v>6</v>
      </c>
      <c r="F72">
        <f t="shared" ref="F72" si="166">G71+1</f>
        <v>228</v>
      </c>
      <c r="G72" s="2">
        <v>230</v>
      </c>
      <c r="H72">
        <f t="shared" ref="H72" si="167">IF(F72*G72&lt;0,ABS(F72)+ABS(G72),G72-F72+1)</f>
        <v>3</v>
      </c>
      <c r="I72">
        <f t="shared" ref="I72" si="168">E72/H72</f>
        <v>2</v>
      </c>
    </row>
    <row r="73" spans="1:9" x14ac:dyDescent="0.15">
      <c r="A73">
        <v>604</v>
      </c>
      <c r="B73" t="str">
        <f t="shared" si="2"/>
        <v>卷72</v>
      </c>
      <c r="C73" s="1">
        <f t="shared" ref="C73" si="169">D72+1</f>
        <v>44729</v>
      </c>
      <c r="D73" s="1">
        <v>44735</v>
      </c>
      <c r="E73" s="2">
        <f t="shared" ref="E73" si="170">D73-C73+1</f>
        <v>7</v>
      </c>
      <c r="F73">
        <f t="shared" ref="F73" si="171">G72+1</f>
        <v>231</v>
      </c>
      <c r="G73" s="2">
        <v>234</v>
      </c>
      <c r="H73">
        <f t="shared" ref="H73" si="172">IF(F73*G73&lt;0,ABS(F73)+ABS(G73),G73-F73+1)</f>
        <v>4</v>
      </c>
      <c r="I73">
        <f t="shared" ref="I73" si="173">E73/H73</f>
        <v>1.75</v>
      </c>
    </row>
    <row r="74" spans="1:9" x14ac:dyDescent="0.15">
      <c r="A74">
        <v>605</v>
      </c>
      <c r="B74" t="str">
        <f t="shared" si="2"/>
        <v>卷73</v>
      </c>
      <c r="C74" s="1">
        <f t="shared" ref="C74" si="174">D73+1</f>
        <v>44736</v>
      </c>
      <c r="D74" s="1">
        <v>44740</v>
      </c>
      <c r="E74" s="2">
        <f t="shared" ref="E74" si="175">D74-C74+1</f>
        <v>5</v>
      </c>
      <c r="F74">
        <f t="shared" ref="F74" si="176">G73+1</f>
        <v>235</v>
      </c>
      <c r="G74" s="2">
        <v>237</v>
      </c>
      <c r="H74">
        <f t="shared" ref="H74" si="177">IF(F74*G74&lt;0,ABS(F74)+ABS(G74),G74-F74+1)</f>
        <v>3</v>
      </c>
      <c r="I74">
        <f t="shared" ref="I74" si="178">E74/H74</f>
        <v>1.6666666666666667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tabSelected="1" workbookViewId="0">
      <pane ySplit="1" topLeftCell="A55" activePane="bottomLeft" state="frozen"/>
      <selection pane="bottomLeft" activeCell="I74" sqref="I74"/>
    </sheetView>
  </sheetViews>
  <sheetFormatPr defaultRowHeight="13.5" x14ac:dyDescent="0.15"/>
  <cols>
    <col min="6" max="6" width="33.375" customWidth="1"/>
    <col min="7" max="7" width="22.125" customWidth="1"/>
    <col min="8" max="8" width="9" style="11"/>
  </cols>
  <sheetData>
    <row r="1" spans="1:9" s="3" customFormat="1" x14ac:dyDescent="0.15">
      <c r="A1" s="3" t="s">
        <v>344</v>
      </c>
      <c r="B1" s="3" t="s">
        <v>346</v>
      </c>
      <c r="C1" s="10" t="s">
        <v>345</v>
      </c>
      <c r="D1" s="3" t="s">
        <v>3</v>
      </c>
      <c r="E1" s="3" t="s">
        <v>4</v>
      </c>
      <c r="F1" s="5" t="s">
        <v>388</v>
      </c>
      <c r="G1" s="5" t="s">
        <v>389</v>
      </c>
      <c r="H1" s="12" t="s">
        <v>368</v>
      </c>
      <c r="I1" s="6" t="s">
        <v>369</v>
      </c>
    </row>
    <row r="2" spans="1:9" x14ac:dyDescent="0.15">
      <c r="A2">
        <v>101</v>
      </c>
      <c r="B2" t="str">
        <f>VLOOKUP($A2,統計!$A:$G,2,)</f>
        <v>卷1</v>
      </c>
      <c r="C2" t="s">
        <v>324</v>
      </c>
      <c r="D2">
        <f>VLOOKUP($A2,統計!$A:$G,6,)</f>
        <v>-403</v>
      </c>
      <c r="E2">
        <f>VLOOKUP($A2,統計!$A:$G,7,)</f>
        <v>-369</v>
      </c>
      <c r="F2" t="s">
        <v>386</v>
      </c>
      <c r="H2" s="11" t="s">
        <v>348</v>
      </c>
      <c r="I2" t="str">
        <f>A2&amp;"|"&amp;"["&amp;B2&amp;"](5_筆記/资治通鉴"&amp;SUBSTITUTE(B2,"卷","")&amp;".html)|"&amp;C2&amp;"|"&amp;D2&amp;"|"&amp;E2&amp;"|"&amp;F2&amp;"|"&amp;G2&amp;"|"&amp;H2</f>
        <v>101|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15">
      <c r="A3">
        <v>102</v>
      </c>
      <c r="B3" t="str">
        <f>VLOOKUP($A3,統計!$A:$G,2,)</f>
        <v>卷2</v>
      </c>
      <c r="C3" t="s">
        <v>325</v>
      </c>
      <c r="D3">
        <f>VLOOKUP($A3,統計!$A:$G,6,)</f>
        <v>-368</v>
      </c>
      <c r="E3">
        <f>VLOOKUP($A3,統計!$A:$G,7,)</f>
        <v>-321</v>
      </c>
      <c r="F3" t="s">
        <v>390</v>
      </c>
      <c r="G3" t="s">
        <v>387</v>
      </c>
      <c r="H3" s="11" t="s">
        <v>347</v>
      </c>
      <c r="I3" t="str">
        <f t="shared" ref="I3:I66" si="0">A3&amp;"|"&amp;"["&amp;B3&amp;"](5_筆記/资治通鉴"&amp;SUBSTITUTE(B3,"卷","")&amp;".html)|"&amp;C3&amp;"|"&amp;D3&amp;"|"&amp;E3&amp;"|"&amp;F3&amp;"|"&amp;G3&amp;"|"&amp;H3</f>
        <v>102|[卷2](5_筆記/资治通鉴2.html)|周紀二|-368|-321|齊威王時期諸田譜系|商鞅二十等爵|周顯王共48年</v>
      </c>
    </row>
    <row r="4" spans="1:9" x14ac:dyDescent="0.15">
      <c r="A4">
        <v>103</v>
      </c>
      <c r="B4" t="str">
        <f>VLOOKUP($A4,統計!$A:$G,2,)</f>
        <v>卷3</v>
      </c>
      <c r="C4" t="s">
        <v>326</v>
      </c>
      <c r="D4">
        <f>VLOOKUP($A4,統計!$A:$G,6,)</f>
        <v>-320</v>
      </c>
      <c r="E4">
        <f>VLOOKUP($A4,統計!$A:$G,7,)</f>
        <v>-298</v>
      </c>
      <c r="G4" t="s">
        <v>391</v>
      </c>
      <c r="H4" s="11" t="s">
        <v>349</v>
      </c>
      <c r="I4" t="str">
        <f t="shared" si="0"/>
        <v>103|[卷3](5_筆記/资治通鉴3.html)|周紀三|-320|-298||古蜀國世系|周慎靚王共6年、周赧王至17年</v>
      </c>
    </row>
    <row r="5" spans="1:9" x14ac:dyDescent="0.15">
      <c r="A5">
        <v>104</v>
      </c>
      <c r="B5" t="str">
        <f>VLOOKUP($A5,統計!$A:$G,2,)</f>
        <v>卷4</v>
      </c>
      <c r="C5" t="s">
        <v>327</v>
      </c>
      <c r="D5">
        <f>VLOOKUP($A5,統計!$A:$G,6,)</f>
        <v>-297</v>
      </c>
      <c r="E5">
        <f>VLOOKUP($A5,統計!$A:$G,7,)</f>
        <v>-273</v>
      </c>
      <c r="G5" t="s">
        <v>392</v>
      </c>
      <c r="H5" s="11" t="s">
        <v>350</v>
      </c>
      <c r="I5" t="str">
        <f t="shared" si="0"/>
        <v>104|[卷4](5_筆記/资治通鉴4.html)|周紀四|-297|-273||楚国都城与各种郢都、西周國、東周國|周赧王18年至42年</v>
      </c>
    </row>
    <row r="6" spans="1:9" x14ac:dyDescent="0.15">
      <c r="A6">
        <v>105</v>
      </c>
      <c r="B6" t="str">
        <f>VLOOKUP($A6,統計!$A:$G,2,)</f>
        <v>卷5</v>
      </c>
      <c r="C6" t="s">
        <v>328</v>
      </c>
      <c r="D6">
        <f>VLOOKUP($A6,統計!$A:$G,6,)</f>
        <v>-272</v>
      </c>
      <c r="E6">
        <f>VLOOKUP($A6,統計!$A:$G,7,)</f>
        <v>-256</v>
      </c>
      <c r="F6" t="s">
        <v>432</v>
      </c>
      <c r="H6" s="11" t="s">
        <v>351</v>
      </c>
      <c r="I6" t="str">
        <f t="shared" si="0"/>
        <v>105|[卷5](5_筆記/资治通鉴5.html)|周紀五|-272|-256|孔子世系簡圖(至秦)、秦始皇關系圖||周赧王43年至59年</v>
      </c>
    </row>
    <row r="7" spans="1:9" x14ac:dyDescent="0.15">
      <c r="A7">
        <v>201</v>
      </c>
      <c r="B7" t="str">
        <f>VLOOKUP($A7,統計!$A:$G,2,)</f>
        <v>卷6</v>
      </c>
      <c r="C7" t="s">
        <v>329</v>
      </c>
      <c r="D7">
        <f>VLOOKUP($A7,統計!$A:$G,6,)</f>
        <v>-255</v>
      </c>
      <c r="E7">
        <f>VLOOKUP($A7,統計!$A:$G,7,)</f>
        <v>-228</v>
      </c>
      <c r="G7" t="s">
        <v>393</v>
      </c>
      <c r="H7" s="11" t="s">
        <v>352</v>
      </c>
      <c r="I7" t="str">
        <f t="shared" si="0"/>
        <v>201|[卷6](5_筆記/资治通鉴6.html)|秦紀一|-255|-228||韓國都城變遷史|秦昭襄王52年至56年、秦孝文王共1年、秦莊襄王共3年、秦王政至19年</v>
      </c>
    </row>
    <row r="8" spans="1:9" x14ac:dyDescent="0.15">
      <c r="A8">
        <v>202</v>
      </c>
      <c r="B8" t="str">
        <f>VLOOKUP($A8,統計!$A:$G,2,)</f>
        <v>卷7</v>
      </c>
      <c r="C8" t="s">
        <v>330</v>
      </c>
      <c r="D8">
        <f>VLOOKUP($A8,統計!$A:$G,6,)</f>
        <v>-227</v>
      </c>
      <c r="E8">
        <f>VLOOKUP($A8,統計!$A:$G,7,)</f>
        <v>-209</v>
      </c>
      <c r="F8" t="s">
        <v>394</v>
      </c>
      <c r="H8" s="11" t="s">
        <v>353</v>
      </c>
      <c r="I8" t="str">
        <f t="shared" si="0"/>
        <v>202|[卷7](5_筆記/资治通鉴7.html)|秦紀二|-227|-209|王翦家族、蒙驁家族、項燕家族||秦始皇20年至37年、秦二世元年</v>
      </c>
    </row>
    <row r="9" spans="1:9" x14ac:dyDescent="0.15">
      <c r="A9">
        <v>203</v>
      </c>
      <c r="B9" t="str">
        <f>VLOOKUP($A9,統計!$A:$G,2,)</f>
        <v>卷8</v>
      </c>
      <c r="C9" t="s">
        <v>331</v>
      </c>
      <c r="D9">
        <f>VLOOKUP($A9,統計!$A:$G,6,)</f>
        <v>-208</v>
      </c>
      <c r="E9">
        <f>VLOOKUP($A9,統計!$A:$G,7,)</f>
        <v>-207</v>
      </c>
      <c r="H9" s="11" t="s">
        <v>354</v>
      </c>
      <c r="I9" t="str">
        <f t="shared" si="0"/>
        <v>203|[卷8](5_筆記/资治通鉴8.html)|秦紀三|-208|-207|||秦二世2年至3年</v>
      </c>
    </row>
    <row r="10" spans="1:9" x14ac:dyDescent="0.15">
      <c r="A10">
        <v>301</v>
      </c>
      <c r="B10" t="str">
        <f>VLOOKUP($A10,統計!$A:$G,2,)</f>
        <v>卷9</v>
      </c>
      <c r="C10" t="s">
        <v>332</v>
      </c>
      <c r="D10">
        <f>VLOOKUP($A10,統計!$A:$G,6,)</f>
        <v>-206</v>
      </c>
      <c r="E10">
        <f>VLOOKUP($A10,統計!$A:$G,7,)</f>
        <v>-205</v>
      </c>
      <c r="F10" t="s">
        <v>396</v>
      </c>
      <c r="G10" t="s">
        <v>395</v>
      </c>
      <c r="H10" s="11" t="s">
        <v>362</v>
      </c>
      <c r="I10" t="str">
        <f t="shared" si="0"/>
        <v>301|[卷9](5_筆記/资治通鉴9.html)|漢紀一|-206|-205|秦末漢初政權逗逼分裂圖|歷代歲首表|楚漢至2年</v>
      </c>
    </row>
    <row r="11" spans="1:9" x14ac:dyDescent="0.15">
      <c r="A11">
        <v>302</v>
      </c>
      <c r="B11" t="str">
        <f>VLOOKUP($A11,統計!$A:$G,2,)</f>
        <v>卷10</v>
      </c>
      <c r="C11" t="s">
        <v>333</v>
      </c>
      <c r="D11">
        <f>VLOOKUP($A11,統計!$A:$G,6,)</f>
        <v>-204</v>
      </c>
      <c r="E11">
        <f>VLOOKUP($A11,統計!$A:$G,7,)</f>
        <v>-203</v>
      </c>
      <c r="G11" t="s">
        <v>433</v>
      </c>
      <c r="H11" s="11" t="s">
        <v>355</v>
      </c>
      <c r="I11" t="str">
        <f t="shared" si="0"/>
        <v>302|[卷10](5_筆記/资治通鉴10.html)|漢紀二|-204|-203||周禮宴請等級、韓信戰役表|楚漢3年至4年</v>
      </c>
    </row>
    <row r="12" spans="1:9" x14ac:dyDescent="0.15">
      <c r="A12">
        <v>303</v>
      </c>
      <c r="B12" t="str">
        <f>VLOOKUP($A12,統計!$A:$G,2,)</f>
        <v>卷11</v>
      </c>
      <c r="C12" t="s">
        <v>334</v>
      </c>
      <c r="D12">
        <f>VLOOKUP($A12,統計!$A:$G,6,)</f>
        <v>-202</v>
      </c>
      <c r="E12">
        <f>VLOOKUP($A12,統計!$A:$G,7,)</f>
        <v>-200</v>
      </c>
      <c r="G12" t="s">
        <v>434</v>
      </c>
      <c r="H12" s="11" t="s">
        <v>356</v>
      </c>
      <c r="I12" t="str">
        <f t="shared" si="0"/>
        <v>303|[卷11](5_筆記/资治通鉴11.html)|漢紀三|-202|-200||詔書形式、驛站交通規格、鞋類型|漢高祖5年至7年</v>
      </c>
    </row>
    <row r="13" spans="1:9" x14ac:dyDescent="0.15">
      <c r="A13">
        <v>304</v>
      </c>
      <c r="B13" t="str">
        <f>VLOOKUP($A13,統計!$A:$G,2,)</f>
        <v>卷12</v>
      </c>
      <c r="C13" t="s">
        <v>335</v>
      </c>
      <c r="D13">
        <f>VLOOKUP($A13,統計!$A:$G,6,)</f>
        <v>-199</v>
      </c>
      <c r="E13">
        <f>VLOOKUP($A13,統計!$A:$G,7,)</f>
        <v>-188</v>
      </c>
      <c r="H13" s="11" t="s">
        <v>357</v>
      </c>
      <c r="I13" t="str">
        <f t="shared" si="0"/>
        <v>304|[卷12](5_筆記/资治通鉴12.html)|漢紀四|-199|-188|||漢高祖8年至12年、漢惠帝共7年</v>
      </c>
    </row>
    <row r="14" spans="1:9" x14ac:dyDescent="0.15">
      <c r="A14">
        <v>305</v>
      </c>
      <c r="B14" t="str">
        <f>VLOOKUP($A14,統計!$A:$G,2,)</f>
        <v>卷13</v>
      </c>
      <c r="C14" t="s">
        <v>336</v>
      </c>
      <c r="D14">
        <f>VLOOKUP($A14,統計!$A:$G,6,)</f>
        <v>-187</v>
      </c>
      <c r="E14">
        <f>VLOOKUP($A14,統計!$A:$G,7,)</f>
        <v>-178</v>
      </c>
      <c r="F14" t="s">
        <v>397</v>
      </c>
      <c r="G14" t="s">
        <v>435</v>
      </c>
      <c r="H14" s="11" t="s">
        <v>358</v>
      </c>
      <c r="I14" t="str">
        <f t="shared" si="0"/>
        <v>305|[卷13](5_筆記/资治通鉴13.html)|漢紀五|-187|-178|諸呂世系圖|漢惠帝掛名子嗣表|漢高后共8年、漢文帝至2年</v>
      </c>
    </row>
    <row r="15" spans="1:9" x14ac:dyDescent="0.15">
      <c r="A15">
        <v>306</v>
      </c>
      <c r="B15" t="str">
        <f>VLOOKUP($A15,統計!$A:$G,2,)</f>
        <v>卷14</v>
      </c>
      <c r="C15" t="s">
        <v>337</v>
      </c>
      <c r="D15">
        <f>VLOOKUP($A15,統計!$A:$G,6,)</f>
        <v>-177</v>
      </c>
      <c r="E15">
        <f>VLOOKUP($A15,統計!$A:$G,7,)</f>
        <v>-170</v>
      </c>
      <c r="G15" t="s">
        <v>436</v>
      </c>
      <c r="H15" s="11" t="s">
        <v>359</v>
      </c>
      <c r="I15" t="str">
        <f t="shared" si="0"/>
        <v>306|[卷14](5_筆記/资治通鉴14.html)|漢紀六|-177|-170||漢歷代皇帝生前廟名、大夫罪名表、各類彗星|漢文帝3年至10年</v>
      </c>
    </row>
    <row r="16" spans="1:9" x14ac:dyDescent="0.15">
      <c r="A16">
        <v>307</v>
      </c>
      <c r="B16" t="str">
        <f>VLOOKUP($A16,統計!$A:$G,2,)</f>
        <v>卷15</v>
      </c>
      <c r="C16" t="s">
        <v>338</v>
      </c>
      <c r="D16">
        <f>VLOOKUP($A16,統計!$A:$G,6,)</f>
        <v>-169</v>
      </c>
      <c r="E16">
        <f>VLOOKUP($A16,統計!$A:$G,7,)</f>
        <v>-155</v>
      </c>
      <c r="G16" t="s">
        <v>437</v>
      </c>
      <c r="H16" s="11" t="s">
        <v>360</v>
      </c>
      <c r="I16" t="str">
        <f t="shared" si="0"/>
        <v>307|[卷15](5_筆記/资治通鉴15.html)|漢紀七|-169|-155||秦漢三公九卿概要|漢文帝11年至23年、漢景帝至2年</v>
      </c>
    </row>
    <row r="17" spans="1:9" x14ac:dyDescent="0.15">
      <c r="A17">
        <v>308</v>
      </c>
      <c r="B17" t="str">
        <f>VLOOKUP($A17,統計!$A:$G,2,)</f>
        <v>卷16</v>
      </c>
      <c r="C17" t="s">
        <v>339</v>
      </c>
      <c r="D17">
        <f>VLOOKUP($A17,統計!$A:$G,6,)</f>
        <v>-154</v>
      </c>
      <c r="E17">
        <f>VLOOKUP($A17,統計!$A:$G,7,)</f>
        <v>-141</v>
      </c>
      <c r="F17" t="s">
        <v>438</v>
      </c>
      <c r="G17" t="s">
        <v>490</v>
      </c>
      <c r="H17" s="11" t="s">
        <v>361</v>
      </c>
      <c r="I17" t="str">
        <f t="shared" si="0"/>
        <v>308|[卷16](5_筆記/资治通鉴16.html)|漢紀八|-154|-141|七國之亂世系圖、臧兒田竇世系圖|漢兵役類型(昭帝紀注)|漢景帝3年至16年</v>
      </c>
    </row>
    <row r="18" spans="1:9" x14ac:dyDescent="0.15">
      <c r="A18">
        <v>309</v>
      </c>
      <c r="B18" t="str">
        <f>VLOOKUP($A18,統計!$A:$G,2,)</f>
        <v>卷17</v>
      </c>
      <c r="C18" t="s">
        <v>340</v>
      </c>
      <c r="D18">
        <f>VLOOKUP($A18,統計!$A:$G,6,)</f>
        <v>-140</v>
      </c>
      <c r="E18">
        <f>VLOOKUP($A18,統計!$A:$G,7,)</f>
        <v>-134</v>
      </c>
      <c r="F18" t="s">
        <v>399</v>
      </c>
      <c r="G18" t="s">
        <v>398</v>
      </c>
      <c r="H18" s="11" t="s">
        <v>363</v>
      </c>
      <c r="I18" t="str">
        <f t="shared" si="0"/>
        <v>309|[卷17](5_筆記/资治通鉴17.html)|漢紀九|-140|-134|衛霍裙帶世系|牢獄別稱|漢武帝至7年</v>
      </c>
    </row>
    <row r="19" spans="1:9" x14ac:dyDescent="0.15">
      <c r="A19">
        <v>310</v>
      </c>
      <c r="B19" t="str">
        <f>VLOOKUP($A19,統計!$A:$G,2,)</f>
        <v>卷18</v>
      </c>
      <c r="C19" t="s">
        <v>341</v>
      </c>
      <c r="D19">
        <f>VLOOKUP($A19,統計!$A:$G,6,)</f>
        <v>-133</v>
      </c>
      <c r="E19">
        <f>VLOOKUP($A19,統計!$A:$G,7,)</f>
        <v>-125</v>
      </c>
      <c r="G19" t="s">
        <v>400</v>
      </c>
      <c r="H19" s="11" t="s">
        <v>364</v>
      </c>
      <c r="I19" t="str">
        <f t="shared" si="0"/>
        <v>310|[卷18](5_筆記/资治通鉴18.html)|漢紀十|-133|-125||武帝時期漢匈重要戰役|漢武帝8年至16年</v>
      </c>
    </row>
    <row r="20" spans="1:9" x14ac:dyDescent="0.15">
      <c r="A20">
        <v>311</v>
      </c>
      <c r="B20" t="str">
        <f>VLOOKUP($A20,統計!$A:$G,2,)</f>
        <v>卷19</v>
      </c>
      <c r="C20" t="s">
        <v>342</v>
      </c>
      <c r="D20">
        <f>VLOOKUP($A20,統計!$A:$G,6,)</f>
        <v>-124</v>
      </c>
      <c r="E20">
        <f>VLOOKUP($A20,統計!$A:$G,7,)</f>
        <v>-119</v>
      </c>
      <c r="F20" t="s">
        <v>439</v>
      </c>
      <c r="G20" t="s">
        <v>440</v>
      </c>
      <c r="H20" s="11" t="s">
        <v>365</v>
      </c>
      <c r="I20" t="str">
        <f t="shared" si="0"/>
        <v>311|[卷19](5_筆記/资治通鉴19.html)|漢紀十一|-124|-119|淮南衡山謀反世系、死守外戚的平陽侯曹氏|武功爵表、張騫兩次探索各國紀要、白鹿皮幣|漢武帝17年至22年</v>
      </c>
    </row>
    <row r="21" spans="1:9" x14ac:dyDescent="0.15">
      <c r="A21">
        <v>312</v>
      </c>
      <c r="B21" t="str">
        <f>VLOOKUP($A21,統計!$A:$G,2,)</f>
        <v>卷20</v>
      </c>
      <c r="C21" t="s">
        <v>343</v>
      </c>
      <c r="D21">
        <f>VLOOKUP($A21,統計!$A:$G,6,)</f>
        <v>-118</v>
      </c>
      <c r="E21">
        <f>VLOOKUP($A21,統計!$A:$G,7,)</f>
        <v>-110</v>
      </c>
      <c r="G21" t="s">
        <v>441</v>
      </c>
      <c r="H21" s="11" t="s">
        <v>370</v>
      </c>
      <c r="I21" t="str">
        <f t="shared" si="0"/>
        <v>312|[卷20](5_筆記/资治通鉴20.html)|漢紀十二|-118|-110||西南諸夷|漢武帝17年至23年至31年</v>
      </c>
    </row>
    <row r="22" spans="1:9" x14ac:dyDescent="0.15">
      <c r="A22">
        <v>313</v>
      </c>
      <c r="B22" t="str">
        <f>VLOOKUP($A22,統計!$A:$G,2,)</f>
        <v>卷21</v>
      </c>
      <c r="C22" t="s">
        <v>50</v>
      </c>
      <c r="D22">
        <f>VLOOKUP($A22,統計!$A:$G,6,)</f>
        <v>-109</v>
      </c>
      <c r="E22">
        <f>VLOOKUP($A22,統計!$A:$G,7,)</f>
        <v>-99</v>
      </c>
      <c r="H22" s="11" t="s">
        <v>371</v>
      </c>
      <c r="I22" t="str">
        <f t="shared" si="0"/>
        <v>313|[卷21](5_筆記/资治通鉴21.html)|漢紀十三|-109|-99|||漢武帝32年至42年</v>
      </c>
    </row>
    <row r="23" spans="1:9" x14ac:dyDescent="0.15">
      <c r="A23">
        <v>314</v>
      </c>
      <c r="B23" t="str">
        <f>VLOOKUP($A23,統計!$A:$G,2,)</f>
        <v>卷22</v>
      </c>
      <c r="C23" t="s">
        <v>51</v>
      </c>
      <c r="D23">
        <f>VLOOKUP($A23,統計!$A:$G,6,)</f>
        <v>-98</v>
      </c>
      <c r="E23">
        <f>VLOOKUP($A23,統計!$A:$G,7,)</f>
        <v>-87</v>
      </c>
      <c r="G23" t="s">
        <v>442</v>
      </c>
      <c r="H23" s="11" t="s">
        <v>372</v>
      </c>
      <c r="I23" t="str">
        <f t="shared" si="0"/>
        <v>314|[卷22](5_筆記/资治通鉴22.html)|漢紀十四|-98|-87||漢朝匈奴官制、漢武帝子嗣、人臣功五品|漢武帝43年至54年</v>
      </c>
    </row>
    <row r="24" spans="1:9" x14ac:dyDescent="0.15">
      <c r="A24">
        <v>315</v>
      </c>
      <c r="B24" t="str">
        <f>VLOOKUP($A24,統計!$A:$G,2,)</f>
        <v>卷23</v>
      </c>
      <c r="C24" t="s">
        <v>52</v>
      </c>
      <c r="D24">
        <f>VLOOKUP($A24,統計!$A:$G,6,)</f>
        <v>-86</v>
      </c>
      <c r="E24">
        <f>VLOOKUP($A24,統計!$A:$G,7,)</f>
        <v>-75</v>
      </c>
      <c r="F24" t="s">
        <v>443</v>
      </c>
      <c r="H24" s="11" t="s">
        <v>373</v>
      </c>
      <c r="I24" t="str">
        <f t="shared" si="0"/>
        <v>315|[卷23](5_筆記/资治通鉴23.html)|漢紀十五|-86|-75|匈奴五單于爭立背景、假設蓋主嫁王充、上官皇后世系||漢昭帝至12年</v>
      </c>
    </row>
    <row r="25" spans="1:9" x14ac:dyDescent="0.15">
      <c r="A25">
        <v>316</v>
      </c>
      <c r="B25" t="str">
        <f>VLOOKUP($A25,統計!$A:$G,2,)</f>
        <v>卷24</v>
      </c>
      <c r="C25" t="s">
        <v>53</v>
      </c>
      <c r="D25">
        <f>VLOOKUP($A25,統計!$A:$G,6,)</f>
        <v>-74</v>
      </c>
      <c r="E25">
        <f>VLOOKUP($A25,統計!$A:$G,7,)</f>
        <v>-68</v>
      </c>
      <c r="F25" t="s">
        <v>401</v>
      </c>
      <c r="G25" t="s">
        <v>402</v>
      </c>
      <c r="H25" s="11" t="s">
        <v>374</v>
      </c>
      <c r="I25" t="str">
        <f t="shared" si="0"/>
        <v>316|[卷24](5_筆記/资治通鉴24.html)|漢紀十六|-74|-68|漢武帝子嗣皇帝示意圖、霍光世系|西漢綬帶顏色、各時代盜墓信息|漢昭帝13年、漢廢帝、漢宣帝至6年</v>
      </c>
    </row>
    <row r="26" spans="1:9" x14ac:dyDescent="0.15">
      <c r="A26">
        <v>317</v>
      </c>
      <c r="B26" t="str">
        <f>VLOOKUP($A26,統計!$A:$G,2,)</f>
        <v>卷25</v>
      </c>
      <c r="C26" t="s">
        <v>54</v>
      </c>
      <c r="D26">
        <f>VLOOKUP($A26,統計!$A:$G,6,)</f>
        <v>-67</v>
      </c>
      <c r="E26">
        <f>VLOOKUP($A26,統計!$A:$G,7,)</f>
        <v>-62</v>
      </c>
      <c r="G26" t="s">
        <v>403</v>
      </c>
      <c r="H26" s="11" t="s">
        <v>375</v>
      </c>
      <c r="I26" t="str">
        <f t="shared" si="0"/>
        <v>317|[卷25](5_筆記/资治通鉴25.html)|漢紀十七|-67|-62||五爭車師|漢宣帝7年至12年</v>
      </c>
    </row>
    <row r="27" spans="1:9" x14ac:dyDescent="0.15">
      <c r="A27">
        <v>318</v>
      </c>
      <c r="B27" t="str">
        <f>VLOOKUP($A27,統計!$A:$G,2,)</f>
        <v>卷26</v>
      </c>
      <c r="C27" t="s">
        <v>55</v>
      </c>
      <c r="D27">
        <f>VLOOKUP($A27,統計!$A:$G,6,)</f>
        <v>-61</v>
      </c>
      <c r="E27">
        <f>VLOOKUP($A27,統計!$A:$G,7,)</f>
        <v>-59</v>
      </c>
      <c r="H27" s="11" t="s">
        <v>376</v>
      </c>
      <c r="I27" t="str">
        <f t="shared" si="0"/>
        <v>318|[卷26](5_筆記/资治通鉴26.html)|漢紀十八|-61|-59|||漢宣帝13年至15年</v>
      </c>
    </row>
    <row r="28" spans="1:9" x14ac:dyDescent="0.15">
      <c r="A28">
        <v>319</v>
      </c>
      <c r="B28" t="str">
        <f>VLOOKUP($A28,統計!$A:$G,2,)</f>
        <v>卷27</v>
      </c>
      <c r="C28" t="s">
        <v>56</v>
      </c>
      <c r="D28">
        <f>VLOOKUP($A28,統計!$A:$G,6,)</f>
        <v>-58</v>
      </c>
      <c r="E28">
        <f>VLOOKUP($A28,統計!$A:$G,7,)</f>
        <v>-49</v>
      </c>
      <c r="F28" t="s">
        <v>405</v>
      </c>
      <c r="G28" t="s">
        <v>404</v>
      </c>
      <c r="H28" s="11" t="s">
        <v>377</v>
      </c>
      <c r="I28" t="str">
        <f t="shared" si="0"/>
        <v>319|[卷27](5_筆記/资治通鉴27.html)|漢紀十九|-58|-49|麒麟閣十一功臣成分|五單于爭立表|漢宣帝16年至25年</v>
      </c>
    </row>
    <row r="29" spans="1:9" x14ac:dyDescent="0.15">
      <c r="A29">
        <v>320</v>
      </c>
      <c r="B29" t="str">
        <f>VLOOKUP($A29,統計!$A:$G,2,)</f>
        <v>卷28</v>
      </c>
      <c r="C29" t="s">
        <v>57</v>
      </c>
      <c r="D29">
        <f>VLOOKUP($A29,統計!$A:$G,6,)</f>
        <v>-48</v>
      </c>
      <c r="E29">
        <f>VLOOKUP($A29,統計!$A:$G,7,)</f>
        <v>-42</v>
      </c>
      <c r="G29" t="s">
        <v>406</v>
      </c>
      <c r="H29" s="11" t="s">
        <v>378</v>
      </c>
      <c r="I29" t="str">
        <f t="shared" si="0"/>
        <v>320|[卷28](5_筆記/资治通鉴28.html)|漢紀二十|-48|-42||蕭史黨爭表、舜命九官（尚書）|漢元帝至7年</v>
      </c>
    </row>
    <row r="30" spans="1:9" x14ac:dyDescent="0.15">
      <c r="A30">
        <v>321</v>
      </c>
      <c r="B30" t="str">
        <f>VLOOKUP($A30,統計!$A:$G,2,)</f>
        <v>卷29</v>
      </c>
      <c r="C30" t="s">
        <v>58</v>
      </c>
      <c r="D30">
        <f>VLOOKUP($A30,統計!$A:$G,6,)</f>
        <v>-41</v>
      </c>
      <c r="E30">
        <f>VLOOKUP($A30,統計!$A:$G,7,)</f>
        <v>-33</v>
      </c>
      <c r="F30" t="s">
        <v>407</v>
      </c>
      <c r="H30" s="11" t="s">
        <v>379</v>
      </c>
      <c r="I30" t="str">
        <f t="shared" si="0"/>
        <v>321|[卷29](5_筆記/资治通鉴29.html)|漢紀二十一|-41|-33|金日磾及班彪世系||漢元帝8年至16年</v>
      </c>
    </row>
    <row r="31" spans="1:9" x14ac:dyDescent="0.15">
      <c r="A31">
        <v>322</v>
      </c>
      <c r="B31" t="str">
        <f>VLOOKUP($A31,統計!$A:$G,2,)</f>
        <v>卷30</v>
      </c>
      <c r="C31" t="s">
        <v>59</v>
      </c>
      <c r="D31">
        <f>VLOOKUP($A31,統計!$A:$G,6,)</f>
        <v>-32</v>
      </c>
      <c r="E31">
        <f>VLOOKUP($A31,統計!$A:$G,7,)</f>
        <v>-23</v>
      </c>
      <c r="F31" t="s">
        <v>408</v>
      </c>
      <c r="H31" s="11" t="s">
        <v>380</v>
      </c>
      <c r="I31" t="str">
        <f t="shared" si="0"/>
        <v>322|[卷30](5_筆記/资治通鉴30.html)|漢紀二十二|-32|-23|呼韓邪世系||漢成帝至10年</v>
      </c>
    </row>
    <row r="32" spans="1:9" x14ac:dyDescent="0.15">
      <c r="A32">
        <v>323</v>
      </c>
      <c r="B32" t="str">
        <f>VLOOKUP($A32,統計!$A:$G,2,)</f>
        <v>卷31</v>
      </c>
      <c r="C32" t="s">
        <v>60</v>
      </c>
      <c r="D32">
        <f>VLOOKUP($A32,統計!$A:$G,6,)</f>
        <v>-22</v>
      </c>
      <c r="E32">
        <f>VLOOKUP($A32,統計!$A:$G,7,)</f>
        <v>-14</v>
      </c>
      <c r="F32" t="s">
        <v>409</v>
      </c>
      <c r="G32" t="s">
        <v>410</v>
      </c>
      <c r="H32" s="11" t="s">
        <v>381</v>
      </c>
      <c r="I32" t="str">
        <f t="shared" si="0"/>
        <v>323|[卷31](5_筆記/资治通鉴31.html)|漢紀二十三|-22|-14|許平君世系、班氏世系|墳形製|漢成帝11年19年</v>
      </c>
    </row>
    <row r="33" spans="1:9" x14ac:dyDescent="0.15">
      <c r="A33">
        <v>324</v>
      </c>
      <c r="B33" t="str">
        <f>VLOOKUP($A33,統計!$A:$G,2,)</f>
        <v>卷32</v>
      </c>
      <c r="C33" t="s">
        <v>61</v>
      </c>
      <c r="D33">
        <f>VLOOKUP($A33,統計!$A:$G,6,)</f>
        <v>-13</v>
      </c>
      <c r="E33">
        <f>VLOOKUP($A33,統計!$A:$G,7,)</f>
        <v>-8</v>
      </c>
      <c r="F33" t="s">
        <v>411</v>
      </c>
      <c r="H33" s="11" t="s">
        <v>382</v>
      </c>
      <c r="I33" t="str">
        <f t="shared" si="0"/>
        <v>324|[卷32](5_筆記/资治通鉴32.html)|漢紀二十四|-13|-8|馮奉世世系||漢成帝20年至25年</v>
      </c>
    </row>
    <row r="34" spans="1:9" x14ac:dyDescent="0.15">
      <c r="A34">
        <v>325</v>
      </c>
      <c r="B34" t="str">
        <f>VLOOKUP($A34,統計!$A:$G,2,)</f>
        <v>卷33</v>
      </c>
      <c r="C34" t="s">
        <v>62</v>
      </c>
      <c r="D34">
        <f>VLOOKUP($A34,統計!$A:$G,6,)</f>
        <v>-7</v>
      </c>
      <c r="E34">
        <f>VLOOKUP($A34,統計!$A:$G,7,)</f>
        <v>-6</v>
      </c>
      <c r="F34" t="s">
        <v>412</v>
      </c>
      <c r="H34" s="11" t="s">
        <v>383</v>
      </c>
      <c r="I34" t="str">
        <f t="shared" si="0"/>
        <v>325|[卷33](5_筆記/资治通鉴33.html)|漢紀二十五|-7|-6|傅丁太后世系||漢成帝26年、漢哀帝元年</v>
      </c>
    </row>
    <row r="35" spans="1:9" x14ac:dyDescent="0.15">
      <c r="A35">
        <v>326</v>
      </c>
      <c r="B35" t="str">
        <f>VLOOKUP($A35,統計!$A:$G,2,)</f>
        <v>卷34</v>
      </c>
      <c r="C35" t="s">
        <v>63</v>
      </c>
      <c r="D35">
        <f>VLOOKUP($A35,統計!$A:$G,6,)</f>
        <v>-5</v>
      </c>
      <c r="E35">
        <f>VLOOKUP($A35,統計!$A:$G,7,)</f>
        <v>-3</v>
      </c>
      <c r="G35" t="s">
        <v>413</v>
      </c>
      <c r="H35" s="11" t="s">
        <v>384</v>
      </c>
      <c r="I35" t="str">
        <f t="shared" si="0"/>
        <v>326|[卷34](5_筆記/资治通鉴34.html)|漢紀二十六|-5|-3||西漢帝王男寵表|漢哀帝2年至4年</v>
      </c>
    </row>
    <row r="36" spans="1:9" x14ac:dyDescent="0.15">
      <c r="A36">
        <v>327</v>
      </c>
      <c r="B36" t="str">
        <f>VLOOKUP($A36,統計!$A:$G,2,)</f>
        <v>卷35</v>
      </c>
      <c r="C36" t="s">
        <v>64</v>
      </c>
      <c r="D36">
        <f>VLOOKUP($A36,統計!$A:$G,6,)</f>
        <v>-2</v>
      </c>
      <c r="E36">
        <f>VLOOKUP($A36,統計!$A:$G,7,)</f>
        <v>2</v>
      </c>
      <c r="F36" t="s">
        <v>415</v>
      </c>
      <c r="G36" t="s">
        <v>414</v>
      </c>
      <c r="H36" s="11" t="s">
        <v>385</v>
      </c>
      <c r="I36" t="str">
        <f t="shared" si="0"/>
        <v>327|[卷35](5_筆記/资治通鉴35.html)|漢紀二十七|-2|2|衛子夫後衛氏世系|新三公分職|漢哀帝5年至6年、漢平帝至2年</v>
      </c>
    </row>
    <row r="37" spans="1:9" x14ac:dyDescent="0.15">
      <c r="A37">
        <v>328</v>
      </c>
      <c r="B37" t="str">
        <f>VLOOKUP($A37,統計!$A:$G,2,)</f>
        <v>卷36</v>
      </c>
      <c r="C37" t="s">
        <v>65</v>
      </c>
      <c r="D37">
        <f>VLOOKUP($A37,統計!$A:$G,6,)</f>
        <v>3</v>
      </c>
      <c r="E37">
        <f>VLOOKUP($A37,統計!$A:$G,7,)</f>
        <v>8</v>
      </c>
      <c r="G37" t="s">
        <v>416</v>
      </c>
      <c r="H37" s="11" t="s">
        <v>417</v>
      </c>
      <c r="I37" t="str">
        <f t="shared" si="0"/>
        <v>328|[卷36](5_筆記/资治通鉴36.html)|漢紀二十八|3|8||九錫之法|漢平帝3年至6年、王莽居攝、始初至3年</v>
      </c>
    </row>
    <row r="38" spans="1:9" x14ac:dyDescent="0.15">
      <c r="A38">
        <v>401</v>
      </c>
      <c r="B38" t="str">
        <f>VLOOKUP($A38,統計!$A:$G,2,)</f>
        <v>卷37</v>
      </c>
      <c r="C38" t="s">
        <v>66</v>
      </c>
      <c r="D38">
        <f>VLOOKUP($A38,統計!$A:$G,6,)</f>
        <v>9</v>
      </c>
      <c r="E38">
        <f>VLOOKUP($A38,統計!$A:$G,7,)</f>
        <v>14</v>
      </c>
      <c r="G38" t="s">
        <v>419</v>
      </c>
      <c r="H38" s="11" t="s">
        <v>418</v>
      </c>
      <c r="I38" t="str">
        <f t="shared" si="0"/>
        <v>401|[卷37](5_筆記/资治通鉴37.html)|漢紀二十九|9|14||王莽十一公表、漢官儀印制|王莽至6年</v>
      </c>
    </row>
    <row r="39" spans="1:9" x14ac:dyDescent="0.15">
      <c r="A39">
        <v>402</v>
      </c>
      <c r="B39" t="str">
        <f>VLOOKUP($A39,統計!$A:$G,2,)</f>
        <v>卷38</v>
      </c>
      <c r="C39" t="s">
        <v>67</v>
      </c>
      <c r="D39">
        <f>VLOOKUP($A39,統計!$A:$G,6,)</f>
        <v>15</v>
      </c>
      <c r="E39">
        <f>VLOOKUP($A39,統計!$A:$G,7,)</f>
        <v>22</v>
      </c>
      <c r="G39" t="s">
        <v>463</v>
      </c>
      <c r="H39" s="11" t="s">
        <v>420</v>
      </c>
      <c r="I39" t="str">
        <f t="shared" si="0"/>
        <v>402|[卷38](5_筆記/资治通鉴38.html)|漢紀三十|15|22||王莽滅親表、周禮天子六宮制度、六宮安置表|王莽7年至14年</v>
      </c>
    </row>
    <row r="40" spans="1:9" x14ac:dyDescent="0.15">
      <c r="A40">
        <v>403</v>
      </c>
      <c r="B40" t="str">
        <f>VLOOKUP($A40,統計!$A:$G,2,)</f>
        <v>卷39</v>
      </c>
      <c r="C40" t="s">
        <v>68</v>
      </c>
      <c r="D40">
        <f>VLOOKUP($A40,統計!$A:$G,6,)</f>
        <v>23</v>
      </c>
      <c r="E40">
        <f>VLOOKUP($A40,統計!$A:$G,7,)</f>
        <v>24</v>
      </c>
      <c r="G40" t="s">
        <v>422</v>
      </c>
      <c r="H40" s="11" t="s">
        <v>421</v>
      </c>
      <c r="I40" t="str">
        <f t="shared" si="0"/>
        <v>403|[卷39](5_筆記/资治通鉴39.html)|漢紀三十一|23|24||東漢幽州十郡、銅馬諸賊表|王莽15年、玄漢至2年</v>
      </c>
    </row>
    <row r="41" spans="1:9" x14ac:dyDescent="0.15">
      <c r="A41">
        <v>501</v>
      </c>
      <c r="B41" t="str">
        <f>VLOOKUP($A41,統計!$A:$G,2,)</f>
        <v>卷40</v>
      </c>
      <c r="C41" t="s">
        <v>69</v>
      </c>
      <c r="D41">
        <f>VLOOKUP($A41,統計!$A:$G,6,)</f>
        <v>25</v>
      </c>
      <c r="E41">
        <f>VLOOKUP($A41,統計!$A:$G,7,)</f>
        <v>26</v>
      </c>
      <c r="H41" s="11" t="s">
        <v>423</v>
      </c>
      <c r="I41" t="str">
        <f t="shared" si="0"/>
        <v>501|[卷40](5_筆記/资治通鉴40.html)|漢紀三十二|25|26|||漢光武帝至2年</v>
      </c>
    </row>
    <row r="42" spans="1:9" x14ac:dyDescent="0.15">
      <c r="A42">
        <v>502</v>
      </c>
      <c r="B42" t="str">
        <f>VLOOKUP($A42,統計!$A:$G,2,)</f>
        <v>卷41</v>
      </c>
      <c r="C42" t="s">
        <v>70</v>
      </c>
      <c r="D42">
        <f>VLOOKUP($A42,統計!$A:$G,6,)</f>
        <v>27</v>
      </c>
      <c r="E42">
        <f>VLOOKUP($A42,統計!$A:$G,7,)</f>
        <v>29</v>
      </c>
      <c r="F42" t="s">
        <v>425</v>
      </c>
      <c r="H42" s="11" t="s">
        <v>424</v>
      </c>
      <c r="I42" t="str">
        <f t="shared" si="0"/>
        <v>502|[卷41](5_筆記/资治通鉴41.html)|漢紀三十三|27|29|耿氏世系、莎車王世系||漢光武帝3年至5年</v>
      </c>
    </row>
    <row r="43" spans="1:9" x14ac:dyDescent="0.15">
      <c r="A43">
        <v>503</v>
      </c>
      <c r="B43" t="str">
        <f>VLOOKUP($A43,統計!$A:$G,2,)</f>
        <v>卷42</v>
      </c>
      <c r="C43" t="s">
        <v>71</v>
      </c>
      <c r="D43">
        <f>VLOOKUP($A43,統計!$A:$G,6,)</f>
        <v>30</v>
      </c>
      <c r="E43">
        <f>VLOOKUP($A43,統計!$A:$G,7,)</f>
        <v>35</v>
      </c>
      <c r="F43" t="s">
        <v>426</v>
      </c>
      <c r="H43" s="11" t="s">
        <v>427</v>
      </c>
      <c r="I43" t="str">
        <f t="shared" si="0"/>
        <v>503|[卷42](5_筆記/资治通鉴42.html)|漢紀三十四|30|35|陰氏世系||漢光武帝6年至11年</v>
      </c>
    </row>
    <row r="44" spans="1:9" x14ac:dyDescent="0.15">
      <c r="A44">
        <v>504</v>
      </c>
      <c r="B44" t="str">
        <f>VLOOKUP($A44,統計!$A:$G,2,)</f>
        <v>卷43</v>
      </c>
      <c r="C44" t="s">
        <v>72</v>
      </c>
      <c r="D44">
        <f>VLOOKUP($A44,統計!$A:$G,6,)</f>
        <v>36</v>
      </c>
      <c r="E44">
        <f>VLOOKUP($A44,統計!$A:$G,7,)</f>
        <v>46</v>
      </c>
      <c r="G44" t="s">
        <v>429</v>
      </c>
      <c r="H44" s="11" t="s">
        <v>428</v>
      </c>
      <c r="I44" t="str">
        <f t="shared" si="0"/>
        <v>504|[卷43](5_筆記/资治通鉴43.html)|漢紀三十五|36|46||羌人諸种、光武子嗣表|漢光武帝12年至22年</v>
      </c>
    </row>
    <row r="45" spans="1:9" x14ac:dyDescent="0.15">
      <c r="A45">
        <v>505</v>
      </c>
      <c r="B45" t="str">
        <f>VLOOKUP($A45,統計!$A:$G,2,)</f>
        <v>卷44</v>
      </c>
      <c r="C45" t="s">
        <v>73</v>
      </c>
      <c r="D45">
        <f>VLOOKUP($A45,統計!$A:$G,6,)</f>
        <v>47</v>
      </c>
      <c r="E45">
        <f>VLOOKUP($A45,統計!$A:$G,7,)</f>
        <v>60</v>
      </c>
      <c r="G45" t="s">
        <v>431</v>
      </c>
      <c r="H45" s="11" t="s">
        <v>430</v>
      </c>
      <c r="I45" t="str">
        <f t="shared" si="0"/>
        <v>505|[卷44](5_筆記/资治通鉴44.html)|漢紀三十六|47|60||光武官員俸祿表|漢光武帝23年至33年、漢明帝至3年</v>
      </c>
    </row>
    <row r="46" spans="1:9" x14ac:dyDescent="0.15">
      <c r="A46">
        <v>506</v>
      </c>
      <c r="B46" t="str">
        <f>VLOOKUP($A46,統計!$A:$G,2,)</f>
        <v>卷45</v>
      </c>
      <c r="C46" t="s">
        <v>74</v>
      </c>
      <c r="D46">
        <f>VLOOKUP($A46,統計!$A:$G,6,)</f>
        <v>61</v>
      </c>
      <c r="E46">
        <f>VLOOKUP($A46,統計!$A:$G,7,)</f>
        <v>75</v>
      </c>
      <c r="F46" t="s">
        <v>445</v>
      </c>
      <c r="G46" t="s">
        <v>444</v>
      </c>
      <c r="H46" s="11" t="s">
        <v>446</v>
      </c>
      <c r="I46" t="str">
        <f t="shared" si="0"/>
        <v>506|[卷45](5_筆記/资治通鉴45.html)|漢紀三十七|61|75|南陽樊氏世系、扶風馬氏世系|西遊記人物原型、黃河改道概況|漢明帝4年至18年</v>
      </c>
    </row>
    <row r="47" spans="1:9" x14ac:dyDescent="0.15">
      <c r="A47">
        <v>507</v>
      </c>
      <c r="B47" t="str">
        <f>VLOOKUP($A47,統計!$A:$G,2,)</f>
        <v>卷46</v>
      </c>
      <c r="C47" t="s">
        <v>75</v>
      </c>
      <c r="D47">
        <f>VLOOKUP($A47,統計!$A:$G,6,)</f>
        <v>76</v>
      </c>
      <c r="E47">
        <f>VLOOKUP($A47,統計!$A:$G,7,)</f>
        <v>84</v>
      </c>
      <c r="F47" t="s">
        <v>447</v>
      </c>
      <c r="H47" s="11" t="s">
        <v>448</v>
      </c>
      <c r="I47" t="str">
        <f t="shared" si="0"/>
        <v>507|[卷46](5_筆記/资治通鉴46.html)|漢紀三十八|76|84|二宋二梁貴人世系||漢章帝至9年</v>
      </c>
    </row>
    <row r="48" spans="1:9" x14ac:dyDescent="0.15">
      <c r="A48">
        <v>508</v>
      </c>
      <c r="B48" t="str">
        <f>VLOOKUP($A48,統計!$A:$G,2,)</f>
        <v>卷47</v>
      </c>
      <c r="C48" t="s">
        <v>76</v>
      </c>
      <c r="D48">
        <f>VLOOKUP($A48,統計!$A:$G,6,)</f>
        <v>85</v>
      </c>
      <c r="E48">
        <f>VLOOKUP($A48,統計!$A:$G,7,)</f>
        <v>91</v>
      </c>
      <c r="F48" t="s">
        <v>450</v>
      </c>
      <c r="G48" t="s">
        <v>451</v>
      </c>
      <c r="H48" s="11" t="s">
        <v>449</v>
      </c>
      <c r="I48" t="str">
        <f t="shared" si="0"/>
        <v>508|[卷47](5_筆記/资治通鉴47.html)|漢紀三十九|85|91|漢龜茲王世系|六代之樂、西漢皇后外戚結局表|漢章帝10年至13年、漢和帝至3年</v>
      </c>
    </row>
    <row r="49" spans="1:9" x14ac:dyDescent="0.15">
      <c r="A49">
        <v>509</v>
      </c>
      <c r="B49" t="str">
        <f>VLOOKUP($A49,統計!$A:$G,2,)</f>
        <v>卷48</v>
      </c>
      <c r="C49" t="s">
        <v>77</v>
      </c>
      <c r="D49">
        <f>VLOOKUP($A49,統計!$A:$G,6,)</f>
        <v>92</v>
      </c>
      <c r="E49">
        <f>VLOOKUP($A49,統計!$A:$G,7,)</f>
        <v>105</v>
      </c>
      <c r="G49" t="s">
        <v>453</v>
      </c>
      <c r="H49" s="11" t="s">
        <v>452</v>
      </c>
      <c r="I49" t="str">
        <f t="shared" si="0"/>
        <v>509|[卷48](5_筆記/资治通鉴48.html)|漢紀四十|92|105||東漢燒當羌鬥爭史|漢和帝4年至17年</v>
      </c>
    </row>
    <row r="50" spans="1:9" x14ac:dyDescent="0.15">
      <c r="A50">
        <v>510</v>
      </c>
      <c r="B50" t="str">
        <f>VLOOKUP($A50,統計!$A:$G,2,)</f>
        <v>卷49</v>
      </c>
      <c r="C50" t="s">
        <v>78</v>
      </c>
      <c r="D50">
        <f>VLOOKUP($A50,統計!$A:$G,6,)</f>
        <v>106</v>
      </c>
      <c r="E50">
        <f>VLOOKUP($A50,統計!$A:$G,7,)</f>
        <v>115</v>
      </c>
      <c r="H50" s="13" t="s">
        <v>454</v>
      </c>
      <c r="I50" t="str">
        <f t="shared" si="0"/>
        <v>510|[卷49](5_筆記/资治通鉴49.html)|漢紀四十一|106|115|||漢殤帝元年、漢安帝至9年</v>
      </c>
    </row>
    <row r="51" spans="1:9" x14ac:dyDescent="0.15">
      <c r="A51">
        <v>511</v>
      </c>
      <c r="B51" t="str">
        <f>VLOOKUP($A51,統計!$A:$G,2,)</f>
        <v>卷50</v>
      </c>
      <c r="C51" t="s">
        <v>79</v>
      </c>
      <c r="D51">
        <f>VLOOKUP($A51,統計!$A:$G,6,)</f>
        <v>116</v>
      </c>
      <c r="E51">
        <f>VLOOKUP($A51,統計!$A:$G,7,)</f>
        <v>124</v>
      </c>
      <c r="F51" t="s">
        <v>455</v>
      </c>
      <c r="G51" t="s">
        <v>456</v>
      </c>
      <c r="H51" s="13" t="s">
        <v>457</v>
      </c>
      <c r="I51" t="str">
        <f t="shared" si="0"/>
        <v>511|[卷50](5_筆記/资治通鉴50.html)|漢紀四十二|116|124|蔡諷蔡瑁世系圖|刺殺先零羌|漢安帝10年至18年</v>
      </c>
    </row>
    <row r="52" spans="1:9" x14ac:dyDescent="0.15">
      <c r="A52">
        <v>512</v>
      </c>
      <c r="B52" t="str">
        <f>VLOOKUP($A52,統計!$A:$G,2,)</f>
        <v>卷51</v>
      </c>
      <c r="C52" t="s">
        <v>80</v>
      </c>
      <c r="D52">
        <f>VLOOKUP($A52,統計!$A:$G,6,)</f>
        <v>125</v>
      </c>
      <c r="E52">
        <f>VLOOKUP($A52,統計!$A:$G,7,)</f>
        <v>133</v>
      </c>
      <c r="G52" t="s">
        <v>459</v>
      </c>
      <c r="H52" s="11" t="s">
        <v>458</v>
      </c>
      <c r="I52" t="str">
        <f t="shared" si="0"/>
        <v>512|[卷51](5_筆記/资治通鉴51.html)|漢紀四十三|125|133||漢群臣上書類型、天體學說三家|漢安帝19年、前少帝劉懿、漢順帝至8年</v>
      </c>
    </row>
    <row r="53" spans="1:9" x14ac:dyDescent="0.15">
      <c r="A53">
        <v>513</v>
      </c>
      <c r="B53" t="str">
        <f>VLOOKUP($A53,統計!$A:$G,2,)</f>
        <v>卷52</v>
      </c>
      <c r="C53" t="s">
        <v>81</v>
      </c>
      <c r="D53">
        <f>VLOOKUP($A53,統計!$A:$G,6,)</f>
        <v>134</v>
      </c>
      <c r="E53">
        <f>VLOOKUP($A53,統計!$A:$G,7,)</f>
        <v>145</v>
      </c>
      <c r="H53" s="11" t="s">
        <v>460</v>
      </c>
      <c r="I53" t="str">
        <f t="shared" si="0"/>
        <v>513|[卷52](5_筆記/资治通鉴52.html)|漢紀四十四|134|145|||漢順帝9年至19年、漢沖帝、漢質帝</v>
      </c>
    </row>
    <row r="54" spans="1:9" x14ac:dyDescent="0.15">
      <c r="A54">
        <v>514</v>
      </c>
      <c r="B54" t="str">
        <f>VLOOKUP($A54,統計!$A:$G,2,)</f>
        <v>卷53</v>
      </c>
      <c r="C54" t="s">
        <v>82</v>
      </c>
      <c r="D54">
        <f>VLOOKUP($A54,統計!$A:$G,6,)</f>
        <v>146</v>
      </c>
      <c r="E54">
        <f>VLOOKUP($A54,統計!$A:$G,7,)</f>
        <v>156</v>
      </c>
      <c r="F54" t="s">
        <v>462</v>
      </c>
      <c r="H54" s="11" t="s">
        <v>461</v>
      </c>
      <c r="I54" t="str">
        <f t="shared" si="0"/>
        <v>514|[卷53](5_筆記/资治通鉴53.html)|漢紀四十五|146|156|梁氏世系圖、崔氏世系圖||漢桓帝至10年</v>
      </c>
    </row>
    <row r="55" spans="1:9" x14ac:dyDescent="0.15">
      <c r="A55">
        <v>515</v>
      </c>
      <c r="B55" t="str">
        <f>VLOOKUP($A55,統計!$A:$G,2,)</f>
        <v>卷54</v>
      </c>
      <c r="C55" t="s">
        <v>83</v>
      </c>
      <c r="D55">
        <f>VLOOKUP($A55,統計!$A:$G,6,)</f>
        <v>157</v>
      </c>
      <c r="E55">
        <f>VLOOKUP($A55,統計!$A:$G,7,)</f>
        <v>163</v>
      </c>
      <c r="F55" t="s">
        <v>466</v>
      </c>
      <c r="G55" t="s">
        <v>465</v>
      </c>
      <c r="H55" s="11" t="s">
        <v>464</v>
      </c>
      <c r="I55" t="str">
        <f t="shared" si="0"/>
        <v>515|[卷54](5_筆記/资治通鉴54.html)|漢紀四十六|157|163|鄧猛女關系圖、李固世系|李杜組合匯總|漢桓帝11年至17年</v>
      </c>
    </row>
    <row r="56" spans="1:9" x14ac:dyDescent="0.15">
      <c r="A56">
        <v>516</v>
      </c>
      <c r="B56" t="str">
        <f>VLOOKUP($A56,統計!$A:$G,2,)</f>
        <v>卷55</v>
      </c>
      <c r="C56" t="s">
        <v>84</v>
      </c>
      <c r="D56">
        <f>VLOOKUP($A56,統計!$A:$G,6,)</f>
        <v>164</v>
      </c>
      <c r="E56">
        <f>VLOOKUP($A56,統計!$A:$G,7,)</f>
        <v>166</v>
      </c>
      <c r="H56" s="11" t="s">
        <v>467</v>
      </c>
      <c r="I56" t="str">
        <f t="shared" si="0"/>
        <v>516|[卷55](5_筆記/资治通鉴55.html)|漢紀四十七|164|166|||漢桓帝18年至20年</v>
      </c>
    </row>
    <row r="57" spans="1:9" x14ac:dyDescent="0.15">
      <c r="A57">
        <v>517</v>
      </c>
      <c r="B57" t="str">
        <f>VLOOKUP($A57,統計!$A:$G,2,)</f>
        <v>卷56</v>
      </c>
      <c r="C57" t="s">
        <v>85</v>
      </c>
      <c r="D57">
        <f>VLOOKUP($A57,統計!$A:$G,6,)</f>
        <v>167</v>
      </c>
      <c r="E57">
        <f>VLOOKUP($A57,統計!$A:$G,7,)</f>
        <v>171</v>
      </c>
      <c r="F57" t="s">
        <v>469</v>
      </c>
      <c r="H57" s="11" t="s">
        <v>468</v>
      </c>
      <c r="I57" t="str">
        <f t="shared" si="0"/>
        <v>517|[卷56](5_筆記/资治通鉴56.html)|漢紀四十八|167|171|汝南袁氏世系||漢桓帝21年、漢靈帝至4年</v>
      </c>
    </row>
    <row r="58" spans="1:9" x14ac:dyDescent="0.15">
      <c r="A58">
        <v>518</v>
      </c>
      <c r="B58" t="str">
        <f>VLOOKUP($A58,統計!$A:$G,2,)</f>
        <v>卷57</v>
      </c>
      <c r="C58" t="s">
        <v>86</v>
      </c>
      <c r="D58">
        <f>VLOOKUP($A58,統計!$A:$G,6,)</f>
        <v>172</v>
      </c>
      <c r="E58">
        <f>VLOOKUP($A58,統計!$A:$G,7,)</f>
        <v>180</v>
      </c>
      <c r="H58" s="11" t="s">
        <v>470</v>
      </c>
      <c r="I58" t="str">
        <f t="shared" si="0"/>
        <v>518|[卷57](5_筆記/资治通鉴57.html)|漢紀四十九|172|180|||漢靈帝5年至13年</v>
      </c>
    </row>
    <row r="59" spans="1:9" x14ac:dyDescent="0.15">
      <c r="A59">
        <v>519</v>
      </c>
      <c r="B59" t="str">
        <f>VLOOKUP($A59,統計!$A:$G,2,)</f>
        <v>卷58</v>
      </c>
      <c r="C59" t="s">
        <v>87</v>
      </c>
      <c r="D59">
        <f>VLOOKUP($A59,統計!$A:$G,6,)</f>
        <v>181</v>
      </c>
      <c r="E59">
        <f>VLOOKUP($A59,統計!$A:$G,7,)</f>
        <v>187</v>
      </c>
      <c r="F59" t="s">
        <v>471</v>
      </c>
      <c r="H59" s="11" t="s">
        <v>472</v>
      </c>
      <c r="I59" t="str">
        <f t="shared" si="0"/>
        <v>519|[卷58](5_筆記/资治通鉴58.html)|漢紀五十|181|187|檀石槐世系、何皇后世系||漢靈帝14年至20年</v>
      </c>
    </row>
    <row r="60" spans="1:9" x14ac:dyDescent="0.15">
      <c r="A60">
        <v>520</v>
      </c>
      <c r="B60" t="str">
        <f>VLOOKUP($A60,統計!$A:$G,2,)</f>
        <v>卷59</v>
      </c>
      <c r="C60" t="s">
        <v>88</v>
      </c>
      <c r="D60">
        <f>VLOOKUP($A60,統計!$A:$G,6,)</f>
        <v>188</v>
      </c>
      <c r="E60">
        <f>VLOOKUP($A60,統計!$A:$G,7,)</f>
        <v>190</v>
      </c>
      <c r="G60" t="s">
        <v>473</v>
      </c>
      <c r="H60" s="11" t="s">
        <v>474</v>
      </c>
      <c r="I60" t="str">
        <f t="shared" si="0"/>
        <v>520|[卷59](5_筆記/资治通鉴59.html)|漢紀五十一|188|190||十二分野表|漢靈帝21年、劉辯、漢獻帝至2年</v>
      </c>
    </row>
    <row r="61" spans="1:9" x14ac:dyDescent="0.15">
      <c r="A61">
        <v>521</v>
      </c>
      <c r="B61" t="str">
        <f>VLOOKUP($A61,統計!$A:$G,2,)</f>
        <v>卷60</v>
      </c>
      <c r="C61" t="s">
        <v>89</v>
      </c>
      <c r="D61">
        <f>VLOOKUP($A61,統計!$A:$G,6,)</f>
        <v>191</v>
      </c>
      <c r="E61">
        <f>VLOOKUP($A61,統計!$A:$G,7,)</f>
        <v>193</v>
      </c>
      <c r="F61" t="s">
        <v>475</v>
      </c>
      <c r="H61" s="11" t="s">
        <v>476</v>
      </c>
      <c r="I61" t="str">
        <f t="shared" si="0"/>
        <v>521|[卷60](5_筆記/资治通鉴60.html)|漢紀五十二|191|193|漢末道教諸張世系||漢獻帝3年至5年</v>
      </c>
    </row>
    <row r="62" spans="1:9" x14ac:dyDescent="0.15">
      <c r="A62">
        <v>522</v>
      </c>
      <c r="B62" t="str">
        <f>VLOOKUP($A62,統計!$A:$G,2,)</f>
        <v>卷61</v>
      </c>
      <c r="C62" t="s">
        <v>90</v>
      </c>
      <c r="D62">
        <f>VLOOKUP($A62,統計!$A:$G,6,)</f>
        <v>194</v>
      </c>
      <c r="E62">
        <f>VLOOKUP($A62,統計!$A:$G,7,)</f>
        <v>195</v>
      </c>
      <c r="F62" t="s">
        <v>477</v>
      </c>
      <c r="H62" s="11" t="s">
        <v>478</v>
      </c>
      <c r="I62" t="str">
        <f t="shared" si="0"/>
        <v>522|[卷61](5_筆記/资治通鉴61.html)|漢紀五十三|194|195|孫吳世系||漢獻帝6年至7年</v>
      </c>
    </row>
    <row r="63" spans="1:9" x14ac:dyDescent="0.15">
      <c r="A63">
        <v>523</v>
      </c>
      <c r="B63" t="str">
        <f>VLOOKUP($A63,統計!$A:$G,2,)</f>
        <v>卷62</v>
      </c>
      <c r="C63" t="s">
        <v>91</v>
      </c>
      <c r="D63">
        <f>VLOOKUP($A63,統計!$A:$G,6,)</f>
        <v>196</v>
      </c>
      <c r="E63">
        <f>VLOOKUP($A63,統計!$A:$G,7,)</f>
        <v>198</v>
      </c>
      <c r="F63" t="s">
        <v>480</v>
      </c>
      <c r="G63" t="s">
        <v>479</v>
      </c>
      <c r="H63" s="14" t="s">
        <v>481</v>
      </c>
      <c r="I63" t="str">
        <f t="shared" si="0"/>
        <v>523|[卷62](5_筆記/资治通鉴62.html)|漢紀五十四|196|198|下邳陳氏世系、潁川陳氏世系|蔡邕漢樂四品|漢獻帝8年至10年</v>
      </c>
    </row>
    <row r="64" spans="1:9" x14ac:dyDescent="0.15">
      <c r="A64">
        <v>524</v>
      </c>
      <c r="B64" t="str">
        <f>VLOOKUP($A64,統計!$A:$G,2,)</f>
        <v>卷63</v>
      </c>
      <c r="C64" t="s">
        <v>92</v>
      </c>
      <c r="D64">
        <f>VLOOKUP($A64,統計!$A:$G,6,)</f>
        <v>199</v>
      </c>
      <c r="E64">
        <f>VLOOKUP($A64,統計!$A:$G,7,)</f>
        <v>200</v>
      </c>
      <c r="H64" s="14" t="s">
        <v>482</v>
      </c>
      <c r="I64" t="str">
        <f t="shared" si="0"/>
        <v>524|[卷63](5_筆記/资治通鉴63.html)|漢紀五十五|199|200|||漢獻帝11年至12年</v>
      </c>
    </row>
    <row r="65" spans="1:9" x14ac:dyDescent="0.15">
      <c r="A65">
        <v>525</v>
      </c>
      <c r="B65" t="str">
        <f>VLOOKUP($A65,統計!$A:$G,2,)</f>
        <v>卷64</v>
      </c>
      <c r="C65" t="s">
        <v>93</v>
      </c>
      <c r="D65">
        <f>VLOOKUP($A65,統計!$A:$G,6,)</f>
        <v>201</v>
      </c>
      <c r="E65">
        <f>VLOOKUP($A65,統計!$A:$G,7,)</f>
        <v>205</v>
      </c>
      <c r="F65" t="s">
        <v>483</v>
      </c>
      <c r="H65" s="11" t="s">
        <v>484</v>
      </c>
      <c r="I65" t="str">
        <f t="shared" si="0"/>
        <v>525|[卷64](5_筆記/资治通鉴64.html)|漢紀五十六|201|205|遼東公孫世系||漢獻帝13年至17年</v>
      </c>
    </row>
    <row r="66" spans="1:9" x14ac:dyDescent="0.15">
      <c r="A66">
        <v>526</v>
      </c>
      <c r="B66" t="str">
        <f>VLOOKUP($A66,統計!$A:$G,2,)</f>
        <v>卷65</v>
      </c>
      <c r="C66" t="s">
        <v>94</v>
      </c>
      <c r="D66">
        <f>VLOOKUP($A66,統計!$A:$G,6,)</f>
        <v>206</v>
      </c>
      <c r="E66">
        <f>VLOOKUP($A66,統計!$A:$G,7,)</f>
        <v>208</v>
      </c>
      <c r="H66" s="11" t="s">
        <v>485</v>
      </c>
      <c r="I66" t="str">
        <f t="shared" si="0"/>
        <v>526|[卷65](5_筆記/资治通鉴65.html)|漢紀五十七|206|208|||漢獻帝18年至20年</v>
      </c>
    </row>
    <row r="67" spans="1:9" x14ac:dyDescent="0.15">
      <c r="A67">
        <v>527</v>
      </c>
      <c r="B67" t="str">
        <f>VLOOKUP($A67,統計!$A:$G,2,)</f>
        <v>卷66</v>
      </c>
      <c r="C67" t="s">
        <v>95</v>
      </c>
      <c r="D67">
        <f>VLOOKUP($A67,統計!$A:$G,6,)</f>
        <v>209</v>
      </c>
      <c r="E67">
        <f>VLOOKUP($A67,統計!$A:$G,7,)</f>
        <v>213</v>
      </c>
      <c r="H67" s="11" t="s">
        <v>486</v>
      </c>
      <c r="I67" t="str">
        <f t="shared" ref="I67:I130" si="1">A67&amp;"|"&amp;"["&amp;B67&amp;"](5_筆記/资治通鉴"&amp;SUBSTITUTE(B67,"卷","")&amp;".html)|"&amp;C67&amp;"|"&amp;D67&amp;"|"&amp;E67&amp;"|"&amp;F67&amp;"|"&amp;G67&amp;"|"&amp;H67</f>
        <v>527|[卷66](5_筆記/资治通鉴66.html)|漢紀五十八|209|213|||漢獻帝21年至25年</v>
      </c>
    </row>
    <row r="68" spans="1:9" x14ac:dyDescent="0.15">
      <c r="A68">
        <v>528</v>
      </c>
      <c r="B68" t="str">
        <f>VLOOKUP($A68,統計!$A:$G,2,)</f>
        <v>卷67</v>
      </c>
      <c r="C68" t="s">
        <v>96</v>
      </c>
      <c r="D68">
        <f>VLOOKUP($A68,統計!$A:$G,6,)</f>
        <v>214</v>
      </c>
      <c r="E68">
        <f>VLOOKUP($A68,統計!$A:$G,7,)</f>
        <v>216</v>
      </c>
      <c r="G68" t="s">
        <v>487</v>
      </c>
      <c r="H68" s="11" t="s">
        <v>488</v>
      </c>
      <c r="I68" t="str">
        <f t="shared" si="1"/>
        <v>528|[卷67](5_筆記/资治通鉴67.html)|漢紀五十九|214|216||孫十萬合肥之戰表|漢獻帝26年至28年</v>
      </c>
    </row>
    <row r="69" spans="1:9" x14ac:dyDescent="0.15">
      <c r="A69">
        <v>529</v>
      </c>
      <c r="B69" t="str">
        <f>VLOOKUP($A69,統計!$A:$G,2,)</f>
        <v>卷68</v>
      </c>
      <c r="C69" t="s">
        <v>97</v>
      </c>
      <c r="D69">
        <f>VLOOKUP($A69,統計!$A:$G,6,)</f>
        <v>217</v>
      </c>
      <c r="E69">
        <f>VLOOKUP($A69,統計!$A:$G,7,)</f>
        <v>219</v>
      </c>
      <c r="H69" s="11" t="s">
        <v>489</v>
      </c>
      <c r="I69" t="str">
        <f t="shared" si="1"/>
        <v>529|[卷68](5_筆記/资治通鉴68.html)|漢紀六十|217|219|||漢獻帝29年至31年</v>
      </c>
    </row>
    <row r="70" spans="1:9" x14ac:dyDescent="0.15">
      <c r="A70">
        <v>601</v>
      </c>
      <c r="B70" t="str">
        <f>VLOOKUP($A70,統計!$A:$G,2,)</f>
        <v>卷69</v>
      </c>
      <c r="C70" t="s">
        <v>98</v>
      </c>
      <c r="D70">
        <f>VLOOKUP($A70,統計!$A:$G,6,)</f>
        <v>220</v>
      </c>
      <c r="E70">
        <f>VLOOKUP($A70,統計!$A:$G,7,)</f>
        <v>222</v>
      </c>
      <c r="H70" s="11" t="s">
        <v>491</v>
      </c>
      <c r="I70" t="str">
        <f t="shared" si="1"/>
        <v>601|[卷69](5_筆記/资治通鉴69.html)|魏紀一|220|222|||曹丕至3年</v>
      </c>
    </row>
    <row r="71" spans="1:9" x14ac:dyDescent="0.15">
      <c r="A71">
        <v>602</v>
      </c>
      <c r="B71" t="str">
        <f>VLOOKUP($A71,統計!$A:$G,2,)</f>
        <v>卷70</v>
      </c>
      <c r="C71" t="s">
        <v>99</v>
      </c>
      <c r="D71">
        <f>VLOOKUP($A71,統計!$A:$G,6,)</f>
        <v>223</v>
      </c>
      <c r="E71">
        <f>VLOOKUP($A71,統計!$A:$G,7,)</f>
        <v>227</v>
      </c>
      <c r="G71" t="s">
        <v>492</v>
      </c>
      <c r="H71" s="11" t="s">
        <v>493</v>
      </c>
      <c r="I71" t="str">
        <f t="shared" si="1"/>
        <v>602|[卷70](5_筆記/资治通鉴70.html)|魏紀二|223|227||曹丕三次伐吳表、諸葛亮五次北伐表|曹丕4年至7年、曹叡至2年</v>
      </c>
    </row>
    <row r="72" spans="1:9" x14ac:dyDescent="0.15">
      <c r="A72">
        <v>603</v>
      </c>
      <c r="B72" t="str">
        <f>VLOOKUP($A72,統計!$A:$G,2,)</f>
        <v>卷71</v>
      </c>
      <c r="C72" t="s">
        <v>100</v>
      </c>
      <c r="D72">
        <f>VLOOKUP($A72,統計!$A:$G,6,)</f>
        <v>228</v>
      </c>
      <c r="E72">
        <f>VLOOKUP($A72,統計!$A:$G,7,)</f>
        <v>230</v>
      </c>
      <c r="H72" s="11" t="s">
        <v>494</v>
      </c>
      <c r="I72" t="str">
        <f t="shared" si="1"/>
        <v>603|[卷71](5_筆記/资治通鉴71.html)|魏紀三|228|230|||曹叡3年至5年</v>
      </c>
    </row>
    <row r="73" spans="1:9" x14ac:dyDescent="0.15">
      <c r="A73">
        <v>604</v>
      </c>
      <c r="B73" t="str">
        <f>VLOOKUP($A73,統計!$A:$G,2,)</f>
        <v>卷72</v>
      </c>
      <c r="C73" t="s">
        <v>101</v>
      </c>
      <c r="D73">
        <f>VLOOKUP($A73,統計!$A:$G,6,)</f>
        <v>231</v>
      </c>
      <c r="E73">
        <f>VLOOKUP($A73,統計!$A:$G,7,)</f>
        <v>234</v>
      </c>
      <c r="G73" t="s">
        <v>495</v>
      </c>
      <c r="H73" s="11" t="s">
        <v>496</v>
      </c>
      <c r="I73" t="str">
        <f t="shared" si="1"/>
        <v>604|[卷72](5_筆記/资治通鉴72.html)|魏紀四|231|234||劉曄勸諫表|曹叡6年至9年</v>
      </c>
    </row>
    <row r="74" spans="1:9" x14ac:dyDescent="0.15">
      <c r="A74">
        <v>605</v>
      </c>
      <c r="B74" t="str">
        <f>VLOOKUP($A74,統計!$A:$G,2,)</f>
        <v>卷73</v>
      </c>
      <c r="C74" t="s">
        <v>102</v>
      </c>
      <c r="D74">
        <f>VLOOKUP($A74,統計!$A:$G,6,)</f>
        <v>235</v>
      </c>
      <c r="E74">
        <f>VLOOKUP($A74,統計!$A:$G,7,)</f>
        <v>237</v>
      </c>
      <c r="G74" t="s">
        <v>498</v>
      </c>
      <c r="H74" s="11" t="s">
        <v>497</v>
      </c>
      <c r="I74" t="str">
        <f t="shared" si="1"/>
        <v>605|[卷73](5_筆記/资治通鉴73.html)|魏紀五|235|237||曹叡後宮十二等爵位|曹叡10年至12年</v>
      </c>
    </row>
    <row r="75" spans="1:9" x14ac:dyDescent="0.15">
      <c r="A75">
        <v>606</v>
      </c>
      <c r="B75" t="e">
        <f>VLOOKUP($A75,統計!$A:$G,2,)</f>
        <v>#N/A</v>
      </c>
      <c r="C75" t="s">
        <v>103</v>
      </c>
      <c r="D75" t="e">
        <f>VLOOKUP($A75,統計!$A:$G,6,)</f>
        <v>#N/A</v>
      </c>
      <c r="E75" t="e">
        <f>VLOOKUP($A75,統計!$A:$G,7,)</f>
        <v>#N/A</v>
      </c>
      <c r="I75" t="e">
        <f t="shared" si="1"/>
        <v>#N/A</v>
      </c>
    </row>
    <row r="76" spans="1:9" x14ac:dyDescent="0.15">
      <c r="A76">
        <v>607</v>
      </c>
      <c r="B76" t="e">
        <f>VLOOKUP($A76,統計!$A:$G,2,)</f>
        <v>#N/A</v>
      </c>
      <c r="C76" t="s">
        <v>104</v>
      </c>
      <c r="D76" t="e">
        <f>VLOOKUP($A76,統計!$A:$G,6,)</f>
        <v>#N/A</v>
      </c>
      <c r="E76" t="e">
        <f>VLOOKUP($A76,統計!$A:$G,7,)</f>
        <v>#N/A</v>
      </c>
      <c r="I76" t="e">
        <f t="shared" si="1"/>
        <v>#N/A</v>
      </c>
    </row>
    <row r="77" spans="1:9" x14ac:dyDescent="0.15">
      <c r="A77">
        <v>608</v>
      </c>
      <c r="B77" t="e">
        <f>VLOOKUP($A77,統計!$A:$G,2,)</f>
        <v>#N/A</v>
      </c>
      <c r="C77" t="s">
        <v>105</v>
      </c>
      <c r="D77" t="e">
        <f>VLOOKUP($A77,統計!$A:$G,6,)</f>
        <v>#N/A</v>
      </c>
      <c r="E77" t="e">
        <f>VLOOKUP($A77,統計!$A:$G,7,)</f>
        <v>#N/A</v>
      </c>
      <c r="I77" t="e">
        <f t="shared" si="1"/>
        <v>#N/A</v>
      </c>
    </row>
    <row r="78" spans="1:9" x14ac:dyDescent="0.15">
      <c r="A78">
        <v>609</v>
      </c>
      <c r="B78" t="e">
        <f>VLOOKUP($A78,統計!$A:$G,2,)</f>
        <v>#N/A</v>
      </c>
      <c r="C78" t="s">
        <v>106</v>
      </c>
      <c r="D78" t="e">
        <f>VLOOKUP($A78,統計!$A:$G,6,)</f>
        <v>#N/A</v>
      </c>
      <c r="E78" t="e">
        <f>VLOOKUP($A78,統計!$A:$G,7,)</f>
        <v>#N/A</v>
      </c>
      <c r="I78" t="e">
        <f t="shared" si="1"/>
        <v>#N/A</v>
      </c>
    </row>
    <row r="79" spans="1:9" x14ac:dyDescent="0.15">
      <c r="A79">
        <v>610</v>
      </c>
      <c r="B79" t="e">
        <f>VLOOKUP($A79,統計!$A:$G,2,)</f>
        <v>#N/A</v>
      </c>
      <c r="C79" t="s">
        <v>107</v>
      </c>
      <c r="D79" t="e">
        <f>VLOOKUP($A79,統計!$A:$G,6,)</f>
        <v>#N/A</v>
      </c>
      <c r="E79" t="e">
        <f>VLOOKUP($A79,統計!$A:$G,7,)</f>
        <v>#N/A</v>
      </c>
      <c r="I79" t="e">
        <f t="shared" si="1"/>
        <v>#N/A</v>
      </c>
    </row>
    <row r="80" spans="1:9" x14ac:dyDescent="0.15">
      <c r="A80">
        <v>701</v>
      </c>
      <c r="B80" t="e">
        <f>VLOOKUP($A80,統計!$A:$G,2,)</f>
        <v>#N/A</v>
      </c>
      <c r="C80" t="s">
        <v>108</v>
      </c>
      <c r="D80" t="e">
        <f>VLOOKUP($A80,統計!$A:$G,6,)</f>
        <v>#N/A</v>
      </c>
      <c r="E80" t="e">
        <f>VLOOKUP($A80,統計!$A:$G,7,)</f>
        <v>#N/A</v>
      </c>
      <c r="I80" t="e">
        <f t="shared" si="1"/>
        <v>#N/A</v>
      </c>
    </row>
    <row r="81" spans="1:9" x14ac:dyDescent="0.15">
      <c r="A81">
        <v>702</v>
      </c>
      <c r="B81" t="e">
        <f>VLOOKUP($A81,統計!$A:$G,2,)</f>
        <v>#N/A</v>
      </c>
      <c r="C81" t="s">
        <v>109</v>
      </c>
      <c r="D81" t="e">
        <f>VLOOKUP($A81,統計!$A:$G,6,)</f>
        <v>#N/A</v>
      </c>
      <c r="E81" t="e">
        <f>VLOOKUP($A81,統計!$A:$G,7,)</f>
        <v>#N/A</v>
      </c>
      <c r="I81" t="e">
        <f t="shared" si="1"/>
        <v>#N/A</v>
      </c>
    </row>
    <row r="82" spans="1:9" x14ac:dyDescent="0.15">
      <c r="A82">
        <v>703</v>
      </c>
      <c r="B82" t="e">
        <f>VLOOKUP($A82,統計!$A:$G,2,)</f>
        <v>#N/A</v>
      </c>
      <c r="C82" t="s">
        <v>110</v>
      </c>
      <c r="D82" t="e">
        <f>VLOOKUP($A82,統計!$A:$G,6,)</f>
        <v>#N/A</v>
      </c>
      <c r="E82" t="e">
        <f>VLOOKUP($A82,統計!$A:$G,7,)</f>
        <v>#N/A</v>
      </c>
      <c r="I82" t="e">
        <f t="shared" si="1"/>
        <v>#N/A</v>
      </c>
    </row>
    <row r="83" spans="1:9" x14ac:dyDescent="0.15">
      <c r="A83">
        <v>704</v>
      </c>
      <c r="B83" t="e">
        <f>VLOOKUP($A83,統計!$A:$G,2,)</f>
        <v>#N/A</v>
      </c>
      <c r="C83" t="s">
        <v>111</v>
      </c>
      <c r="D83" t="e">
        <f>VLOOKUP($A83,統計!$A:$G,6,)</f>
        <v>#N/A</v>
      </c>
      <c r="E83" t="e">
        <f>VLOOKUP($A83,統計!$A:$G,7,)</f>
        <v>#N/A</v>
      </c>
      <c r="I83" t="e">
        <f t="shared" si="1"/>
        <v>#N/A</v>
      </c>
    </row>
    <row r="84" spans="1:9" x14ac:dyDescent="0.15">
      <c r="A84">
        <v>705</v>
      </c>
      <c r="B84" t="e">
        <f>VLOOKUP($A84,統計!$A:$G,2,)</f>
        <v>#N/A</v>
      </c>
      <c r="C84" t="s">
        <v>112</v>
      </c>
      <c r="D84" t="e">
        <f>VLOOKUP($A84,統計!$A:$G,6,)</f>
        <v>#N/A</v>
      </c>
      <c r="E84" t="e">
        <f>VLOOKUP($A84,統計!$A:$G,7,)</f>
        <v>#N/A</v>
      </c>
      <c r="I84" t="e">
        <f t="shared" si="1"/>
        <v>#N/A</v>
      </c>
    </row>
    <row r="85" spans="1:9" x14ac:dyDescent="0.15">
      <c r="A85">
        <v>706</v>
      </c>
      <c r="B85" t="e">
        <f>VLOOKUP($A85,統計!$A:$G,2,)</f>
        <v>#N/A</v>
      </c>
      <c r="C85" t="s">
        <v>113</v>
      </c>
      <c r="D85" t="e">
        <f>VLOOKUP($A85,統計!$A:$G,6,)</f>
        <v>#N/A</v>
      </c>
      <c r="E85" t="e">
        <f>VLOOKUP($A85,統計!$A:$G,7,)</f>
        <v>#N/A</v>
      </c>
      <c r="I85" t="e">
        <f t="shared" si="1"/>
        <v>#N/A</v>
      </c>
    </row>
    <row r="86" spans="1:9" x14ac:dyDescent="0.15">
      <c r="A86">
        <v>707</v>
      </c>
      <c r="B86" t="e">
        <f>VLOOKUP($A86,統計!$A:$G,2,)</f>
        <v>#N/A</v>
      </c>
      <c r="C86" t="s">
        <v>114</v>
      </c>
      <c r="D86" t="e">
        <f>VLOOKUP($A86,統計!$A:$G,6,)</f>
        <v>#N/A</v>
      </c>
      <c r="E86" t="e">
        <f>VLOOKUP($A86,統計!$A:$G,7,)</f>
        <v>#N/A</v>
      </c>
      <c r="I86" t="e">
        <f t="shared" si="1"/>
        <v>#N/A</v>
      </c>
    </row>
    <row r="87" spans="1:9" x14ac:dyDescent="0.15">
      <c r="A87">
        <v>708</v>
      </c>
      <c r="B87" t="e">
        <f>VLOOKUP($A87,統計!$A:$G,2,)</f>
        <v>#N/A</v>
      </c>
      <c r="C87" t="s">
        <v>115</v>
      </c>
      <c r="D87" t="e">
        <f>VLOOKUP($A87,統計!$A:$G,6,)</f>
        <v>#N/A</v>
      </c>
      <c r="E87" t="e">
        <f>VLOOKUP($A87,統計!$A:$G,7,)</f>
        <v>#N/A</v>
      </c>
      <c r="I87" t="e">
        <f t="shared" si="1"/>
        <v>#N/A</v>
      </c>
    </row>
    <row r="88" spans="1:9" x14ac:dyDescent="0.15">
      <c r="A88">
        <v>709</v>
      </c>
      <c r="B88" t="e">
        <f>VLOOKUP($A88,統計!$A:$G,2,)</f>
        <v>#N/A</v>
      </c>
      <c r="C88" t="s">
        <v>116</v>
      </c>
      <c r="D88" t="e">
        <f>VLOOKUP($A88,統計!$A:$G,6,)</f>
        <v>#N/A</v>
      </c>
      <c r="E88" t="e">
        <f>VLOOKUP($A88,統計!$A:$G,7,)</f>
        <v>#N/A</v>
      </c>
      <c r="I88" t="e">
        <f t="shared" si="1"/>
        <v>#N/A</v>
      </c>
    </row>
    <row r="89" spans="1:9" x14ac:dyDescent="0.15">
      <c r="A89">
        <v>710</v>
      </c>
      <c r="B89" t="e">
        <f>VLOOKUP($A89,統計!$A:$G,2,)</f>
        <v>#N/A</v>
      </c>
      <c r="C89" t="s">
        <v>117</v>
      </c>
      <c r="D89" t="e">
        <f>VLOOKUP($A89,統計!$A:$G,6,)</f>
        <v>#N/A</v>
      </c>
      <c r="E89" t="e">
        <f>VLOOKUP($A89,統計!$A:$G,7,)</f>
        <v>#N/A</v>
      </c>
      <c r="I89" t="e">
        <f t="shared" si="1"/>
        <v>#N/A</v>
      </c>
    </row>
    <row r="90" spans="1:9" x14ac:dyDescent="0.15">
      <c r="A90">
        <v>711</v>
      </c>
      <c r="B90" t="e">
        <f>VLOOKUP($A90,統計!$A:$G,2,)</f>
        <v>#N/A</v>
      </c>
      <c r="C90" t="s">
        <v>118</v>
      </c>
      <c r="D90" t="e">
        <f>VLOOKUP($A90,統計!$A:$G,6,)</f>
        <v>#N/A</v>
      </c>
      <c r="E90" t="e">
        <f>VLOOKUP($A90,統計!$A:$G,7,)</f>
        <v>#N/A</v>
      </c>
      <c r="I90" t="e">
        <f t="shared" si="1"/>
        <v>#N/A</v>
      </c>
    </row>
    <row r="91" spans="1:9" x14ac:dyDescent="0.15">
      <c r="A91">
        <v>712</v>
      </c>
      <c r="B91" t="e">
        <f>VLOOKUP($A91,統計!$A:$G,2,)</f>
        <v>#N/A</v>
      </c>
      <c r="C91" t="s">
        <v>119</v>
      </c>
      <c r="D91" t="e">
        <f>VLOOKUP($A91,統計!$A:$G,6,)</f>
        <v>#N/A</v>
      </c>
      <c r="E91" t="e">
        <f>VLOOKUP($A91,統計!$A:$G,7,)</f>
        <v>#N/A</v>
      </c>
      <c r="I91" t="e">
        <f t="shared" si="1"/>
        <v>#N/A</v>
      </c>
    </row>
    <row r="92" spans="1:9" x14ac:dyDescent="0.15">
      <c r="A92">
        <v>713</v>
      </c>
      <c r="B92" t="e">
        <f>VLOOKUP($A92,統計!$A:$G,2,)</f>
        <v>#N/A</v>
      </c>
      <c r="C92" t="s">
        <v>120</v>
      </c>
      <c r="D92" t="e">
        <f>VLOOKUP($A92,統計!$A:$G,6,)</f>
        <v>#N/A</v>
      </c>
      <c r="E92" t="e">
        <f>VLOOKUP($A92,統計!$A:$G,7,)</f>
        <v>#N/A</v>
      </c>
      <c r="I92" t="e">
        <f t="shared" si="1"/>
        <v>#N/A</v>
      </c>
    </row>
    <row r="93" spans="1:9" x14ac:dyDescent="0.15">
      <c r="A93">
        <v>714</v>
      </c>
      <c r="B93" t="e">
        <f>VLOOKUP($A93,統計!$A:$G,2,)</f>
        <v>#N/A</v>
      </c>
      <c r="C93" t="s">
        <v>121</v>
      </c>
      <c r="D93" t="e">
        <f>VLOOKUP($A93,統計!$A:$G,6,)</f>
        <v>#N/A</v>
      </c>
      <c r="E93" t="e">
        <f>VLOOKUP($A93,統計!$A:$G,7,)</f>
        <v>#N/A</v>
      </c>
      <c r="I93" t="e">
        <f t="shared" si="1"/>
        <v>#N/A</v>
      </c>
    </row>
    <row r="94" spans="1:9" x14ac:dyDescent="0.15">
      <c r="A94">
        <v>715</v>
      </c>
      <c r="B94" t="e">
        <f>VLOOKUP($A94,統計!$A:$G,2,)</f>
        <v>#N/A</v>
      </c>
      <c r="C94" t="s">
        <v>122</v>
      </c>
      <c r="D94" t="e">
        <f>VLOOKUP($A94,統計!$A:$G,6,)</f>
        <v>#N/A</v>
      </c>
      <c r="E94" t="e">
        <f>VLOOKUP($A94,統計!$A:$G,7,)</f>
        <v>#N/A</v>
      </c>
      <c r="I94" t="e">
        <f t="shared" si="1"/>
        <v>#N/A</v>
      </c>
    </row>
    <row r="95" spans="1:9" x14ac:dyDescent="0.15">
      <c r="A95">
        <v>716</v>
      </c>
      <c r="B95" t="e">
        <f>VLOOKUP($A95,統計!$A:$G,2,)</f>
        <v>#N/A</v>
      </c>
      <c r="C95" t="s">
        <v>123</v>
      </c>
      <c r="D95" t="e">
        <f>VLOOKUP($A95,統計!$A:$G,6,)</f>
        <v>#N/A</v>
      </c>
      <c r="E95" t="e">
        <f>VLOOKUP($A95,統計!$A:$G,7,)</f>
        <v>#N/A</v>
      </c>
      <c r="I95" t="e">
        <f t="shared" si="1"/>
        <v>#N/A</v>
      </c>
    </row>
    <row r="96" spans="1:9" x14ac:dyDescent="0.15">
      <c r="A96">
        <v>717</v>
      </c>
      <c r="B96" t="e">
        <f>VLOOKUP($A96,統計!$A:$G,2,)</f>
        <v>#N/A</v>
      </c>
      <c r="C96" t="s">
        <v>124</v>
      </c>
      <c r="D96" t="e">
        <f>VLOOKUP($A96,統計!$A:$G,6,)</f>
        <v>#N/A</v>
      </c>
      <c r="E96" t="e">
        <f>VLOOKUP($A96,統計!$A:$G,7,)</f>
        <v>#N/A</v>
      </c>
      <c r="I96" t="e">
        <f t="shared" si="1"/>
        <v>#N/A</v>
      </c>
    </row>
    <row r="97" spans="1:9" x14ac:dyDescent="0.15">
      <c r="A97">
        <v>718</v>
      </c>
      <c r="B97" t="e">
        <f>VLOOKUP($A97,統計!$A:$G,2,)</f>
        <v>#N/A</v>
      </c>
      <c r="C97" t="s">
        <v>125</v>
      </c>
      <c r="D97" t="e">
        <f>VLOOKUP($A97,統計!$A:$G,6,)</f>
        <v>#N/A</v>
      </c>
      <c r="E97" t="e">
        <f>VLOOKUP($A97,統計!$A:$G,7,)</f>
        <v>#N/A</v>
      </c>
      <c r="I97" t="e">
        <f t="shared" si="1"/>
        <v>#N/A</v>
      </c>
    </row>
    <row r="98" spans="1:9" x14ac:dyDescent="0.15">
      <c r="A98">
        <v>719</v>
      </c>
      <c r="B98" t="e">
        <f>VLOOKUP($A98,統計!$A:$G,2,)</f>
        <v>#N/A</v>
      </c>
      <c r="C98" t="s">
        <v>126</v>
      </c>
      <c r="D98" t="e">
        <f>VLOOKUP($A98,統計!$A:$G,6,)</f>
        <v>#N/A</v>
      </c>
      <c r="E98" t="e">
        <f>VLOOKUP($A98,統計!$A:$G,7,)</f>
        <v>#N/A</v>
      </c>
      <c r="I98" t="e">
        <f t="shared" si="1"/>
        <v>#N/A</v>
      </c>
    </row>
    <row r="99" spans="1:9" x14ac:dyDescent="0.15">
      <c r="A99">
        <v>720</v>
      </c>
      <c r="B99" t="e">
        <f>VLOOKUP($A99,統計!$A:$G,2,)</f>
        <v>#N/A</v>
      </c>
      <c r="C99" t="s">
        <v>127</v>
      </c>
      <c r="D99" t="e">
        <f>VLOOKUP($A99,統計!$A:$G,6,)</f>
        <v>#N/A</v>
      </c>
      <c r="E99" t="e">
        <f>VLOOKUP($A99,統計!$A:$G,7,)</f>
        <v>#N/A</v>
      </c>
      <c r="I99" t="e">
        <f t="shared" si="1"/>
        <v>#N/A</v>
      </c>
    </row>
    <row r="100" spans="1:9" x14ac:dyDescent="0.15">
      <c r="A100">
        <v>721</v>
      </c>
      <c r="B100" t="e">
        <f>VLOOKUP($A100,統計!$A:$G,2,)</f>
        <v>#N/A</v>
      </c>
      <c r="C100" t="s">
        <v>128</v>
      </c>
      <c r="D100" t="e">
        <f>VLOOKUP($A100,統計!$A:$G,6,)</f>
        <v>#N/A</v>
      </c>
      <c r="E100" t="e">
        <f>VLOOKUP($A100,統計!$A:$G,7,)</f>
        <v>#N/A</v>
      </c>
      <c r="I100" t="e">
        <f t="shared" si="1"/>
        <v>#N/A</v>
      </c>
    </row>
    <row r="101" spans="1:9" x14ac:dyDescent="0.15">
      <c r="A101">
        <v>722</v>
      </c>
      <c r="B101" t="e">
        <f>VLOOKUP($A101,統計!$A:$G,2,)</f>
        <v>#N/A</v>
      </c>
      <c r="C101" t="s">
        <v>129</v>
      </c>
      <c r="D101" t="e">
        <f>VLOOKUP($A101,統計!$A:$G,6,)</f>
        <v>#N/A</v>
      </c>
      <c r="E101" t="e">
        <f>VLOOKUP($A101,統計!$A:$G,7,)</f>
        <v>#N/A</v>
      </c>
      <c r="I101" t="e">
        <f t="shared" si="1"/>
        <v>#N/A</v>
      </c>
    </row>
    <row r="102" spans="1:9" x14ac:dyDescent="0.15">
      <c r="A102">
        <v>723</v>
      </c>
      <c r="B102" t="e">
        <f>VLOOKUP($A102,統計!$A:$G,2,)</f>
        <v>#N/A</v>
      </c>
      <c r="C102" t="s">
        <v>130</v>
      </c>
      <c r="D102" t="e">
        <f>VLOOKUP($A102,統計!$A:$G,6,)</f>
        <v>#N/A</v>
      </c>
      <c r="E102" t="e">
        <f>VLOOKUP($A102,統計!$A:$G,7,)</f>
        <v>#N/A</v>
      </c>
      <c r="I102" t="e">
        <f t="shared" si="1"/>
        <v>#N/A</v>
      </c>
    </row>
    <row r="103" spans="1:9" x14ac:dyDescent="0.15">
      <c r="A103">
        <v>724</v>
      </c>
      <c r="B103" t="e">
        <f>VLOOKUP($A103,統計!$A:$G,2,)</f>
        <v>#N/A</v>
      </c>
      <c r="C103" t="s">
        <v>131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15">
      <c r="A104">
        <v>725</v>
      </c>
      <c r="B104" t="e">
        <f>VLOOKUP($A104,統計!$A:$G,2,)</f>
        <v>#N/A</v>
      </c>
      <c r="C104" t="s">
        <v>132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15">
      <c r="A105">
        <v>726</v>
      </c>
      <c r="B105" t="e">
        <f>VLOOKUP($A105,統計!$A:$G,2,)</f>
        <v>#N/A</v>
      </c>
      <c r="C105" t="s">
        <v>133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15">
      <c r="A106">
        <v>727</v>
      </c>
      <c r="B106" t="e">
        <f>VLOOKUP($A106,統計!$A:$G,2,)</f>
        <v>#N/A</v>
      </c>
      <c r="C106" t="s">
        <v>134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15">
      <c r="A107">
        <v>728</v>
      </c>
      <c r="B107" t="e">
        <f>VLOOKUP($A107,統計!$A:$G,2,)</f>
        <v>#N/A</v>
      </c>
      <c r="C107" t="s">
        <v>135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15">
      <c r="A108">
        <v>729</v>
      </c>
      <c r="B108" t="e">
        <f>VLOOKUP($A108,統計!$A:$G,2,)</f>
        <v>#N/A</v>
      </c>
      <c r="C108" t="s">
        <v>136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15">
      <c r="A109">
        <v>730</v>
      </c>
      <c r="B109" t="e">
        <f>VLOOKUP($A109,統計!$A:$G,2,)</f>
        <v>#N/A</v>
      </c>
      <c r="C109" t="s">
        <v>137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15">
      <c r="A110">
        <v>731</v>
      </c>
      <c r="B110" t="e">
        <f>VLOOKUP($A110,統計!$A:$G,2,)</f>
        <v>#N/A</v>
      </c>
      <c r="C110" t="s">
        <v>138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15">
      <c r="A111">
        <v>732</v>
      </c>
      <c r="B111" t="e">
        <f>VLOOKUP($A111,統計!$A:$G,2,)</f>
        <v>#N/A</v>
      </c>
      <c r="C111" t="s">
        <v>139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15">
      <c r="A112">
        <v>733</v>
      </c>
      <c r="B112" t="e">
        <f>VLOOKUP($A112,統計!$A:$G,2,)</f>
        <v>#N/A</v>
      </c>
      <c r="C112" t="s">
        <v>140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15">
      <c r="A113">
        <v>734</v>
      </c>
      <c r="B113" t="e">
        <f>VLOOKUP($A113,統計!$A:$G,2,)</f>
        <v>#N/A</v>
      </c>
      <c r="C113" t="s">
        <v>141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15">
      <c r="A114">
        <v>735</v>
      </c>
      <c r="B114" t="e">
        <f>VLOOKUP($A114,統計!$A:$G,2,)</f>
        <v>#N/A</v>
      </c>
      <c r="C114" t="s">
        <v>142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15">
      <c r="A115">
        <v>736</v>
      </c>
      <c r="B115" t="e">
        <f>VLOOKUP($A115,統計!$A:$G,2,)</f>
        <v>#N/A</v>
      </c>
      <c r="C115" t="s">
        <v>143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15">
      <c r="A116">
        <v>737</v>
      </c>
      <c r="B116" t="e">
        <f>VLOOKUP($A116,統計!$A:$G,2,)</f>
        <v>#N/A</v>
      </c>
      <c r="C116" t="s">
        <v>144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15">
      <c r="A117">
        <v>738</v>
      </c>
      <c r="B117" t="e">
        <f>VLOOKUP($A117,統計!$A:$G,2,)</f>
        <v>#N/A</v>
      </c>
      <c r="C117" t="s">
        <v>145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15">
      <c r="A118">
        <v>739</v>
      </c>
      <c r="B118" t="e">
        <f>VLOOKUP($A118,統計!$A:$G,2,)</f>
        <v>#N/A</v>
      </c>
      <c r="C118" t="s">
        <v>146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15">
      <c r="A119">
        <v>740</v>
      </c>
      <c r="B119" t="e">
        <f>VLOOKUP($A119,統計!$A:$G,2,)</f>
        <v>#N/A</v>
      </c>
      <c r="C119" t="s">
        <v>147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15">
      <c r="A120">
        <v>801</v>
      </c>
      <c r="B120" t="e">
        <f>VLOOKUP($A120,統計!$A:$G,2,)</f>
        <v>#N/A</v>
      </c>
      <c r="C120" t="s">
        <v>148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15">
      <c r="A121">
        <v>802</v>
      </c>
      <c r="B121" t="e">
        <f>VLOOKUP($A121,統計!$A:$G,2,)</f>
        <v>#N/A</v>
      </c>
      <c r="C121" t="s">
        <v>149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15">
      <c r="A122">
        <v>803</v>
      </c>
      <c r="B122" t="e">
        <f>VLOOKUP($A122,統計!$A:$G,2,)</f>
        <v>#N/A</v>
      </c>
      <c r="C122" t="s">
        <v>150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15">
      <c r="A123">
        <v>804</v>
      </c>
      <c r="B123" t="e">
        <f>VLOOKUP($A123,統計!$A:$G,2,)</f>
        <v>#N/A</v>
      </c>
      <c r="C123" t="s">
        <v>151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15">
      <c r="A124">
        <v>805</v>
      </c>
      <c r="B124" t="e">
        <f>VLOOKUP($A124,統計!$A:$G,2,)</f>
        <v>#N/A</v>
      </c>
      <c r="C124" t="s">
        <v>152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15">
      <c r="A125">
        <v>806</v>
      </c>
      <c r="B125" t="e">
        <f>VLOOKUP($A125,統計!$A:$G,2,)</f>
        <v>#N/A</v>
      </c>
      <c r="C125" t="s">
        <v>153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15">
      <c r="A126">
        <v>807</v>
      </c>
      <c r="B126" t="e">
        <f>VLOOKUP($A126,統計!$A:$G,2,)</f>
        <v>#N/A</v>
      </c>
      <c r="C126" t="s">
        <v>154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15">
      <c r="A127">
        <v>808</v>
      </c>
      <c r="B127" t="e">
        <f>VLOOKUP($A127,統計!$A:$G,2,)</f>
        <v>#N/A</v>
      </c>
      <c r="C127" t="s">
        <v>155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15">
      <c r="A128">
        <v>809</v>
      </c>
      <c r="B128" t="e">
        <f>VLOOKUP($A128,統計!$A:$G,2,)</f>
        <v>#N/A</v>
      </c>
      <c r="C128" t="s">
        <v>156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15">
      <c r="A129">
        <v>810</v>
      </c>
      <c r="B129" t="e">
        <f>VLOOKUP($A129,統計!$A:$G,2,)</f>
        <v>#N/A</v>
      </c>
      <c r="C129" t="s">
        <v>157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15">
      <c r="A130">
        <v>811</v>
      </c>
      <c r="B130" t="e">
        <f>VLOOKUP($A130,統計!$A:$G,2,)</f>
        <v>#N/A</v>
      </c>
      <c r="C130" t="s">
        <v>158</v>
      </c>
      <c r="D130" t="e">
        <f>VLOOKUP($A130,統計!$A:$G,6,)</f>
        <v>#N/A</v>
      </c>
      <c r="E130" t="e">
        <f>VLOOKUP($A130,統計!$A:$G,7,)</f>
        <v>#N/A</v>
      </c>
      <c r="I130" t="e">
        <f t="shared" si="1"/>
        <v>#N/A</v>
      </c>
    </row>
    <row r="131" spans="1:9" x14ac:dyDescent="0.15">
      <c r="A131">
        <v>812</v>
      </c>
      <c r="B131" t="e">
        <f>VLOOKUP($A131,統計!$A:$G,2,)</f>
        <v>#N/A</v>
      </c>
      <c r="C131" t="s">
        <v>159</v>
      </c>
      <c r="D131" t="e">
        <f>VLOOKUP($A131,統計!$A:$G,6,)</f>
        <v>#N/A</v>
      </c>
      <c r="E131" t="e">
        <f>VLOOKUP($A131,統計!$A:$G,7,)</f>
        <v>#N/A</v>
      </c>
      <c r="I131" t="e">
        <f t="shared" ref="I131:I194" si="2">A131&amp;"|"&amp;"["&amp;B131&amp;"](5_筆記/资治通鉴"&amp;SUBSTITUTE(B131,"卷","")&amp;".html)|"&amp;C131&amp;"|"&amp;D131&amp;"|"&amp;E131&amp;"|"&amp;F131&amp;"|"&amp;G131&amp;"|"&amp;H131</f>
        <v>#N/A</v>
      </c>
    </row>
    <row r="132" spans="1:9" x14ac:dyDescent="0.15">
      <c r="A132">
        <v>813</v>
      </c>
      <c r="B132" t="e">
        <f>VLOOKUP($A132,統計!$A:$G,2,)</f>
        <v>#N/A</v>
      </c>
      <c r="C132" t="s">
        <v>160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15">
      <c r="A133">
        <v>814</v>
      </c>
      <c r="B133" t="e">
        <f>VLOOKUP($A133,統計!$A:$G,2,)</f>
        <v>#N/A</v>
      </c>
      <c r="C133" t="s">
        <v>161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15">
      <c r="A134">
        <v>815</v>
      </c>
      <c r="B134" t="e">
        <f>VLOOKUP($A134,統計!$A:$G,2,)</f>
        <v>#N/A</v>
      </c>
      <c r="C134" t="s">
        <v>162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15">
      <c r="A135">
        <v>816</v>
      </c>
      <c r="B135" t="e">
        <f>VLOOKUP($A135,統計!$A:$G,2,)</f>
        <v>#N/A</v>
      </c>
      <c r="C135" t="s">
        <v>163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15">
      <c r="A136">
        <v>901</v>
      </c>
      <c r="B136" t="e">
        <f>VLOOKUP($A136,統計!$A:$G,2,)</f>
        <v>#N/A</v>
      </c>
      <c r="C136" t="s">
        <v>164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15">
      <c r="A137">
        <v>902</v>
      </c>
      <c r="B137" t="e">
        <f>VLOOKUP($A137,統計!$A:$G,2,)</f>
        <v>#N/A</v>
      </c>
      <c r="C137" t="s">
        <v>165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15">
      <c r="A138">
        <v>903</v>
      </c>
      <c r="B138" t="e">
        <f>VLOOKUP($A138,統計!$A:$G,2,)</f>
        <v>#N/A</v>
      </c>
      <c r="C138" t="s">
        <v>166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15">
      <c r="A139">
        <v>904</v>
      </c>
      <c r="B139" t="e">
        <f>VLOOKUP($A139,統計!$A:$G,2,)</f>
        <v>#N/A</v>
      </c>
      <c r="C139" t="s">
        <v>167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15">
      <c r="A140">
        <v>905</v>
      </c>
      <c r="B140" t="e">
        <f>VLOOKUP($A140,統計!$A:$G,2,)</f>
        <v>#N/A</v>
      </c>
      <c r="C140" t="s">
        <v>168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15">
      <c r="A141">
        <v>906</v>
      </c>
      <c r="B141" t="e">
        <f>VLOOKUP($A141,統計!$A:$G,2,)</f>
        <v>#N/A</v>
      </c>
      <c r="C141" t="s">
        <v>169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15">
      <c r="A142">
        <v>907</v>
      </c>
      <c r="B142" t="e">
        <f>VLOOKUP($A142,統計!$A:$G,2,)</f>
        <v>#N/A</v>
      </c>
      <c r="C142" t="s">
        <v>170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15">
      <c r="A143">
        <v>908</v>
      </c>
      <c r="B143" t="e">
        <f>VLOOKUP($A143,統計!$A:$G,2,)</f>
        <v>#N/A</v>
      </c>
      <c r="C143" t="s">
        <v>171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15">
      <c r="A144">
        <v>909</v>
      </c>
      <c r="B144" t="e">
        <f>VLOOKUP($A144,統計!$A:$G,2,)</f>
        <v>#N/A</v>
      </c>
      <c r="C144" t="s">
        <v>172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15">
      <c r="A145">
        <v>910</v>
      </c>
      <c r="B145" t="e">
        <f>VLOOKUP($A145,統計!$A:$G,2,)</f>
        <v>#N/A</v>
      </c>
      <c r="C145" t="s">
        <v>173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15">
      <c r="A146">
        <v>1001</v>
      </c>
      <c r="B146" t="e">
        <f>VLOOKUP($A146,統計!$A:$G,2,)</f>
        <v>#N/A</v>
      </c>
      <c r="C146" t="s">
        <v>174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15">
      <c r="A147">
        <v>1002</v>
      </c>
      <c r="B147" t="e">
        <f>VLOOKUP($A147,統計!$A:$G,2,)</f>
        <v>#N/A</v>
      </c>
      <c r="C147" t="s">
        <v>175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15">
      <c r="A148">
        <v>1003</v>
      </c>
      <c r="B148" t="e">
        <f>VLOOKUP($A148,統計!$A:$G,2,)</f>
        <v>#N/A</v>
      </c>
      <c r="C148" t="s">
        <v>176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15">
      <c r="A149">
        <v>1004</v>
      </c>
      <c r="B149" t="e">
        <f>VLOOKUP($A149,統計!$A:$G,2,)</f>
        <v>#N/A</v>
      </c>
      <c r="C149" t="s">
        <v>177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15">
      <c r="A150">
        <v>1005</v>
      </c>
      <c r="B150" t="e">
        <f>VLOOKUP($A150,統計!$A:$G,2,)</f>
        <v>#N/A</v>
      </c>
      <c r="C150" t="s">
        <v>178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15">
      <c r="A151">
        <v>1006</v>
      </c>
      <c r="B151" t="e">
        <f>VLOOKUP($A151,統計!$A:$G,2,)</f>
        <v>#N/A</v>
      </c>
      <c r="C151" t="s">
        <v>179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15">
      <c r="A152">
        <v>1007</v>
      </c>
      <c r="B152" t="e">
        <f>VLOOKUP($A152,統計!$A:$G,2,)</f>
        <v>#N/A</v>
      </c>
      <c r="C152" t="s">
        <v>180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15">
      <c r="A153">
        <v>1008</v>
      </c>
      <c r="B153" t="e">
        <f>VLOOKUP($A153,統計!$A:$G,2,)</f>
        <v>#N/A</v>
      </c>
      <c r="C153" t="s">
        <v>181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15">
      <c r="A154">
        <v>1009</v>
      </c>
      <c r="B154" t="e">
        <f>VLOOKUP($A154,統計!$A:$G,2,)</f>
        <v>#N/A</v>
      </c>
      <c r="C154" t="s">
        <v>182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15">
      <c r="A155">
        <v>1010</v>
      </c>
      <c r="B155" t="e">
        <f>VLOOKUP($A155,統計!$A:$G,2,)</f>
        <v>#N/A</v>
      </c>
      <c r="C155" t="s">
        <v>183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15">
      <c r="A156">
        <v>1011</v>
      </c>
      <c r="B156" t="e">
        <f>VLOOKUP($A156,統計!$A:$G,2,)</f>
        <v>#N/A</v>
      </c>
      <c r="C156" t="s">
        <v>184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15">
      <c r="A157">
        <v>1012</v>
      </c>
      <c r="B157" t="e">
        <f>VLOOKUP($A157,統計!$A:$G,2,)</f>
        <v>#N/A</v>
      </c>
      <c r="C157" t="s">
        <v>185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15">
      <c r="A158">
        <v>1013</v>
      </c>
      <c r="B158" t="e">
        <f>VLOOKUP($A158,統計!$A:$G,2,)</f>
        <v>#N/A</v>
      </c>
      <c r="C158" t="s">
        <v>186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15">
      <c r="A159">
        <v>1014</v>
      </c>
      <c r="B159" t="e">
        <f>VLOOKUP($A159,統計!$A:$G,2,)</f>
        <v>#N/A</v>
      </c>
      <c r="C159" t="s">
        <v>187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15">
      <c r="A160">
        <v>1015</v>
      </c>
      <c r="B160" t="e">
        <f>VLOOKUP($A160,統計!$A:$G,2,)</f>
        <v>#N/A</v>
      </c>
      <c r="C160" t="s">
        <v>188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15">
      <c r="A161">
        <v>1016</v>
      </c>
      <c r="B161" t="e">
        <f>VLOOKUP($A161,統計!$A:$G,2,)</f>
        <v>#N/A</v>
      </c>
      <c r="C161" t="s">
        <v>189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15">
      <c r="A162">
        <v>1017</v>
      </c>
      <c r="B162" t="e">
        <f>VLOOKUP($A162,統計!$A:$G,2,)</f>
        <v>#N/A</v>
      </c>
      <c r="C162" t="s">
        <v>190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15">
      <c r="A163">
        <v>1018</v>
      </c>
      <c r="B163" t="e">
        <f>VLOOKUP($A163,統計!$A:$G,2,)</f>
        <v>#N/A</v>
      </c>
      <c r="C163" t="s">
        <v>191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15">
      <c r="A164">
        <v>1019</v>
      </c>
      <c r="B164" t="e">
        <f>VLOOKUP($A164,統計!$A:$G,2,)</f>
        <v>#N/A</v>
      </c>
      <c r="C164" t="s">
        <v>192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15">
      <c r="A165">
        <v>1020</v>
      </c>
      <c r="B165" t="e">
        <f>VLOOKUP($A165,統計!$A:$G,2,)</f>
        <v>#N/A</v>
      </c>
      <c r="C165" t="s">
        <v>193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15">
      <c r="A166">
        <v>1021</v>
      </c>
      <c r="B166" t="e">
        <f>VLOOKUP($A166,統計!$A:$G,2,)</f>
        <v>#N/A</v>
      </c>
      <c r="C166" t="s">
        <v>194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15">
      <c r="A167">
        <v>1022</v>
      </c>
      <c r="B167" t="e">
        <f>VLOOKUP($A167,統計!$A:$G,2,)</f>
        <v>#N/A</v>
      </c>
      <c r="C167" t="s">
        <v>195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15">
      <c r="A168">
        <v>1101</v>
      </c>
      <c r="B168" t="e">
        <f>VLOOKUP($A168,統計!$A:$G,2,)</f>
        <v>#N/A</v>
      </c>
      <c r="C168" t="s">
        <v>196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15">
      <c r="A169">
        <v>1102</v>
      </c>
      <c r="B169" t="e">
        <f>VLOOKUP($A169,統計!$A:$G,2,)</f>
        <v>#N/A</v>
      </c>
      <c r="C169" t="s">
        <v>197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15">
      <c r="A170">
        <v>1103</v>
      </c>
      <c r="B170" t="e">
        <f>VLOOKUP($A170,統計!$A:$G,2,)</f>
        <v>#N/A</v>
      </c>
      <c r="C170" t="s">
        <v>198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15">
      <c r="A171">
        <v>1104</v>
      </c>
      <c r="B171" t="e">
        <f>VLOOKUP($A171,統計!$A:$G,2,)</f>
        <v>#N/A</v>
      </c>
      <c r="C171" t="s">
        <v>199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15">
      <c r="A172">
        <v>1105</v>
      </c>
      <c r="B172" t="e">
        <f>VLOOKUP($A172,統計!$A:$G,2,)</f>
        <v>#N/A</v>
      </c>
      <c r="C172" t="s">
        <v>200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15">
      <c r="A173">
        <v>1106</v>
      </c>
      <c r="B173" t="e">
        <f>VLOOKUP($A173,統計!$A:$G,2,)</f>
        <v>#N/A</v>
      </c>
      <c r="C173" t="s">
        <v>201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15">
      <c r="A174">
        <v>1107</v>
      </c>
      <c r="B174" t="e">
        <f>VLOOKUP($A174,統計!$A:$G,2,)</f>
        <v>#N/A</v>
      </c>
      <c r="C174" t="s">
        <v>202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15">
      <c r="A175">
        <v>1108</v>
      </c>
      <c r="B175" t="e">
        <f>VLOOKUP($A175,統計!$A:$G,2,)</f>
        <v>#N/A</v>
      </c>
      <c r="C175" t="s">
        <v>203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15">
      <c r="A176">
        <v>1109</v>
      </c>
      <c r="B176" t="e">
        <f>VLOOKUP($A176,統計!$A:$G,2,)</f>
        <v>#N/A</v>
      </c>
      <c r="C176" t="s">
        <v>204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15">
      <c r="A177">
        <v>1110</v>
      </c>
      <c r="B177" t="e">
        <f>VLOOKUP($A177,統計!$A:$G,2,)</f>
        <v>#N/A</v>
      </c>
      <c r="C177" t="s">
        <v>205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15">
      <c r="A178">
        <v>1201</v>
      </c>
      <c r="B178" t="e">
        <f>VLOOKUP($A178,統計!$A:$G,2,)</f>
        <v>#N/A</v>
      </c>
      <c r="C178" t="s">
        <v>206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15">
      <c r="A179">
        <v>1202</v>
      </c>
      <c r="B179" t="e">
        <f>VLOOKUP($A179,統計!$A:$G,2,)</f>
        <v>#N/A</v>
      </c>
      <c r="C179" t="s">
        <v>207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15">
      <c r="A180">
        <v>1203</v>
      </c>
      <c r="B180" t="e">
        <f>VLOOKUP($A180,統計!$A:$G,2,)</f>
        <v>#N/A</v>
      </c>
      <c r="C180" t="s">
        <v>208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15">
      <c r="A181">
        <v>1204</v>
      </c>
      <c r="B181" t="e">
        <f>VLOOKUP($A181,統計!$A:$G,2,)</f>
        <v>#N/A</v>
      </c>
      <c r="C181" t="s">
        <v>209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15">
      <c r="A182">
        <v>1205</v>
      </c>
      <c r="B182" t="e">
        <f>VLOOKUP($A182,統計!$A:$G,2,)</f>
        <v>#N/A</v>
      </c>
      <c r="C182" t="s">
        <v>210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15">
      <c r="A183">
        <v>1206</v>
      </c>
      <c r="B183" t="e">
        <f>VLOOKUP($A183,統計!$A:$G,2,)</f>
        <v>#N/A</v>
      </c>
      <c r="C183" t="s">
        <v>211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15">
      <c r="A184">
        <v>1207</v>
      </c>
      <c r="B184" t="e">
        <f>VLOOKUP($A184,統計!$A:$G,2,)</f>
        <v>#N/A</v>
      </c>
      <c r="C184" t="s">
        <v>212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15">
      <c r="A185">
        <v>1208</v>
      </c>
      <c r="B185" t="e">
        <f>VLOOKUP($A185,統計!$A:$G,2,)</f>
        <v>#N/A</v>
      </c>
      <c r="C185" t="s">
        <v>213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15">
      <c r="A186">
        <v>1301</v>
      </c>
      <c r="B186" t="e">
        <f>VLOOKUP($A186,統計!$A:$G,2,)</f>
        <v>#N/A</v>
      </c>
      <c r="C186" t="s">
        <v>214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15">
      <c r="A187">
        <v>1302</v>
      </c>
      <c r="B187" t="e">
        <f>VLOOKUP($A187,統計!$A:$G,2,)</f>
        <v>#N/A</v>
      </c>
      <c r="C187" t="s">
        <v>215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15">
      <c r="A188">
        <v>1303</v>
      </c>
      <c r="B188" t="e">
        <f>VLOOKUP($A188,統計!$A:$G,2,)</f>
        <v>#N/A</v>
      </c>
      <c r="C188" t="s">
        <v>216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15">
      <c r="A189">
        <v>1304</v>
      </c>
      <c r="B189" t="e">
        <f>VLOOKUP($A189,統計!$A:$G,2,)</f>
        <v>#N/A</v>
      </c>
      <c r="C189" t="s">
        <v>217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15">
      <c r="A190">
        <v>1305</v>
      </c>
      <c r="B190" t="e">
        <f>VLOOKUP($A190,統計!$A:$G,2,)</f>
        <v>#N/A</v>
      </c>
      <c r="C190" t="s">
        <v>218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15">
      <c r="A191">
        <v>1306</v>
      </c>
      <c r="B191" t="e">
        <f>VLOOKUP($A191,統計!$A:$G,2,)</f>
        <v>#N/A</v>
      </c>
      <c r="C191" t="s">
        <v>219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15">
      <c r="A192">
        <v>1307</v>
      </c>
      <c r="B192" t="e">
        <f>VLOOKUP($A192,統計!$A:$G,2,)</f>
        <v>#N/A</v>
      </c>
      <c r="C192" t="s">
        <v>220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15">
      <c r="A193">
        <v>1308</v>
      </c>
      <c r="B193" t="e">
        <f>VLOOKUP($A193,統計!$A:$G,2,)</f>
        <v>#N/A</v>
      </c>
      <c r="C193" t="s">
        <v>221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15">
      <c r="A194">
        <v>1309</v>
      </c>
      <c r="B194" t="e">
        <f>VLOOKUP($A194,統計!$A:$G,2,)</f>
        <v>#N/A</v>
      </c>
      <c r="C194" t="s">
        <v>222</v>
      </c>
      <c r="D194" t="e">
        <f>VLOOKUP($A194,統計!$A:$G,6,)</f>
        <v>#N/A</v>
      </c>
      <c r="E194" t="e">
        <f>VLOOKUP($A194,統計!$A:$G,7,)</f>
        <v>#N/A</v>
      </c>
      <c r="I194" t="e">
        <f t="shared" si="2"/>
        <v>#N/A</v>
      </c>
    </row>
    <row r="195" spans="1:9" x14ac:dyDescent="0.15">
      <c r="A195">
        <v>1310</v>
      </c>
      <c r="B195" t="e">
        <f>VLOOKUP($A195,統計!$A:$G,2,)</f>
        <v>#N/A</v>
      </c>
      <c r="C195" t="s">
        <v>223</v>
      </c>
      <c r="D195" t="e">
        <f>VLOOKUP($A195,統計!$A:$G,6,)</f>
        <v>#N/A</v>
      </c>
      <c r="E195" t="e">
        <f>VLOOKUP($A195,統計!$A:$G,7,)</f>
        <v>#N/A</v>
      </c>
      <c r="I195" t="e">
        <f t="shared" ref="I195:I258" si="3">A195&amp;"|"&amp;"["&amp;B195&amp;"](5_筆記/资治通鉴"&amp;SUBSTITUTE(B195,"卷","")&amp;".html)|"&amp;C195&amp;"|"&amp;D195&amp;"|"&amp;E195&amp;"|"&amp;F195&amp;"|"&amp;G195&amp;"|"&amp;H195</f>
        <v>#N/A</v>
      </c>
    </row>
    <row r="196" spans="1:9" x14ac:dyDescent="0.15">
      <c r="A196">
        <v>1311</v>
      </c>
      <c r="B196" t="e">
        <f>VLOOKUP($A196,統計!$A:$G,2,)</f>
        <v>#N/A</v>
      </c>
      <c r="C196" t="s">
        <v>224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15">
      <c r="A197">
        <v>1312</v>
      </c>
      <c r="B197" t="e">
        <f>VLOOKUP($A197,統計!$A:$G,2,)</f>
        <v>#N/A</v>
      </c>
      <c r="C197" t="s">
        <v>225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15">
      <c r="A198">
        <v>1313</v>
      </c>
      <c r="B198" t="e">
        <f>VLOOKUP($A198,統計!$A:$G,2,)</f>
        <v>#N/A</v>
      </c>
      <c r="C198" t="s">
        <v>226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15">
      <c r="A199">
        <v>1314</v>
      </c>
      <c r="B199" t="e">
        <f>VLOOKUP($A199,統計!$A:$G,2,)</f>
        <v>#N/A</v>
      </c>
      <c r="C199" t="s">
        <v>227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15">
      <c r="A200">
        <v>1315</v>
      </c>
      <c r="B200" t="e">
        <f>VLOOKUP($A200,統計!$A:$G,2,)</f>
        <v>#N/A</v>
      </c>
      <c r="C200" t="s">
        <v>228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15">
      <c r="A201">
        <v>1316</v>
      </c>
      <c r="B201" t="e">
        <f>VLOOKUP($A201,統計!$A:$G,2,)</f>
        <v>#N/A</v>
      </c>
      <c r="C201" t="s">
        <v>229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15">
      <c r="A202">
        <v>1317</v>
      </c>
      <c r="B202" t="e">
        <f>VLOOKUP($A202,統計!$A:$G,2,)</f>
        <v>#N/A</v>
      </c>
      <c r="C202" t="s">
        <v>230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15">
      <c r="A203">
        <v>1318</v>
      </c>
      <c r="B203" t="e">
        <f>VLOOKUP($A203,統計!$A:$G,2,)</f>
        <v>#N/A</v>
      </c>
      <c r="C203" t="s">
        <v>231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15">
      <c r="A204">
        <v>1319</v>
      </c>
      <c r="B204" t="e">
        <f>VLOOKUP($A204,統計!$A:$G,2,)</f>
        <v>#N/A</v>
      </c>
      <c r="C204" t="s">
        <v>232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15">
      <c r="A205">
        <v>1320</v>
      </c>
      <c r="B205" t="e">
        <f>VLOOKUP($A205,統計!$A:$G,2,)</f>
        <v>#N/A</v>
      </c>
      <c r="C205" t="s">
        <v>233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15">
      <c r="A206">
        <v>1321</v>
      </c>
      <c r="B206" t="e">
        <f>VLOOKUP($A206,統計!$A:$G,2,)</f>
        <v>#N/A</v>
      </c>
      <c r="C206" t="s">
        <v>234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15">
      <c r="A207">
        <v>1322</v>
      </c>
      <c r="B207" t="e">
        <f>VLOOKUP($A207,統計!$A:$G,2,)</f>
        <v>#N/A</v>
      </c>
      <c r="C207" t="s">
        <v>235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15">
      <c r="A208">
        <v>1323</v>
      </c>
      <c r="B208" t="e">
        <f>VLOOKUP($A208,統計!$A:$G,2,)</f>
        <v>#N/A</v>
      </c>
      <c r="C208" t="s">
        <v>236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15">
      <c r="A209">
        <v>1324</v>
      </c>
      <c r="B209" t="e">
        <f>VLOOKUP($A209,統計!$A:$G,2,)</f>
        <v>#N/A</v>
      </c>
      <c r="C209" t="s">
        <v>237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15">
      <c r="A210">
        <v>1325</v>
      </c>
      <c r="B210" t="e">
        <f>VLOOKUP($A210,統計!$A:$G,2,)</f>
        <v>#N/A</v>
      </c>
      <c r="C210" t="s">
        <v>238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15">
      <c r="A211">
        <v>1326</v>
      </c>
      <c r="B211" t="e">
        <f>VLOOKUP($A211,統計!$A:$G,2,)</f>
        <v>#N/A</v>
      </c>
      <c r="C211" t="s">
        <v>239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15">
      <c r="A212">
        <v>1327</v>
      </c>
      <c r="B212" t="e">
        <f>VLOOKUP($A212,統計!$A:$G,2,)</f>
        <v>#N/A</v>
      </c>
      <c r="C212" t="s">
        <v>240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15">
      <c r="A213">
        <v>1328</v>
      </c>
      <c r="B213" t="e">
        <f>VLOOKUP($A213,統計!$A:$G,2,)</f>
        <v>#N/A</v>
      </c>
      <c r="C213" t="s">
        <v>241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15">
      <c r="A214">
        <v>1329</v>
      </c>
      <c r="B214" t="e">
        <f>VLOOKUP($A214,統計!$A:$G,2,)</f>
        <v>#N/A</v>
      </c>
      <c r="C214" t="s">
        <v>242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15">
      <c r="A215">
        <v>1330</v>
      </c>
      <c r="B215" t="e">
        <f>VLOOKUP($A215,統計!$A:$G,2,)</f>
        <v>#N/A</v>
      </c>
      <c r="C215" t="s">
        <v>243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15">
      <c r="A216">
        <v>1331</v>
      </c>
      <c r="B216" t="e">
        <f>VLOOKUP($A216,統計!$A:$G,2,)</f>
        <v>#N/A</v>
      </c>
      <c r="C216" t="s">
        <v>244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15">
      <c r="A217">
        <v>1332</v>
      </c>
      <c r="B217" t="e">
        <f>VLOOKUP($A217,統計!$A:$G,2,)</f>
        <v>#N/A</v>
      </c>
      <c r="C217" t="s">
        <v>245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15">
      <c r="A218">
        <v>1333</v>
      </c>
      <c r="B218" t="e">
        <f>VLOOKUP($A218,統計!$A:$G,2,)</f>
        <v>#N/A</v>
      </c>
      <c r="C218" t="s">
        <v>246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15">
      <c r="A219">
        <v>1334</v>
      </c>
      <c r="B219" t="e">
        <f>VLOOKUP($A219,統計!$A:$G,2,)</f>
        <v>#N/A</v>
      </c>
      <c r="C219" t="s">
        <v>247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15">
      <c r="A220">
        <v>1335</v>
      </c>
      <c r="B220" t="e">
        <f>VLOOKUP($A220,統計!$A:$G,2,)</f>
        <v>#N/A</v>
      </c>
      <c r="C220" t="s">
        <v>248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15">
      <c r="A221">
        <v>1336</v>
      </c>
      <c r="B221" t="e">
        <f>VLOOKUP($A221,統計!$A:$G,2,)</f>
        <v>#N/A</v>
      </c>
      <c r="C221" t="s">
        <v>249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15">
      <c r="A222">
        <v>1337</v>
      </c>
      <c r="B222" t="e">
        <f>VLOOKUP($A222,統計!$A:$G,2,)</f>
        <v>#N/A</v>
      </c>
      <c r="C222" t="s">
        <v>250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15">
      <c r="A223">
        <v>1338</v>
      </c>
      <c r="B223" t="e">
        <f>VLOOKUP($A223,統計!$A:$G,2,)</f>
        <v>#N/A</v>
      </c>
      <c r="C223" t="s">
        <v>251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15">
      <c r="A224">
        <v>1339</v>
      </c>
      <c r="B224" t="e">
        <f>VLOOKUP($A224,統計!$A:$G,2,)</f>
        <v>#N/A</v>
      </c>
      <c r="C224" t="s">
        <v>252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15">
      <c r="A225">
        <v>1340</v>
      </c>
      <c r="B225" t="e">
        <f>VLOOKUP($A225,統計!$A:$G,2,)</f>
        <v>#N/A</v>
      </c>
      <c r="C225" t="s">
        <v>253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15">
      <c r="A226">
        <v>1341</v>
      </c>
      <c r="B226" t="e">
        <f>VLOOKUP($A226,統計!$A:$G,2,)</f>
        <v>#N/A</v>
      </c>
      <c r="C226" t="s">
        <v>254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15">
      <c r="A227">
        <v>1342</v>
      </c>
      <c r="B227" t="e">
        <f>VLOOKUP($A227,統計!$A:$G,2,)</f>
        <v>#N/A</v>
      </c>
      <c r="C227" t="s">
        <v>255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15">
      <c r="A228">
        <v>1343</v>
      </c>
      <c r="B228" t="e">
        <f>VLOOKUP($A228,統計!$A:$G,2,)</f>
        <v>#N/A</v>
      </c>
      <c r="C228" t="s">
        <v>256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15">
      <c r="A229">
        <v>1344</v>
      </c>
      <c r="B229" t="e">
        <f>VLOOKUP($A229,統計!$A:$G,2,)</f>
        <v>#N/A</v>
      </c>
      <c r="C229" t="s">
        <v>257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15">
      <c r="A230">
        <v>1345</v>
      </c>
      <c r="B230" t="e">
        <f>VLOOKUP($A230,統計!$A:$G,2,)</f>
        <v>#N/A</v>
      </c>
      <c r="C230" t="s">
        <v>258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15">
      <c r="A231">
        <v>1346</v>
      </c>
      <c r="B231" t="e">
        <f>VLOOKUP($A231,統計!$A:$G,2,)</f>
        <v>#N/A</v>
      </c>
      <c r="C231" t="s">
        <v>259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15">
      <c r="A232">
        <v>1347</v>
      </c>
      <c r="B232" t="e">
        <f>VLOOKUP($A232,統計!$A:$G,2,)</f>
        <v>#N/A</v>
      </c>
      <c r="C232" t="s">
        <v>260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15">
      <c r="A233">
        <v>1348</v>
      </c>
      <c r="B233" t="e">
        <f>VLOOKUP($A233,統計!$A:$G,2,)</f>
        <v>#N/A</v>
      </c>
      <c r="C233" t="s">
        <v>261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15">
      <c r="A234">
        <v>1349</v>
      </c>
      <c r="B234" t="e">
        <f>VLOOKUP($A234,統計!$A:$G,2,)</f>
        <v>#N/A</v>
      </c>
      <c r="C234" t="s">
        <v>262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15">
      <c r="A235">
        <v>1350</v>
      </c>
      <c r="B235" t="e">
        <f>VLOOKUP($A235,統計!$A:$G,2,)</f>
        <v>#N/A</v>
      </c>
      <c r="C235" t="s">
        <v>263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15">
      <c r="A236">
        <v>1351</v>
      </c>
      <c r="B236" t="e">
        <f>VLOOKUP($A236,統計!$A:$G,2,)</f>
        <v>#N/A</v>
      </c>
      <c r="C236" t="s">
        <v>264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15">
      <c r="A237">
        <v>1352</v>
      </c>
      <c r="B237" t="e">
        <f>VLOOKUP($A237,統計!$A:$G,2,)</f>
        <v>#N/A</v>
      </c>
      <c r="C237" t="s">
        <v>265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15">
      <c r="A238">
        <v>1353</v>
      </c>
      <c r="B238" t="e">
        <f>VLOOKUP($A238,統計!$A:$G,2,)</f>
        <v>#N/A</v>
      </c>
      <c r="C238" t="s">
        <v>266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15">
      <c r="A239">
        <v>1354</v>
      </c>
      <c r="B239" t="e">
        <f>VLOOKUP($A239,統計!$A:$G,2,)</f>
        <v>#N/A</v>
      </c>
      <c r="C239" t="s">
        <v>267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15">
      <c r="A240">
        <v>1355</v>
      </c>
      <c r="B240" t="e">
        <f>VLOOKUP($A240,統計!$A:$G,2,)</f>
        <v>#N/A</v>
      </c>
      <c r="C240" t="s">
        <v>268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15">
      <c r="A241">
        <v>1356</v>
      </c>
      <c r="B241" t="e">
        <f>VLOOKUP($A241,統計!$A:$G,2,)</f>
        <v>#N/A</v>
      </c>
      <c r="C241" t="s">
        <v>269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15">
      <c r="A242">
        <v>1357</v>
      </c>
      <c r="B242" t="e">
        <f>VLOOKUP($A242,統計!$A:$G,2,)</f>
        <v>#N/A</v>
      </c>
      <c r="C242" t="s">
        <v>270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15">
      <c r="A243">
        <v>1358</v>
      </c>
      <c r="B243" t="e">
        <f>VLOOKUP($A243,統計!$A:$G,2,)</f>
        <v>#N/A</v>
      </c>
      <c r="C243" t="s">
        <v>271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15">
      <c r="A244">
        <v>1359</v>
      </c>
      <c r="B244" t="e">
        <f>VLOOKUP($A244,統計!$A:$G,2,)</f>
        <v>#N/A</v>
      </c>
      <c r="C244" t="s">
        <v>272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15">
      <c r="A245">
        <v>1360</v>
      </c>
      <c r="B245" t="e">
        <f>VLOOKUP($A245,統計!$A:$G,2,)</f>
        <v>#N/A</v>
      </c>
      <c r="C245" t="s">
        <v>273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15">
      <c r="A246">
        <v>1361</v>
      </c>
      <c r="B246" t="e">
        <f>VLOOKUP($A246,統計!$A:$G,2,)</f>
        <v>#N/A</v>
      </c>
      <c r="C246" t="s">
        <v>274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15">
      <c r="A247">
        <v>1362</v>
      </c>
      <c r="B247" t="e">
        <f>VLOOKUP($A247,統計!$A:$G,2,)</f>
        <v>#N/A</v>
      </c>
      <c r="C247" t="s">
        <v>275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15">
      <c r="A248">
        <v>1363</v>
      </c>
      <c r="B248" t="e">
        <f>VLOOKUP($A248,統計!$A:$G,2,)</f>
        <v>#N/A</v>
      </c>
      <c r="C248" t="s">
        <v>276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15">
      <c r="A249">
        <v>1364</v>
      </c>
      <c r="B249" t="e">
        <f>VLOOKUP($A249,統計!$A:$G,2,)</f>
        <v>#N/A</v>
      </c>
      <c r="C249" t="s">
        <v>277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15">
      <c r="A250">
        <v>1365</v>
      </c>
      <c r="B250" t="e">
        <f>VLOOKUP($A250,統計!$A:$G,2,)</f>
        <v>#N/A</v>
      </c>
      <c r="C250" t="s">
        <v>278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15">
      <c r="A251">
        <v>1366</v>
      </c>
      <c r="B251" t="e">
        <f>VLOOKUP($A251,統計!$A:$G,2,)</f>
        <v>#N/A</v>
      </c>
      <c r="C251" t="s">
        <v>279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15">
      <c r="A252">
        <v>1367</v>
      </c>
      <c r="B252" t="e">
        <f>VLOOKUP($A252,統計!$A:$G,2,)</f>
        <v>#N/A</v>
      </c>
      <c r="C252" t="s">
        <v>280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15">
      <c r="A253">
        <v>1368</v>
      </c>
      <c r="B253" t="e">
        <f>VLOOKUP($A253,統計!$A:$G,2,)</f>
        <v>#N/A</v>
      </c>
      <c r="C253" t="s">
        <v>281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15">
      <c r="A254">
        <v>1369</v>
      </c>
      <c r="B254" t="e">
        <f>VLOOKUP($A254,統計!$A:$G,2,)</f>
        <v>#N/A</v>
      </c>
      <c r="C254" t="s">
        <v>282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15">
      <c r="A255">
        <v>1370</v>
      </c>
      <c r="B255" t="e">
        <f>VLOOKUP($A255,統計!$A:$G,2,)</f>
        <v>#N/A</v>
      </c>
      <c r="C255" t="s">
        <v>283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15">
      <c r="A256">
        <v>1371</v>
      </c>
      <c r="B256" t="e">
        <f>VLOOKUP($A256,統計!$A:$G,2,)</f>
        <v>#N/A</v>
      </c>
      <c r="C256" t="s">
        <v>284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15">
      <c r="A257">
        <v>1372</v>
      </c>
      <c r="B257" t="e">
        <f>VLOOKUP($A257,統計!$A:$G,2,)</f>
        <v>#N/A</v>
      </c>
      <c r="C257" t="s">
        <v>285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15">
      <c r="A258">
        <v>1373</v>
      </c>
      <c r="B258" t="e">
        <f>VLOOKUP($A258,統計!$A:$G,2,)</f>
        <v>#N/A</v>
      </c>
      <c r="C258" t="s">
        <v>286</v>
      </c>
      <c r="D258" t="e">
        <f>VLOOKUP($A258,統計!$A:$G,6,)</f>
        <v>#N/A</v>
      </c>
      <c r="E258" t="e">
        <f>VLOOKUP($A258,統計!$A:$G,7,)</f>
        <v>#N/A</v>
      </c>
      <c r="I258" t="e">
        <f t="shared" si="3"/>
        <v>#N/A</v>
      </c>
    </row>
    <row r="259" spans="1:9" x14ac:dyDescent="0.15">
      <c r="A259">
        <v>1374</v>
      </c>
      <c r="B259" t="e">
        <f>VLOOKUP($A259,統計!$A:$G,2,)</f>
        <v>#N/A</v>
      </c>
      <c r="C259" t="s">
        <v>287</v>
      </c>
      <c r="D259" t="e">
        <f>VLOOKUP($A259,統計!$A:$G,6,)</f>
        <v>#N/A</v>
      </c>
      <c r="E259" t="e">
        <f>VLOOKUP($A259,統計!$A:$G,7,)</f>
        <v>#N/A</v>
      </c>
      <c r="I259" t="e">
        <f t="shared" ref="I259:I295" si="4">A259&amp;"|"&amp;"["&amp;B259&amp;"](5_筆記/资治通鉴"&amp;SUBSTITUTE(B259,"卷","")&amp;".html)|"&amp;C259&amp;"|"&amp;D259&amp;"|"&amp;E259&amp;"|"&amp;F259&amp;"|"&amp;G259&amp;"|"&amp;H259</f>
        <v>#N/A</v>
      </c>
    </row>
    <row r="260" spans="1:9" x14ac:dyDescent="0.15">
      <c r="A260">
        <v>1375</v>
      </c>
      <c r="B260" t="e">
        <f>VLOOKUP($A260,統計!$A:$G,2,)</f>
        <v>#N/A</v>
      </c>
      <c r="C260" t="s">
        <v>288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15">
      <c r="A261">
        <v>1376</v>
      </c>
      <c r="B261" t="e">
        <f>VLOOKUP($A261,統計!$A:$G,2,)</f>
        <v>#N/A</v>
      </c>
      <c r="C261" t="s">
        <v>289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15">
      <c r="A262">
        <v>1377</v>
      </c>
      <c r="B262" t="e">
        <f>VLOOKUP($A262,統計!$A:$G,2,)</f>
        <v>#N/A</v>
      </c>
      <c r="C262" t="s">
        <v>290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15">
      <c r="A263">
        <v>1378</v>
      </c>
      <c r="B263" t="e">
        <f>VLOOKUP($A263,統計!$A:$G,2,)</f>
        <v>#N/A</v>
      </c>
      <c r="C263" t="s">
        <v>291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15">
      <c r="A264">
        <v>1379</v>
      </c>
      <c r="B264" t="e">
        <f>VLOOKUP($A264,統計!$A:$G,2,)</f>
        <v>#N/A</v>
      </c>
      <c r="C264" t="s">
        <v>292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15">
      <c r="A265">
        <v>1380</v>
      </c>
      <c r="B265" t="e">
        <f>VLOOKUP($A265,統計!$A:$G,2,)</f>
        <v>#N/A</v>
      </c>
      <c r="C265" t="s">
        <v>293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15">
      <c r="A266">
        <v>1381</v>
      </c>
      <c r="B266" t="e">
        <f>VLOOKUP($A266,統計!$A:$G,2,)</f>
        <v>#N/A</v>
      </c>
      <c r="C266" t="s">
        <v>294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15">
      <c r="A267">
        <v>1401</v>
      </c>
      <c r="B267" t="e">
        <f>VLOOKUP($A267,統計!$A:$G,2,)</f>
        <v>#N/A</v>
      </c>
      <c r="C267" t="s">
        <v>295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15">
      <c r="A268">
        <v>1402</v>
      </c>
      <c r="B268" t="e">
        <f>VLOOKUP($A268,統計!$A:$G,2,)</f>
        <v>#N/A</v>
      </c>
      <c r="C268" t="s">
        <v>296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15">
      <c r="A269">
        <v>1403</v>
      </c>
      <c r="B269" t="e">
        <f>VLOOKUP($A269,統計!$A:$G,2,)</f>
        <v>#N/A</v>
      </c>
      <c r="C269" t="s">
        <v>297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15">
      <c r="A270">
        <v>1404</v>
      </c>
      <c r="B270" t="e">
        <f>VLOOKUP($A270,統計!$A:$G,2,)</f>
        <v>#N/A</v>
      </c>
      <c r="C270" t="s">
        <v>298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15">
      <c r="A271">
        <v>1405</v>
      </c>
      <c r="B271" t="e">
        <f>VLOOKUP($A271,統計!$A:$G,2,)</f>
        <v>#N/A</v>
      </c>
      <c r="C271" t="s">
        <v>299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15">
      <c r="A272">
        <v>1406</v>
      </c>
      <c r="B272" t="e">
        <f>VLOOKUP($A272,統計!$A:$G,2,)</f>
        <v>#N/A</v>
      </c>
      <c r="C272" t="s">
        <v>300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15">
      <c r="A273">
        <v>1501</v>
      </c>
      <c r="B273" t="e">
        <f>VLOOKUP($A273,統計!$A:$G,2,)</f>
        <v>#N/A</v>
      </c>
      <c r="C273" t="s">
        <v>301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15">
      <c r="A274">
        <v>1502</v>
      </c>
      <c r="B274" t="e">
        <f>VLOOKUP($A274,統計!$A:$G,2,)</f>
        <v>#N/A</v>
      </c>
      <c r="C274" t="s">
        <v>302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15">
      <c r="A275">
        <v>1503</v>
      </c>
      <c r="B275" t="e">
        <f>VLOOKUP($A275,統計!$A:$G,2,)</f>
        <v>#N/A</v>
      </c>
      <c r="C275" t="s">
        <v>303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15">
      <c r="A276">
        <v>1504</v>
      </c>
      <c r="B276" t="e">
        <f>VLOOKUP($A276,統計!$A:$G,2,)</f>
        <v>#N/A</v>
      </c>
      <c r="C276" t="s">
        <v>304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15">
      <c r="A277">
        <v>1505</v>
      </c>
      <c r="B277" t="e">
        <f>VLOOKUP($A277,統計!$A:$G,2,)</f>
        <v>#N/A</v>
      </c>
      <c r="C277" t="s">
        <v>305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15">
      <c r="A278">
        <v>1506</v>
      </c>
      <c r="B278" t="e">
        <f>VLOOKUP($A278,統計!$A:$G,2,)</f>
        <v>#N/A</v>
      </c>
      <c r="C278" t="s">
        <v>306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15">
      <c r="A279">
        <v>1507</v>
      </c>
      <c r="B279" t="e">
        <f>VLOOKUP($A279,統計!$A:$G,2,)</f>
        <v>#N/A</v>
      </c>
      <c r="C279" t="s">
        <v>307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15">
      <c r="A280">
        <v>1508</v>
      </c>
      <c r="B280" t="e">
        <f>VLOOKUP($A280,統計!$A:$G,2,)</f>
        <v>#N/A</v>
      </c>
      <c r="C280" t="s">
        <v>308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15">
      <c r="A281">
        <v>1601</v>
      </c>
      <c r="B281" t="e">
        <f>VLOOKUP($A281,統計!$A:$G,2,)</f>
        <v>#N/A</v>
      </c>
      <c r="C281" t="s">
        <v>309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15">
      <c r="A282">
        <v>1602</v>
      </c>
      <c r="B282" t="e">
        <f>VLOOKUP($A282,統計!$A:$G,2,)</f>
        <v>#N/A</v>
      </c>
      <c r="C282" t="s">
        <v>310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15">
      <c r="A283">
        <v>1603</v>
      </c>
      <c r="B283" t="e">
        <f>VLOOKUP($A283,統計!$A:$G,2,)</f>
        <v>#N/A</v>
      </c>
      <c r="C283" t="s">
        <v>311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15">
      <c r="A284">
        <v>1604</v>
      </c>
      <c r="B284" t="e">
        <f>VLOOKUP($A284,統計!$A:$G,2,)</f>
        <v>#N/A</v>
      </c>
      <c r="C284" t="s">
        <v>312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15">
      <c r="A285">
        <v>1605</v>
      </c>
      <c r="B285" t="e">
        <f>VLOOKUP($A285,統計!$A:$G,2,)</f>
        <v>#N/A</v>
      </c>
      <c r="C285" t="s">
        <v>313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15">
      <c r="A286">
        <v>1606</v>
      </c>
      <c r="B286" t="e">
        <f>VLOOKUP($A286,統計!$A:$G,2,)</f>
        <v>#N/A</v>
      </c>
      <c r="C286" t="s">
        <v>314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15">
      <c r="A287">
        <v>1701</v>
      </c>
      <c r="B287" t="e">
        <f>VLOOKUP($A287,統計!$A:$G,2,)</f>
        <v>#N/A</v>
      </c>
      <c r="C287" t="s">
        <v>315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15">
      <c r="A288">
        <v>1702</v>
      </c>
      <c r="B288" t="e">
        <f>VLOOKUP($A288,統計!$A:$G,2,)</f>
        <v>#N/A</v>
      </c>
      <c r="C288" t="s">
        <v>316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15">
      <c r="A289">
        <v>1703</v>
      </c>
      <c r="B289" t="e">
        <f>VLOOKUP($A289,統計!$A:$G,2,)</f>
        <v>#N/A</v>
      </c>
      <c r="C289" t="s">
        <v>317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15">
      <c r="A290">
        <v>1704</v>
      </c>
      <c r="B290" t="e">
        <f>VLOOKUP($A290,統計!$A:$G,2,)</f>
        <v>#N/A</v>
      </c>
      <c r="C290" t="s">
        <v>318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15">
      <c r="A291">
        <v>1801</v>
      </c>
      <c r="B291" t="e">
        <f>VLOOKUP($A291,統計!$A:$G,2,)</f>
        <v>#N/A</v>
      </c>
      <c r="C291" t="s">
        <v>319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15">
      <c r="A292">
        <v>1802</v>
      </c>
      <c r="B292" t="e">
        <f>VLOOKUP($A292,統計!$A:$G,2,)</f>
        <v>#N/A</v>
      </c>
      <c r="C292" t="s">
        <v>320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15">
      <c r="A293">
        <v>1803</v>
      </c>
      <c r="B293" t="e">
        <f>VLOOKUP($A293,統計!$A:$G,2,)</f>
        <v>#N/A</v>
      </c>
      <c r="C293" t="s">
        <v>321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15">
      <c r="A294">
        <v>1804</v>
      </c>
      <c r="B294" t="e">
        <f>VLOOKUP($A294,統計!$A:$G,2,)</f>
        <v>#N/A</v>
      </c>
      <c r="C294" t="s">
        <v>322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15">
      <c r="A295">
        <v>1805</v>
      </c>
      <c r="B295" t="e">
        <f>VLOOKUP($A295,統計!$A:$G,2,)</f>
        <v>#N/A</v>
      </c>
      <c r="C295" t="s">
        <v>323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O13" sqref="O13"/>
    </sheetView>
  </sheetViews>
  <sheetFormatPr defaultRowHeight="13.5" x14ac:dyDescent="0.15"/>
  <sheetData>
    <row r="1" spans="2:17" x14ac:dyDescent="0.15">
      <c r="B1" t="s">
        <v>34</v>
      </c>
      <c r="C1" t="s">
        <v>35</v>
      </c>
      <c r="D1" t="s">
        <v>36</v>
      </c>
    </row>
    <row r="2" spans="2:17" x14ac:dyDescent="0.15">
      <c r="B2">
        <v>268</v>
      </c>
      <c r="C2">
        <v>648</v>
      </c>
      <c r="D2">
        <v>1173</v>
      </c>
      <c r="E2" t="s">
        <v>29</v>
      </c>
      <c r="G2">
        <f>C2/B2</f>
        <v>2.4179104477611939</v>
      </c>
      <c r="H2" t="s">
        <v>30</v>
      </c>
      <c r="K2">
        <f>D2/C2</f>
        <v>1.8101851851851851</v>
      </c>
      <c r="L2" t="s">
        <v>37</v>
      </c>
      <c r="N2" t="s">
        <v>39</v>
      </c>
      <c r="O2">
        <v>80</v>
      </c>
      <c r="P2" t="s">
        <v>40</v>
      </c>
      <c r="Q2">
        <f>O2/D2</f>
        <v>6.8201193520886619E-2</v>
      </c>
    </row>
    <row r="3" spans="2:17" x14ac:dyDescent="0.15">
      <c r="C3">
        <v>1239</v>
      </c>
      <c r="E3" t="s">
        <v>25</v>
      </c>
    </row>
    <row r="4" spans="2:17" x14ac:dyDescent="0.15">
      <c r="C4">
        <v>2175</v>
      </c>
      <c r="E4" t="s">
        <v>26</v>
      </c>
    </row>
    <row r="5" spans="2:17" x14ac:dyDescent="0.15">
      <c r="C5">
        <v>2491</v>
      </c>
      <c r="E5" t="s">
        <v>27</v>
      </c>
      <c r="G5" t="s">
        <v>33</v>
      </c>
      <c r="H5" t="s">
        <v>31</v>
      </c>
      <c r="I5" t="s">
        <v>32</v>
      </c>
      <c r="K5" t="s">
        <v>38</v>
      </c>
      <c r="L5" t="s">
        <v>41</v>
      </c>
    </row>
    <row r="6" spans="2:17" x14ac:dyDescent="0.15">
      <c r="C6">
        <v>3732</v>
      </c>
      <c r="E6" t="s">
        <v>28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48</v>
      </c>
      <c r="G7" t="s">
        <v>49</v>
      </c>
    </row>
    <row r="8" spans="2:17" x14ac:dyDescent="0.15">
      <c r="G8" s="8">
        <f>C2/C7</f>
        <v>6.741573033707865E-2</v>
      </c>
      <c r="O8" t="s">
        <v>43</v>
      </c>
      <c r="P8" t="s">
        <v>45</v>
      </c>
      <c r="Q8" t="s">
        <v>44</v>
      </c>
    </row>
    <row r="9" spans="2:17" x14ac:dyDescent="0.15">
      <c r="N9" t="s">
        <v>42</v>
      </c>
      <c r="O9">
        <v>1</v>
      </c>
      <c r="P9">
        <f t="shared" ref="P9:P11" si="0">$O$13*(O9-1)+1</f>
        <v>1</v>
      </c>
      <c r="Q9">
        <f t="shared" ref="Q9:Q10" si="1">O9*$O$13-1</f>
        <v>199</v>
      </c>
    </row>
    <row r="10" spans="2:17" x14ac:dyDescent="0.15">
      <c r="N10" t="s">
        <v>42</v>
      </c>
      <c r="O10">
        <v>2</v>
      </c>
      <c r="P10">
        <f t="shared" si="0"/>
        <v>201</v>
      </c>
      <c r="Q10">
        <f t="shared" si="1"/>
        <v>399</v>
      </c>
    </row>
    <row r="11" spans="2:17" x14ac:dyDescent="0.15">
      <c r="N11" t="s">
        <v>42</v>
      </c>
      <c r="O11">
        <v>294</v>
      </c>
      <c r="P11">
        <f t="shared" si="0"/>
        <v>58601</v>
      </c>
      <c r="Q11">
        <f t="shared" ref="Q11" si="2">O11*$O$13-1</f>
        <v>58799</v>
      </c>
    </row>
    <row r="13" spans="2:17" x14ac:dyDescent="0.15">
      <c r="N13" t="s">
        <v>46</v>
      </c>
      <c r="O13">
        <v>200</v>
      </c>
    </row>
    <row r="14" spans="2:17" x14ac:dyDescent="0.15">
      <c r="N14" t="s">
        <v>47</v>
      </c>
      <c r="O14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2022-06-28T13:11:09Z</dcterms:modified>
</cp:coreProperties>
</file>