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8A8F8E39-BB37-4C75-B20A-9C1E0AC850C1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3" i="1" l="1"/>
  <c r="H113" i="1" s="1"/>
  <c r="E113" i="1"/>
  <c r="B113" i="1"/>
  <c r="F112" i="1"/>
  <c r="H112" i="1" s="1"/>
  <c r="E112" i="1"/>
  <c r="B112" i="1"/>
  <c r="F111" i="1"/>
  <c r="H111" i="1" s="1"/>
  <c r="E111" i="1"/>
  <c r="B111" i="1"/>
  <c r="F110" i="1"/>
  <c r="H110" i="1" s="1"/>
  <c r="C110" i="1"/>
  <c r="E110" i="1" s="1"/>
  <c r="B110" i="1"/>
  <c r="F109" i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3" i="1" l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<sst xmlns="http://schemas.openxmlformats.org/spreadsheetml/2006/main" count="554" uniqueCount="548">
  <si>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</si>
  <si>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</si>
  <si>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</si>
  <si>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</si>
  <si>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</si>
  <si>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</si>
  <si>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</si>
  <si>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</si>
  <si>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</si>
  <si>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</si>
  <si>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</si>
  <si>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</si>
  <si>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</si>
  <si>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</si>
  <si>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</si>
  <si>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</si>
  <si>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</si>
  <si>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</si>
  <si>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</si>
  <si>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</si>
  <si>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</si>
  <si>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</si>
  <si>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</si>
  <si>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</si>
  <si>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</si>
  <si>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</si>
  <si>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</si>
  <si>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</si>
  <si>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</si>
  <si>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</si>
  <si>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</si>
  <si>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</si>
  <si>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</si>
  <si>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</si>
  <si>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</si>
  <si>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</si>
  <si>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</si>
  <si>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</si>
  <si>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</si>
  <si>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</si>
  <si>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</si>
  <si>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</si>
  <si>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</si>
  <si>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</si>
  <si>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</si>
  <si>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</si>
  <si>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</si>
  <si>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</si>
  <si>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</si>
  <si>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</si>
  <si>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</si>
  <si>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</si>
  <si>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</si>
  <si>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</si>
  <si>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</si>
  <si>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</si>
  <si>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</si>
  <si>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</si>
  <si>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</si>
  <si>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</si>
  <si>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</si>
  <si>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</si>
  <si>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</si>
  <si>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</si>
  <si>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</si>
  <si>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</si>
  <si>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</si>
  <si>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</si>
  <si>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</si>
  <si>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</si>
  <si>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</si>
  <si>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</si>
  <si>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</si>
  <si>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</si>
  <si>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</si>
  <si>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</si>
  <si>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</si>
  <si>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</si>
  <si>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</si>
  <si>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</si>
  <si>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</si>
  <si>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</si>
  <si>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</si>
  <si>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</si>
  <si>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</si>
  <si>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</si>
  <si>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</si>
  <si>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</si>
  <si>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</si>
  <si>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</si>
  <si>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</si>
  <si>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</si>
  <si>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</si>
  <si>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</si>
  <si>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</si>
  <si>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</si>
  <si>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</si>
  <si>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</si>
  <si>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</si>
  <si>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</si>
  <si>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</si>
  <si>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</si>
  <si>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</si>
  <si>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</si>
  <si>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</si>
  <si>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</si>
  <si>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</si>
  <si>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</si>
  <si>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</si>
  <si>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</si>
  <si>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</si>
  <si>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</si>
  <si>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</si>
  <si>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</si>
  <si>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</si>
  <si>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</si>
  <si>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</si>
  <si>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</si>
  <si>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</si>
  <si>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</si>
  <si>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</si>
  <si>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</si>
  <si>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</si>
  <si>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</si>
  <si>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</si>
  <si>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</si>
  <si>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</si>
  <si>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</si>
  <si>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</si>
  <si>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</si>
  <si>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</si>
  <si>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</si>
  <si>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</si>
  <si>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</si>
  <si>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</si>
  <si>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</si>
  <si>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</si>
  <si>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</si>
  <si>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</si>
  <si>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</si>
  <si>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</si>
  <si>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</si>
  <si>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</si>
  <si>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</si>
  <si>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</si>
  <si>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</si>
  <si>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</si>
  <si>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</si>
  <si>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</si>
  <si>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</si>
  <si>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</si>
  <si>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</si>
  <si>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</si>
  <si>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</si>
  <si>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</si>
  <si>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</si>
  <si>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</si>
  <si>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</si>
  <si>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</si>
  <si>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</si>
  <si>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</si>
  <si>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</si>
  <si>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</si>
  <si>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</si>
  <si>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</si>
  <si>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</si>
  <si>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</si>
  <si>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</si>
  <si>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</si>
  <si>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</si>
  <si>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</si>
  <si>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</si>
  <si>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</si>
  <si>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</si>
  <si>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</si>
  <si>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</si>
  <si>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</si>
  <si>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</si>
  <si>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</si>
  <si>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</si>
  <si>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</si>
  <si>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</si>
  <si>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</si>
  <si>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</si>
  <si>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</si>
  <si>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</si>
  <si>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</si>
  <si>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</si>
  <si>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</si>
  <si>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</si>
  <si>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</si>
  <si>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</si>
  <si>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</si>
  <si>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</si>
  <si>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</si>
  <si>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</si>
  <si>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</si>
  <si>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</si>
  <si>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</si>
  <si>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</si>
  <si>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</si>
  <si>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</si>
  <si>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</si>
  <si>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</si>
  <si>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</si>
  <si>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</si>
  <si>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</si>
  <si>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</si>
  <si>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</si>
  <si>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</si>
  <si>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</si>
  <si>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</si>
  <si>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</si>
  <si>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</si>
  <si>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</si>
  <si>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</si>
  <si>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</si>
  <si>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</si>
  <si>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</si>
  <si>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</si>
  <si>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</si>
  <si>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</si>
  <si>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</si>
  <si>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</si>
  <si>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</si>
  <si>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</si>
  <si>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</si>
  <si>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</si>
  <si>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</si>
  <si>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</si>
  <si>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</si>
  <si>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</si>
  <si>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</si>
  <si>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</si>
  <si>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</si>
  <si>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</si>
  <si>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</si>
  <si>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</si>
  <si>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</si>
  <si>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</si>
  <si>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</si>
  <si>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</si>
  <si>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</si>
  <si>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</si>
  <si>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</si>
  <si>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</si>
  <si>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</si>
  <si>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</si>
  <si>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</si>
  <si>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</si>
  <si>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</si>
  <si>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</si>
  <si>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</si>
  <si>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</si>
  <si>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</si>
  <si>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</si>
  <si>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</si>
  <si>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</si>
  <si>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</si>
  <si>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</si>
  <si>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</si>
  <si>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</si>
  <si>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</si>
  <si>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</si>
  <si>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</si>
  <si>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</si>
  <si>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</si>
  <si>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</si>
  <si>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</si>
  <si>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</si>
  <si>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</si>
  <si>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</si>
  <si>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</si>
  <si>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</si>
  <si>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</si>
  <si>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</si>
  <si>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</si>
  <si>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</si>
  <si>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</si>
  <si>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</si>
  <si>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</si>
  <si>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</si>
  <si>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</si>
  <si>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</si>
  <si>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</si>
  <si>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</si>
  <si>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</si>
  <si>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</si>
  <si>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</si>
  <si>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</si>
  <si>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</si>
  <si>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</si>
  <si>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</si>
  <si>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</si>
  <si>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</si>
  <si>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</si>
  <si>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</si>
  <si>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</si>
  <si>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</si>
  <si>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</si>
  <si>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</si>
  <si>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</si>
  <si>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</si>
  <si>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</si>
  <si>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</si>
  <si>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</si>
  <si>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</si>
  <si>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</si>
  <si>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</si>
  <si>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</si>
  <si>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</si>
  <si>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</si>
  <si>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</si>
  <si>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</si>
  <si>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</si>
  <si>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</si>
  <si>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</si>
  <si>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</si>
  <si>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</si>
  <si>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</si>
  <si>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</si>
  <si>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</si>
  <si>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</si>
  <si>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</si>
  <si>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</si>
  <si>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</si>
  <si>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</si>
  <si>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</si>
  <si>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</si>
  <si>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</si>
  <si>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</si>
  <si>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</si>
  <si>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</si>
  <si>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</si>
  <si>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</si>
  <si>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</si>
  <si>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</si>
  <si>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</si>
  <si>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</si>
  <si>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</si>
  <si>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</si>
  <si>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</si>
  <si>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</si>
  <si>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</si>
  <si>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</si>
  <si>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</si>
  <si>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</si>
  <si>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</si>
  <si>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</si>
  <si>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</si>
  <si>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</si>
  <si>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</si>
  <si>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</si>
  <si>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</si>
  <si>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</si>
  <si>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</si>
  <si>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</si>
  <si>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</si>
  <si>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</si>
  <si>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</si>
  <si>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</si>
  <si>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</si>
  <si>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</si>
  <si>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</si>
  <si>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</si>
  <si>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</si>
  <si>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</si>
  <si>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</si>
  <si>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</si>
  <si>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</si>
  <si>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</si>
  <si>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</si>
  <si>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</si>
  <si>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</si>
  <si>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</si>
  <si>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</si>
  <si>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</si>
  <si>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</si>
  <si>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</si>
  <si>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</si>
  <si>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</si>
  <si>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</si>
  <si>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</si>
  <si>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</si>
  <si>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</si>
  <si>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</si>
  <si>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</si>
  <si>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</si>
  <si>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</si>
  <si>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</si>
  <si>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</si>
  <si>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</si>
  <si>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</si>
  <si>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</si>
  <si>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</si>
  <si>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</si>
  <si>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</si>
  <si>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</si>
  <si>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</si>
  <si>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</si>
  <si>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</si>
  <si>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</si>
  <si>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</si>
  <si>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</si>
  <si>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</si>
  <si>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</si>
  <si>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</si>
  <si>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</si>
  <si>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</si>
  <si>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</si>
  <si>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</si>
  <si>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</si>
  <si>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</si>
  <si>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</si>
  <si>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</si>
  <si>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</si>
  <si>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</si>
  <si>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</si>
  <si>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</si>
  <si>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</si>
  <si>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</si>
  <si>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</si>
  <si>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</si>
  <si>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</si>
  <si>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</si>
  <si>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</si>
  <si>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</si>
  <si>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</si>
  <si>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</si>
  <si>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</si>
  <si>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</si>
  <si>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</si>
  <si>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</si>
  <si>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</si>
  <si>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</si>
  <si>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</si>
  <si>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</si>
  <si>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</si>
  <si>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</si>
  <si>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</si>
  <si>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</si>
  <si>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</si>
  <si>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</si>
  <si>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</si>
  <si>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</si>
  <si>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</si>
  <si>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</si>
  <si>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</si>
  <si>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</si>
  <si>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</si>
  <si>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</si>
  <si>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</si>
  <si>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</si>
  <si>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</si>
  <si>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</si>
  <si>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</si>
  <si>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</si>
  <si>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</si>
  <si>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</si>
  <si>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</si>
  <si>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</si>
  <si>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</si>
  <si>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</si>
  <si>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</si>
  <si>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</si>
  <si>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</si>
  <si>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</si>
  <si>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</si>
  <si>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</si>
  <si>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</si>
  <si>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</si>
  <si>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</si>
  <si>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</si>
  <si>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</si>
  <si>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</si>
  <si>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</si>
  <si>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</si>
  <si>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</si>
  <si>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</si>
  <si>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</si>
  <si>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</si>
  <si>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</si>
  <si>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</si>
  <si>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</si>
  <si>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</si>
  <si>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</si>
  <si>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</si>
  <si>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</si>
  <si>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</si>
  <si>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</si>
  <si>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</si>
  <si>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</si>
  <si>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</si>
  <si>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</si>
  <si>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</si>
  <si>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</si>
  <si>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</si>
  <si>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</si>
  <si>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</si>
  <si>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</si>
  <si>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</si>
  <si>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</si>
  <si>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</si>
  <si>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</si>
  <si>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</si>
  <si>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</si>
  <si>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</si>
  <si>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</si>
  <si>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</si>
  <si>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</si>
  <si>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</si>
  <si>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</si>
  <si>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</si>
  <si>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</si>
  <si>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</si>
  <si>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</si>
  <si>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</si>
  <si>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</si>
  <si>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</si>
  <si>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</si>
  <si>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</si>
  <si>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</si>
  <si>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</si>
  <si>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</si>
  <si>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</si>
  <si>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</si>
  <si>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</si>
  <si>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</si>
  <si>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</si>
  <si>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</si>
  <si>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</si>
  <si>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</si>
  <si>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</si>
  <si>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</si>
  <si>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</si>
  <si>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</si>
  <si>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</si>
  <si>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</si>
  <si>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</si>
  <si>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</si>
  <si>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</si>
  <si>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</si>
  <si>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</si>
  <si>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</si>
  <si>
    <t>晉安帝2年</t>
    <phoneticPr fontId="4" type="noConversion"/>
  </si>
  <si>
    <t>晉安帝3年</t>
    <phoneticPr fontId="4" type="noConversion"/>
  </si>
  <si>
    <t>晉安帝4年至5年</t>
    <phoneticPr fontId="4" type="noConversion"/>
  </si>
  <si>
    <t>晉安帝6年至7年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</si>
</sst>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zoomScaleNormal="100" workbookViewId="0">
      <pane ySplit="1" topLeftCell="A85" activePane="bottomLeft" state="frozen"/>
      <selection pane="bottomLeft" activeCell="C113" sqref="C113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713.39285714285711</v>
      </c>
      <c r="P2" s="1">
        <f t="shared" ref="P2:P8" si="6">$C$2+O2</f>
        <v>44732.392857142855</v>
      </c>
      <c r="Q2">
        <f t="shared" ref="Q2:Q8" si="7">(M2-$F$2)*$L$11</f>
        <v>1009.8212251629394</v>
      </c>
      <c r="R2" s="1">
        <f t="shared" ref="R2:R8" si="8">$C$2+Q2</f>
        <v>45028.821225162937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818.30357142857144</v>
      </c>
      <c r="P3" s="1">
        <f t="shared" si="6"/>
        <v>44837.303571428572</v>
      </c>
      <c r="Q3">
        <f t="shared" si="7"/>
        <v>1107.0752757404296</v>
      </c>
      <c r="R3" s="1">
        <f t="shared" si="8"/>
        <v>45126.075275740426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1237.9464285714287</v>
      </c>
      <c r="P4" s="1">
        <f t="shared" si="6"/>
        <v>45256.946428571428</v>
      </c>
      <c r="Q4">
        <f t="shared" si="7"/>
        <v>1334.0013937545732</v>
      </c>
      <c r="R4" s="1">
        <f t="shared" si="8"/>
        <v>45353.001393754574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1846.4285714285716</v>
      </c>
      <c r="P5" s="1">
        <f t="shared" si="6"/>
        <v>45865.428571428572</v>
      </c>
      <c r="Q5">
        <f t="shared" si="7"/>
        <v>1607.9336362145038</v>
      </c>
      <c r="R5" s="1">
        <f t="shared" si="8"/>
        <v>45626.933636214504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2780.1339285714284</v>
      </c>
      <c r="P6" s="1">
        <f t="shared" si="6"/>
        <v>46799.133928571428</v>
      </c>
      <c r="Q6">
        <f t="shared" si="7"/>
        <v>2123.3801042752016</v>
      </c>
      <c r="R6" s="1">
        <f t="shared" si="8"/>
        <v>46142.380104275202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3084.375</v>
      </c>
      <c r="P7" s="1">
        <f t="shared" si="6"/>
        <v>47103.375</v>
      </c>
      <c r="Q7">
        <f t="shared" si="7"/>
        <v>2207.6669481090266</v>
      </c>
      <c r="R7" s="1">
        <f t="shared" si="8"/>
        <v>46226.666948109028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3084.375</v>
      </c>
      <c r="P8" s="1">
        <f t="shared" si="6"/>
        <v>47103.375</v>
      </c>
      <c r="Q8">
        <f t="shared" si="7"/>
        <v>2207.6669481090266</v>
      </c>
      <c r="R8" s="1">
        <f t="shared" si="8"/>
        <v>46226.666948109028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10.491071428571429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1.6209008429581693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13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  <row r="110" spans="1:9" x14ac:dyDescent="0.25">
      <c r="A110">
        <v>820</v>
      </c>
      <c r="B110" t="str">
        <f t="shared" si="16"/>
        <v>卷109</v>
      </c>
      <c r="C110" s="1">
        <f>D109+1</f>
        <v>45324</v>
      </c>
      <c r="D110" s="1">
        <v>45334</v>
      </c>
      <c r="E110">
        <f t="shared" ref="E110" si="124">D110-C110+1</f>
        <v>11</v>
      </c>
      <c r="F110">
        <f t="shared" ref="F110" si="125">G109+1</f>
        <v>397</v>
      </c>
      <c r="G110">
        <v>397</v>
      </c>
      <c r="H110">
        <f t="shared" ref="H110" si="126">IF(F110*G110&lt;0,ABS(F110)+ABS(G110),G110-F110+1)</f>
        <v>1</v>
      </c>
      <c r="I110">
        <f t="shared" ref="I110" si="127">E110/H110</f>
        <v>11</v>
      </c>
    </row>
    <row r="111" spans="1:9" x14ac:dyDescent="0.25">
      <c r="A111">
        <v>821</v>
      </c>
      <c r="B111" t="str">
        <f t="shared" si="16"/>
        <v>卷110</v>
      </c>
      <c r="C111" s="1">
        <v>45346</v>
      </c>
      <c r="D111" s="1">
        <v>45352</v>
      </c>
      <c r="E111">
        <f t="shared" ref="E111" si="128">D111-C111+1</f>
        <v>7</v>
      </c>
      <c r="F111">
        <f t="shared" ref="F111" si="129">G110+1</f>
        <v>398</v>
      </c>
      <c r="G111">
        <v>398</v>
      </c>
      <c r="H111">
        <f t="shared" ref="H111" si="130">IF(F111*G111&lt;0,ABS(F111)+ABS(G111),G111-F111+1)</f>
        <v>1</v>
      </c>
      <c r="I111">
        <f t="shared" ref="I111" si="131">E111/H111</f>
        <v>7</v>
      </c>
    </row>
    <row r="112" spans="1:9" x14ac:dyDescent="0.25">
      <c r="A112">
        <v>822</v>
      </c>
      <c r="B112" t="str">
        <f t="shared" si="16"/>
        <v>卷111</v>
      </c>
      <c r="C112" s="1">
        <v>45354</v>
      </c>
      <c r="D112" s="1">
        <v>45366</v>
      </c>
      <c r="E112">
        <f t="shared" ref="E112" si="132">D112-C112+1</f>
        <v>13</v>
      </c>
      <c r="F112">
        <f t="shared" ref="F112" si="133">G111+1</f>
        <v>399</v>
      </c>
      <c r="G112">
        <v>400</v>
      </c>
      <c r="H112">
        <f t="shared" ref="H112" si="134">IF(F112*G112&lt;0,ABS(F112)+ABS(G112),G112-F112+1)</f>
        <v>2</v>
      </c>
      <c r="I112">
        <f t="shared" ref="I112" si="135">E112/H112</f>
        <v>6.5</v>
      </c>
    </row>
    <row r="113" spans="1:9" x14ac:dyDescent="0.25">
      <c r="A113">
        <v>823</v>
      </c>
      <c r="B113" t="str">
        <f t="shared" si="16"/>
        <v>卷112</v>
      </c>
      <c r="C113" s="1">
        <v>45368</v>
      </c>
      <c r="D113" s="1">
        <v>45382</v>
      </c>
      <c r="E113">
        <f t="shared" ref="E113" si="136">D113-C113+1</f>
        <v>15</v>
      </c>
      <c r="F113">
        <f t="shared" ref="F113" si="137">G112+1</f>
        <v>401</v>
      </c>
      <c r="G113">
        <v>402</v>
      </c>
      <c r="H113">
        <f t="shared" ref="H113" si="138">IF(F113*G113&lt;0,ABS(F113)+ABS(G113),G113-F113+1)</f>
        <v>2</v>
      </c>
      <c r="I113">
        <f t="shared" ref="I113" si="139">E113/H113</f>
        <v>7.5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93" activePane="bottomLeft" state="frozen"/>
      <selection pane="bottomLeft" activeCell="H113" sqref="H113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305</v>
      </c>
      <c r="D110">
        <f>VLOOKUP($A110,統計!$A:$G,6,)</f>
        <v>397</v>
      </c>
      <c r="E110">
        <f>VLOOKUP($A110,統計!$A:$G,7,)</f>
        <v>397</v>
      </c>
      <c r="H110" t="s">
        <v>544</v>
      </c>
      <c r="I110" t="str">
        <f t="shared" si="1"/>
        <v>820|[卷109](5_筆記/资治通鉴109.html)|晉紀三十一|397|397|||晉安帝2年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306</v>
      </c>
      <c r="D111">
        <f>VLOOKUP($A111,統計!$A:$G,6,)</f>
        <v>398</v>
      </c>
      <c r="E111">
        <f>VLOOKUP($A111,統計!$A:$G,7,)</f>
        <v>398</v>
      </c>
      <c r="H111" t="s">
        <v>545</v>
      </c>
      <c r="I111" t="str">
        <f t="shared" si="1"/>
        <v>821|[卷110](5_筆記/资治通鉴110.html)|晉紀三十二|398|398|||晉安帝3年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307</v>
      </c>
      <c r="D112">
        <f>VLOOKUP($A112,統計!$A:$G,6,)</f>
        <v>399</v>
      </c>
      <c r="E112">
        <f>VLOOKUP($A112,統計!$A:$G,7,)</f>
        <v>400</v>
      </c>
      <c r="H112" t="s">
        <v>546</v>
      </c>
      <c r="I112" t="str">
        <f t="shared" si="1"/>
        <v>822|[卷111](5_筆記/资治通鉴111.html)|晉紀三十三|399|400|||晉安帝4年至5年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308</v>
      </c>
      <c r="D113">
        <f>VLOOKUP($A113,統計!$A:$G,6,)</f>
        <v>401</v>
      </c>
      <c r="E113">
        <f>VLOOKUP($A113,統計!$A:$G,7,)</f>
        <v>402</v>
      </c>
      <c r="H113" t="s">
        <v>547</v>
      </c>
      <c r="I113" t="str">
        <f t="shared" si="1"/>
        <v>823|[卷112](5_筆記/资治通鉴112.html)|晉紀三十四|401|402|||晉安帝6年至7年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2024-03-30T04:48:59Z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