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I54" i="1" l="1"/>
  <c r="H54" i="1"/>
  <c r="F54" i="1"/>
  <c r="E54" i="1"/>
  <c r="C54" i="1"/>
  <c r="B54" i="1"/>
  <c r="I53" i="1" l="1"/>
  <c r="H53" i="1"/>
  <c r="F53" i="1"/>
  <c r="E53" i="1"/>
  <c r="C53" i="1"/>
  <c r="B53" i="1"/>
  <c r="I52" i="1" l="1"/>
  <c r="H52" i="1"/>
  <c r="F52" i="1"/>
  <c r="E52" i="1"/>
  <c r="C52" i="1"/>
  <c r="B52" i="1"/>
  <c r="H51" i="1" l="1"/>
  <c r="F51" i="1"/>
  <c r="E51" i="1"/>
  <c r="I51" i="1" s="1"/>
  <c r="C51" i="1"/>
  <c r="B51" i="1"/>
  <c r="I50" i="1" l="1"/>
  <c r="H50" i="1"/>
  <c r="F50" i="1"/>
  <c r="E50" i="1"/>
  <c r="C50" i="1"/>
  <c r="B50" i="1"/>
  <c r="I49" i="1" l="1"/>
  <c r="H49" i="1"/>
  <c r="F49" i="1"/>
  <c r="E49" i="1"/>
  <c r="C49" i="1"/>
  <c r="B49" i="1"/>
  <c r="H48" i="1" l="1"/>
  <c r="F48" i="1"/>
  <c r="E48" i="1"/>
  <c r="I48" i="1" s="1"/>
  <c r="C48" i="1"/>
  <c r="B48" i="1"/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<sst xmlns="http://schemas.openxmlformats.org/spreadsheetml/2006/main" count="468" uniqueCount="465">
  <si>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</si>
  <si>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</si>
  <si>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</si>
  <si>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</si>
  <si>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</si>
  <si>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</si>
  <si>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</si>
  <si>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</si>
  <si>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</si>
  <si>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</si>
  <si>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</si>
  <si>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</si>
  <si>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</si>
  <si>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</si>
  <si>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</si>
  <si>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</si>
  <si>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</si>
  <si>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</si>
  <si>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</si>
  <si>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</si>
  <si>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</si>
  <si>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</si>
  <si>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</si>
  <si>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</si>
  <si>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</si>
  <si>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</si>
  <si>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</si>
  <si>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</si>
  <si>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</si>
  <si>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</si>
  <si>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</si>
  <si>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</si>
  <si>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</si>
  <si>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</si>
  <si>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</si>
  <si>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</si>
  <si>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</si>
  <si>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</si>
  <si>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</si>
  <si>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</si>
  <si>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</si>
  <si>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</si>
  <si>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</si>
  <si>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</si>
  <si>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</si>
  <si>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</si>
  <si>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</si>
  <si>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</si>
  <si>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</si>
  <si>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</si>
  <si>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</si>
  <si>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</si>
  <si>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</si>
  <si>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</si>
  <si>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</si>
  <si>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</si>
  <si>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</si>
  <si>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</si>
  <si>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</si>
  <si>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</si>
  <si>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</si>
  <si>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</si>
  <si>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</si>
  <si>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</si>
  <si>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</si>
  <si>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</si>
  <si>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</si>
  <si>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</si>
  <si>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</si>
  <si>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</si>
  <si>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</si>
  <si>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</si>
  <si>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</si>
  <si>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</si>
  <si>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</si>
  <si>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</si>
  <si>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</si>
  <si>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</si>
  <si>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</si>
  <si>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</si>
  <si>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</si>
  <si>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</si>
  <si>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</si>
  <si>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</si>
  <si>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</si>
  <si>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</si>
  <si>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</si>
  <si>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</si>
  <si>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</si>
  <si>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</si>
  <si>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</si>
  <si>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</si>
  <si>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</si>
  <si>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</si>
  <si>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</si>
  <si>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</si>
  <si>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</si>
  <si>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</si>
  <si>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</si>
  <si>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</si>
  <si>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</si>
  <si>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</si>
  <si>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</si>
  <si>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</si>
  <si>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</si>
  <si>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</si>
  <si>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</si>
  <si>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</si>
  <si>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</si>
  <si>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</si>
  <si>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</si>
  <si>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</si>
  <si>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</si>
  <si>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</si>
  <si>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</si>
  <si>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</si>
  <si>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</si>
  <si>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</si>
  <si>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</si>
  <si>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</si>
  <si>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</si>
  <si>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</si>
  <si>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</si>
  <si>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</si>
  <si>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</si>
  <si>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</si>
  <si>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</si>
  <si>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</si>
  <si>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</si>
  <si>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</si>
  <si>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</si>
  <si>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</si>
  <si>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</si>
  <si>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</si>
  <si>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</si>
  <si>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</si>
  <si>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</si>
  <si>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</si>
  <si>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</si>
  <si>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</si>
  <si>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</si>
  <si>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</si>
  <si>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</si>
  <si>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</si>
  <si>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</si>
  <si>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</si>
  <si>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</si>
  <si>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</si>
  <si>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</si>
  <si>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</si>
  <si>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</si>
  <si>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</si>
  <si>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</si>
  <si>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</si>
  <si>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</si>
  <si>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</si>
  <si>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</si>
  <si>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</si>
  <si>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</si>
  <si>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</si>
  <si>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</si>
  <si>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</si>
  <si>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</si>
  <si>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</si>
  <si>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</si>
  <si>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</si>
  <si>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</si>
  <si>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</si>
  <si>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</si>
  <si>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</si>
  <si>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</si>
  <si>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</si>
  <si>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</si>
  <si>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</si>
  <si>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</si>
  <si>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</si>
  <si>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</si>
  <si>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</si>
  <si>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</si>
  <si>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</si>
  <si>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</si>
  <si>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</si>
  <si>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</si>
  <si>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</si>
  <si>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</si>
  <si>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</si>
  <si>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</si>
  <si>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</si>
  <si>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</si>
  <si>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</si>
  <si>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</si>
  <si>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</si>
  <si>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</si>
  <si>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</si>
  <si>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</si>
  <si>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</si>
  <si>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</si>
  <si>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</si>
  <si>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</si>
  <si>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</si>
  <si>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</si>
  <si>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</si>
  <si>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</si>
  <si>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</si>
  <si>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</si>
  <si>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</si>
  <si>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</si>
  <si>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</si>
  <si>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</si>
  <si>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</si>
  <si>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</si>
  <si>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</si>
  <si>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</si>
  <si>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</si>
  <si>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</si>
  <si>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</si>
  <si>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</si>
  <si>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</si>
  <si>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</si>
  <si>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</si>
  <si>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</si>
  <si>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</si>
  <si>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</si>
  <si>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</si>
  <si>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</si>
  <si>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</si>
  <si>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</si>
  <si>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</si>
  <si>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</si>
  <si>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</si>
  <si>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</si>
  <si>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</si>
  <si>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</si>
  <si>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</si>
  <si>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</si>
  <si>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</si>
  <si>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</si>
  <si>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</si>
  <si>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</si>
  <si>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</si>
  <si>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</si>
  <si>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</si>
  <si>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</si>
  <si>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</si>
  <si>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</si>
  <si>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</si>
  <si>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</si>
  <si>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</si>
  <si>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</si>
  <si>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</si>
  <si>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</si>
  <si>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</si>
  <si>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</si>
  <si>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</si>
  <si>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</si>
  <si>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</si>
  <si>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</si>
  <si>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</si>
  <si>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</si>
  <si>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</si>
  <si>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</si>
  <si>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</si>
  <si>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</si>
  <si>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</si>
  <si>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</si>
  <si>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</si>
  <si>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</si>
  <si>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</si>
  <si>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</si>
  <si>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</si>
  <si>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</si>
  <si>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</si>
  <si>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</si>
  <si>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</si>
  <si>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</si>
  <si>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</si>
  <si>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</si>
  <si>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</si>
  <si>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</si>
  <si>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</si>
  <si>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</si>
  <si>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</si>
  <si>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</si>
  <si>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</si>
  <si>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</si>
  <si>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</si>
  <si>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</si>
  <si>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</si>
  <si>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</si>
  <si>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</si>
  <si>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</si>
  <si>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</si>
  <si>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</si>
  <si>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</si>
  <si>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</si>
  <si>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</si>
  <si>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</si>
  <si>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</si>
  <si>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</si>
  <si>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</si>
  <si>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</si>
  <si>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</si>
  <si>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</si>
  <si>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</si>
  <si>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</si>
  <si>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</si>
  <si>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</si>
  <si>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</si>
  <si>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</si>
  <si>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</si>
  <si>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</si>
  <si>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</si>
  <si>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</si>
  <si>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</si>
  <si>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</si>
  <si>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</si>
  <si>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</si>
  <si>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</si>
  <si>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</si>
  <si>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</si>
  <si>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</si>
  <si>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</si>
  <si>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</si>
  <si>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</si>
  <si>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</si>
  <si>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</si>
  <si>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</si>
  <si>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</si>
  <si>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</si>
  <si>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</si>
  <si>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</si>
  <si>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</si>
  <si>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</si>
  <si>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</si>
  <si>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</si>
  <si>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</si>
  <si>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</si>
  <si>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</si>
  <si>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</si>
  <si>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</si>
  <si>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</si>
  <si>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</si>
  <si>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</si>
  <si>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</si>
  <si>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</si>
  <si>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</si>
  <si>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</si>
  <si>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</si>
  <si>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</si>
  <si>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</si>
  <si>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</si>
  <si>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</si>
  <si>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</si>
  <si>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</si>
  <si>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</si>
  <si>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</si>
  <si>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</si>
  <si>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</si>
  <si>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</si>
  <si>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</si>
  <si>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</si>
  <si>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</si>
  <si>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</si>
  <si>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</si>
  <si>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</si>
  <si>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</si>
  <si>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</si>
  <si>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</si>
  <si>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</si>
  <si>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</si>
  <si>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</si>
  <si>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</si>
  <si>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</si>
  <si>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</si>
  <si>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</si>
  <si>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</si>
  <si>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</si>
  <si>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</si>
  <si>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</si>
  <si>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</si>
  <si>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</si>
  <si>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</si>
  <si>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</si>
  <si>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</si>
  <si>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</si>
  <si>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</si>
  <si>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</si>
  <si>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</si>
  <si>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</si>
  <si>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</si>
  <si>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</si>
  <si>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</si>
  <si>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</si>
  <si>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</si>
  <si>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</si>
  <si>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</si>
  <si>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</si>
  <si>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</si>
  <si>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</si>
  <si>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</si>
  <si>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</si>
  <si>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</si>
  <si>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</si>
  <si>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</si>
  <si>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</si>
  <si>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</si>
  <si>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</si>
  <si>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</si>
  <si>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</si>
  <si>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</si>
  <si>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</si>
  <si>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</si>
  <si>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</si>
  <si>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</si>
  <si>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</si>
  <si>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</si>
  <si>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</si>
  <si>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</si>
  <si>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</si>
  <si>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</si>
  <si>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</si>
  <si>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王莽滅親表、漢儒天子妻妾制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</si>
  <si>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</si>
  <si>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</si>
  <si>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</si>
  <si>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</si>
  <si>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</si>
  <si>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</si>
  <si>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</si>
  <si>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</si>
  <si>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</si>
  <si>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</si>
  <si>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</si>
  <si>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</si>
  <si>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</si>
  <si>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</si>
  <si>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</si>
  <si>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</si>
  <si>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</si>
  <si>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漢徭役類型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</si>
  <si>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</si>
  <si>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</si>
  <si>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</si>
  <si>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</si>
  <si>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</si>
  <si>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</si>
  <si>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</si>
  <si>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</si>
  <si>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</si>
  <si>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</si>
  <si>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</si>
  <si>
    <t>漢章帝10年至13年、漢和帝至3年</t>
    <phoneticPr fontId="1" type="noConversion"/>
  </si>
  <si>
    <t>漢龜茲王世系</t>
    <phoneticPr fontId="1" type="noConversion"/>
  </si>
  <si>
    <t>六代之樂、西漢皇后外戚結局表</t>
    <phoneticPr fontId="1" type="noConversion"/>
  </si>
  <si>
    <t>漢和帝4年至17年</t>
    <phoneticPr fontId="1" type="noConversion"/>
  </si>
  <si>
    <t>東漢燒當羌鬥爭史</t>
    <phoneticPr fontId="1" type="noConversion"/>
  </si>
  <si>
    <t>漢殤帝元年、漢安帝至9年</t>
    <phoneticPr fontId="1" type="noConversion"/>
  </si>
  <si>
    <t>蔡諷蔡瑁世系圖</t>
    <phoneticPr fontId="1" type="noConversion"/>
  </si>
  <si>
    <t>刺殺先零羌</t>
    <phoneticPr fontId="1" type="noConversion"/>
  </si>
  <si>
    <t>漢安帝10年至18年</t>
    <phoneticPr fontId="1" type="noConversion"/>
  </si>
  <si>
    <t>漢安帝19年、前少帝劉懿、漢順帝至8年</t>
    <phoneticPr fontId="1" type="noConversion"/>
  </si>
  <si>
    <t>漢群臣上書類型、天體學說三家</t>
    <phoneticPr fontId="1" type="noConversion"/>
  </si>
  <si>
    <t>漢順帝9年至19年、漢沖帝、漢質帝</t>
    <phoneticPr fontId="1" type="noConversion"/>
  </si>
  <si>
    <t>漢桓帝至10年</t>
  </si>
  <si>
    <t>梁氏世系圖、崔氏世系圖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</si>
</sst>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  <xf numFmtId="0" fontId="4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53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6096"/>
        <c:axId val="208067976"/>
      </c:scatterChart>
      <c:valAx>
        <c:axId val="20805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67976"/>
        <c:crosses val="autoZero"/>
        <c:crossBetween val="midCat"/>
      </c:valAx>
      <c:valAx>
        <c:axId val="2080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pane ySplit="1" topLeftCell="A18" activePane="bottomLeft" state="frozen"/>
      <selection pane="bottomLeft" activeCell="I55" sqref="I55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658.18867924528308</v>
      </c>
      <c r="P2" s="1">
        <f>$C$2+O2</f>
        <v>44677.188679245286</v>
      </c>
      <c r="Q2">
        <f>(M2-$F$2)*$L$11</f>
        <v>414.89161289925306</v>
      </c>
      <c r="R2" s="1">
        <f>$C$2+Q2</f>
        <v>44433.89161289925</v>
      </c>
    </row>
    <row r="3" spans="1:18" x14ac:dyDescent="0.15">
      <c r="A3">
        <v>102</v>
      </c>
      <c r="B3" t="str">
        <f t="shared" ref="B3:B54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754.98113207547181</v>
      </c>
      <c r="P3" s="1">
        <f t="shared" ref="P3:R8" si="6">$C$2+O3</f>
        <v>44773.981132075474</v>
      </c>
      <c r="Q3">
        <f t="shared" ref="Q3:Q8" si="7">(M3-$F$2)*$L$11</f>
        <v>454.84907160544117</v>
      </c>
      <c r="R3" s="1">
        <f t="shared" si="6"/>
        <v>44473.849071605444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1142.1509433962265</v>
      </c>
      <c r="P4" s="1">
        <f t="shared" si="6"/>
        <v>45161.150943396227</v>
      </c>
      <c r="Q4">
        <f t="shared" si="7"/>
        <v>548.08314191988006</v>
      </c>
      <c r="R4" s="1">
        <f t="shared" si="6"/>
        <v>44567.08314191988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1703.5471698113208</v>
      </c>
      <c r="P5" s="1">
        <f>$C$2+O5</f>
        <v>45722.547169811318</v>
      </c>
      <c r="Q5">
        <f t="shared" si="7"/>
        <v>660.62998394230988</v>
      </c>
      <c r="R5" s="1">
        <f>$C$2+Q5</f>
        <v>44679.629983942308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2565</v>
      </c>
      <c r="P6" s="1">
        <f t="shared" si="6"/>
        <v>46584</v>
      </c>
      <c r="Q6">
        <f t="shared" si="7"/>
        <v>872.40451508510671</v>
      </c>
      <c r="R6" s="1">
        <f t="shared" si="6"/>
        <v>44891.404515085109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2845.6981132075475</v>
      </c>
      <c r="P7" s="1">
        <f t="shared" si="6"/>
        <v>46864.698113207545</v>
      </c>
      <c r="Q7">
        <f t="shared" si="7"/>
        <v>907.0343126304698</v>
      </c>
      <c r="R7" s="1">
        <f t="shared" si="6"/>
        <v>44926.034312630472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2845.6981132075475</v>
      </c>
      <c r="P8" s="1">
        <f t="shared" si="6"/>
        <v>46864.698113207545</v>
      </c>
      <c r="Q8">
        <f t="shared" si="7"/>
        <v>907.0343126304698</v>
      </c>
      <c r="R8" s="1">
        <f>$C$2+Q8</f>
        <v>44926.034312630472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9.6792452830188687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0.66595764510313493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 t="shared" ref="C47:C53" si="47">D46+1</f>
        <v>44456</v>
      </c>
      <c r="D47" s="1">
        <v>44462</v>
      </c>
      <c r="E47" s="2">
        <f t="shared" ref="E47" si="48">D47-C47+1</f>
        <v>7</v>
      </c>
      <c r="F47">
        <f t="shared" ref="F47" si="49">G46+1</f>
        <v>76</v>
      </c>
      <c r="G47" s="2">
        <v>84</v>
      </c>
      <c r="H47">
        <f t="shared" ref="H47" si="50">IF(F47*G47&lt;0,ABS(F47)+ABS(G47),G47-F47+1)</f>
        <v>9</v>
      </c>
      <c r="I47">
        <f t="shared" ref="I47" si="51">E47/H47</f>
        <v>0.77777777777777779</v>
      </c>
    </row>
    <row r="48" spans="1:9" x14ac:dyDescent="0.15">
      <c r="A48">
        <v>508</v>
      </c>
      <c r="B48" t="str">
        <f t="shared" si="2"/>
        <v>卷47</v>
      </c>
      <c r="C48" s="1">
        <f t="shared" si="47"/>
        <v>44463</v>
      </c>
      <c r="D48" s="1">
        <v>44469</v>
      </c>
      <c r="E48" s="2">
        <f t="shared" ref="E48" si="52">D48-C48+1</f>
        <v>7</v>
      </c>
      <c r="F48">
        <f t="shared" ref="F48" si="53">G47+1</f>
        <v>85</v>
      </c>
      <c r="G48" s="2">
        <v>91</v>
      </c>
      <c r="H48">
        <f t="shared" ref="H48" si="54">IF(F48*G48&lt;0,ABS(F48)+ABS(G48),G48-F48+1)</f>
        <v>7</v>
      </c>
      <c r="I48">
        <f t="shared" ref="I48" si="55">E48/H48</f>
        <v>1</v>
      </c>
    </row>
    <row r="49" spans="1:9" x14ac:dyDescent="0.15">
      <c r="A49">
        <v>509</v>
      </c>
      <c r="B49" t="str">
        <f t="shared" si="2"/>
        <v>卷48</v>
      </c>
      <c r="C49" s="1">
        <f t="shared" si="47"/>
        <v>44470</v>
      </c>
      <c r="D49" s="1">
        <v>44477</v>
      </c>
      <c r="E49" s="2">
        <f t="shared" ref="E49" si="56">D49-C49+1</f>
        <v>8</v>
      </c>
      <c r="F49">
        <f t="shared" ref="F49" si="57">G48+1</f>
        <v>92</v>
      </c>
      <c r="G49" s="2">
        <v>105</v>
      </c>
      <c r="H49">
        <f t="shared" ref="H49" si="58">IF(F49*G49&lt;0,ABS(F49)+ABS(G49),G49-F49+1)</f>
        <v>14</v>
      </c>
      <c r="I49">
        <f t="shared" ref="I49" si="59">E49/H49</f>
        <v>0.5714285714285714</v>
      </c>
    </row>
    <row r="50" spans="1:9" x14ac:dyDescent="0.15">
      <c r="A50">
        <v>510</v>
      </c>
      <c r="B50" t="str">
        <f t="shared" si="2"/>
        <v>卷49</v>
      </c>
      <c r="C50" s="1">
        <f t="shared" si="47"/>
        <v>44478</v>
      </c>
      <c r="D50" s="1">
        <v>44486</v>
      </c>
      <c r="E50" s="2">
        <f t="shared" ref="E50" si="60">D50-C50+1</f>
        <v>9</v>
      </c>
      <c r="F50">
        <f t="shared" ref="F50" si="61">G49+1</f>
        <v>106</v>
      </c>
      <c r="G50" s="2">
        <v>115</v>
      </c>
      <c r="H50">
        <f t="shared" ref="H50" si="62">IF(F50*G50&lt;0,ABS(F50)+ABS(G50),G50-F50+1)</f>
        <v>10</v>
      </c>
      <c r="I50">
        <f t="shared" ref="I50" si="63">E50/H50</f>
        <v>0.9</v>
      </c>
    </row>
    <row r="51" spans="1:9" x14ac:dyDescent="0.15">
      <c r="A51">
        <v>511</v>
      </c>
      <c r="B51" t="str">
        <f t="shared" si="2"/>
        <v>卷50</v>
      </c>
      <c r="C51" s="1">
        <f t="shared" si="47"/>
        <v>44487</v>
      </c>
      <c r="D51" s="1">
        <v>44496</v>
      </c>
      <c r="E51" s="2">
        <f t="shared" ref="E51" si="64">D51-C51+1</f>
        <v>10</v>
      </c>
      <c r="F51">
        <f t="shared" ref="F51" si="65">G50+1</f>
        <v>116</v>
      </c>
      <c r="G51" s="2">
        <v>124</v>
      </c>
      <c r="H51">
        <f t="shared" ref="H51" si="66">IF(F51*G51&lt;0,ABS(F51)+ABS(G51),G51-F51+1)</f>
        <v>9</v>
      </c>
      <c r="I51">
        <f t="shared" ref="I51" si="67">E51/H51</f>
        <v>1.1111111111111112</v>
      </c>
    </row>
    <row r="52" spans="1:9" x14ac:dyDescent="0.15">
      <c r="A52">
        <v>512</v>
      </c>
      <c r="B52" t="str">
        <f t="shared" si="2"/>
        <v>卷51</v>
      </c>
      <c r="C52" s="1">
        <f t="shared" si="47"/>
        <v>44497</v>
      </c>
      <c r="D52" s="1">
        <v>44504</v>
      </c>
      <c r="E52" s="2">
        <f t="shared" ref="E52" si="68">D52-C52+1</f>
        <v>8</v>
      </c>
      <c r="F52">
        <f t="shared" ref="F52" si="69">G51+1</f>
        <v>125</v>
      </c>
      <c r="G52" s="2">
        <v>133</v>
      </c>
      <c r="H52">
        <f t="shared" ref="H52" si="70">IF(F52*G52&lt;0,ABS(F52)+ABS(G52),G52-F52+1)</f>
        <v>9</v>
      </c>
      <c r="I52">
        <f t="shared" ref="I52" si="71">E52/H52</f>
        <v>0.88888888888888884</v>
      </c>
    </row>
    <row r="53" spans="1:9" x14ac:dyDescent="0.15">
      <c r="A53">
        <v>513</v>
      </c>
      <c r="B53" t="str">
        <f t="shared" si="2"/>
        <v>卷52</v>
      </c>
      <c r="C53" s="1">
        <f t="shared" si="47"/>
        <v>44505</v>
      </c>
      <c r="D53" s="1">
        <v>44513</v>
      </c>
      <c r="E53" s="2">
        <f t="shared" ref="E53" si="72">D53-C53+1</f>
        <v>9</v>
      </c>
      <c r="F53">
        <f t="shared" ref="F53" si="73">G52+1</f>
        <v>134</v>
      </c>
      <c r="G53" s="2">
        <v>145</v>
      </c>
      <c r="H53">
        <f t="shared" ref="H53" si="74">IF(F53*G53&lt;0,ABS(F53)+ABS(G53),G53-F53+1)</f>
        <v>12</v>
      </c>
      <c r="I53">
        <f t="shared" ref="I53" si="75">E53/H53</f>
        <v>0.75</v>
      </c>
    </row>
    <row r="54" spans="1:9" x14ac:dyDescent="0.15">
      <c r="A54">
        <v>514</v>
      </c>
      <c r="B54" t="str">
        <f t="shared" si="2"/>
        <v>卷53</v>
      </c>
      <c r="C54" s="1">
        <f t="shared" ref="C54" si="76">D53+1</f>
        <v>44514</v>
      </c>
      <c r="D54" s="1">
        <v>44521</v>
      </c>
      <c r="E54" s="2">
        <f t="shared" ref="E54" si="77">D54-C54+1</f>
        <v>8</v>
      </c>
      <c r="F54">
        <f t="shared" ref="F54" si="78">G53+1</f>
        <v>146</v>
      </c>
      <c r="G54" s="2">
        <v>156</v>
      </c>
      <c r="H54">
        <f t="shared" ref="H54" si="79">IF(F54*G54&lt;0,ABS(F54)+ABS(G54),G54-F54+1)</f>
        <v>11</v>
      </c>
      <c r="I54">
        <f t="shared" ref="I54" si="80">E54/H54</f>
        <v>0.72727272727272729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50" activePane="bottomLeft" state="frozen"/>
      <selection pane="bottomLeft" activeCell="G54" sqref="G54"/>
    </sheetView>
  </sheetViews>
  <sheetFormatPr defaultRowHeight="13.5" x14ac:dyDescent="0.15"/>
  <cols>
    <col min="6" max="6" width="33.375" customWidth="1"/>
    <col min="7" max="7" width="22.125" customWidth="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0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t="s">
        <v>348</v>
      </c>
      <c r="I2" t="str">
        <f>"["&amp;B2&amp;"](5_筆記/资治通鉴"&amp;SUBSTITUTE(B2,"卷","")&amp;".html)|"&amp;C2&amp;"|"&amp;D2&amp;"|"&amp;E2&amp;"|"&amp;F2&amp;"|"&amp;G2&amp;"|"&amp;H2</f>
        <v>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t="s">
        <v>347</v>
      </c>
      <c r="I3" t="str">
        <f t="shared" ref="I3:I66" si="0">"["&amp;B3&amp;"](5_筆記/资治通鉴"&amp;SUBSTITUTE(B3,"卷","")&amp;".html)|"&amp;C3&amp;"|"&amp;D3&amp;"|"&amp;E3&amp;"|"&amp;F3&amp;"|"&amp;G3&amp;"|"&amp;H3</f>
        <v>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t="s">
        <v>349</v>
      </c>
      <c r="I4" t="str">
        <f t="shared" si="0"/>
        <v>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t="s">
        <v>350</v>
      </c>
      <c r="I5" t="str">
        <f t="shared" si="0"/>
        <v>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433</v>
      </c>
      <c r="H6" t="s">
        <v>351</v>
      </c>
      <c r="I6" t="str">
        <f t="shared" si="0"/>
        <v>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t="s">
        <v>352</v>
      </c>
      <c r="I7" t="str">
        <f t="shared" si="0"/>
        <v>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t="s">
        <v>353</v>
      </c>
      <c r="I8" t="str">
        <f t="shared" si="0"/>
        <v>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t="s">
        <v>354</v>
      </c>
      <c r="I9" t="str">
        <f t="shared" si="0"/>
        <v>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t="s">
        <v>362</v>
      </c>
      <c r="I10" t="str">
        <f t="shared" si="0"/>
        <v>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434</v>
      </c>
      <c r="H11" t="s">
        <v>355</v>
      </c>
      <c r="I11" t="str">
        <f t="shared" si="0"/>
        <v>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435</v>
      </c>
      <c r="H12" t="s">
        <v>356</v>
      </c>
      <c r="I12" t="str">
        <f t="shared" si="0"/>
        <v>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t="s">
        <v>357</v>
      </c>
      <c r="I13" t="str">
        <f t="shared" si="0"/>
        <v>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436</v>
      </c>
      <c r="H14" t="s">
        <v>358</v>
      </c>
      <c r="I14" t="str">
        <f t="shared" si="0"/>
        <v>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437</v>
      </c>
      <c r="H15" t="s">
        <v>359</v>
      </c>
      <c r="I15" t="str">
        <f t="shared" si="0"/>
        <v>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438</v>
      </c>
      <c r="H16" t="s">
        <v>360</v>
      </c>
      <c r="I16" t="str">
        <f t="shared" si="0"/>
        <v>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440</v>
      </c>
      <c r="G17" t="s">
        <v>439</v>
      </c>
      <c r="H17" t="s">
        <v>361</v>
      </c>
      <c r="I17" t="str">
        <f t="shared" si="0"/>
        <v>[卷16](5_筆記/资治通鉴16.html)|漢紀八|-154|-141|七國之亂世系圖、臧兒田竇世系圖|漢徭役類型|漢景帝3年至16年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t="s">
        <v>363</v>
      </c>
      <c r="I18" t="str">
        <f t="shared" si="0"/>
        <v>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t="s">
        <v>364</v>
      </c>
      <c r="I19" t="str">
        <f t="shared" si="0"/>
        <v>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441</v>
      </c>
      <c r="G20" t="s">
        <v>442</v>
      </c>
      <c r="H20" t="s">
        <v>365</v>
      </c>
      <c r="I20" t="str">
        <f t="shared" si="0"/>
        <v>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443</v>
      </c>
      <c r="H21" t="s">
        <v>370</v>
      </c>
      <c r="I21" t="str">
        <f t="shared" si="0"/>
        <v>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t="s">
        <v>371</v>
      </c>
      <c r="I22" t="str">
        <f t="shared" si="0"/>
        <v>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444</v>
      </c>
      <c r="H23" t="s">
        <v>372</v>
      </c>
      <c r="I23" t="str">
        <f t="shared" si="0"/>
        <v>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445</v>
      </c>
      <c r="H24" t="s">
        <v>373</v>
      </c>
      <c r="I24" t="str">
        <f t="shared" si="0"/>
        <v>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t="s">
        <v>374</v>
      </c>
      <c r="I25" t="str">
        <f t="shared" si="0"/>
        <v>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t="s">
        <v>375</v>
      </c>
      <c r="I26" t="str">
        <f t="shared" si="0"/>
        <v>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t="s">
        <v>377</v>
      </c>
      <c r="I28" t="str">
        <f t="shared" si="0"/>
        <v>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t="s">
        <v>378</v>
      </c>
      <c r="I29" t="str">
        <f t="shared" si="0"/>
        <v>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t="s">
        <v>381</v>
      </c>
      <c r="I32" t="str">
        <f t="shared" si="0"/>
        <v>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t="s">
        <v>382</v>
      </c>
      <c r="I33" t="str">
        <f t="shared" si="0"/>
        <v>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t="s">
        <v>383</v>
      </c>
      <c r="I34" t="str">
        <f t="shared" si="0"/>
        <v>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t="s">
        <v>384</v>
      </c>
      <c r="I35" t="str">
        <f t="shared" si="0"/>
        <v>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t="s">
        <v>385</v>
      </c>
      <c r="I36" t="str">
        <f t="shared" si="0"/>
        <v>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t="s">
        <v>417</v>
      </c>
      <c r="I37" t="str">
        <f t="shared" si="0"/>
        <v>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t="s">
        <v>418</v>
      </c>
      <c r="I38" t="str">
        <f t="shared" si="0"/>
        <v>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421</v>
      </c>
      <c r="H39" s="11" t="s">
        <v>420</v>
      </c>
      <c r="I39" t="str">
        <f t="shared" si="0"/>
        <v>[卷38](5_筆記/资治通鉴38.html)|漢紀三十|15|22||王莽滅親表、漢儒天子妻妾制|王莽7年至14年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423</v>
      </c>
      <c r="H40" s="11" t="s">
        <v>422</v>
      </c>
      <c r="I40" t="str">
        <f t="shared" si="0"/>
        <v>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424</v>
      </c>
      <c r="I41" t="str">
        <f t="shared" si="0"/>
        <v>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426</v>
      </c>
      <c r="H42" s="11" t="s">
        <v>425</v>
      </c>
      <c r="I42" t="str">
        <f t="shared" si="0"/>
        <v>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427</v>
      </c>
      <c r="H43" t="s">
        <v>428</v>
      </c>
      <c r="I43" t="str">
        <f t="shared" si="0"/>
        <v>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430</v>
      </c>
      <c r="H44" t="s">
        <v>429</v>
      </c>
      <c r="I44" t="str">
        <f t="shared" si="0"/>
        <v>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432</v>
      </c>
      <c r="H45" t="s">
        <v>431</v>
      </c>
      <c r="I45" t="str">
        <f t="shared" si="0"/>
        <v>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447</v>
      </c>
      <c r="G46" t="s">
        <v>446</v>
      </c>
      <c r="H46" t="s">
        <v>448</v>
      </c>
      <c r="I46" t="str">
        <f t="shared" si="0"/>
        <v>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449</v>
      </c>
      <c r="H47" t="s">
        <v>450</v>
      </c>
      <c r="I47" t="str">
        <f t="shared" si="0"/>
        <v>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76</v>
      </c>
      <c r="D48">
        <f>VLOOKUP($A48,統計!$A:$G,6,)</f>
        <v>85</v>
      </c>
      <c r="E48">
        <f>VLOOKUP($A48,統計!$A:$G,7,)</f>
        <v>91</v>
      </c>
      <c r="F48" t="s">
        <v>452</v>
      </c>
      <c r="G48" t="s">
        <v>453</v>
      </c>
      <c r="H48" t="s">
        <v>451</v>
      </c>
      <c r="I48" t="str">
        <f t="shared" si="0"/>
        <v>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77</v>
      </c>
      <c r="D49">
        <f>VLOOKUP($A49,統計!$A:$G,6,)</f>
        <v>92</v>
      </c>
      <c r="E49">
        <f>VLOOKUP($A49,統計!$A:$G,7,)</f>
        <v>105</v>
      </c>
      <c r="G49" t="s">
        <v>455</v>
      </c>
      <c r="H49" t="s">
        <v>454</v>
      </c>
      <c r="I49" t="str">
        <f t="shared" si="0"/>
        <v>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78</v>
      </c>
      <c r="D50">
        <f>VLOOKUP($A50,統計!$A:$G,6,)</f>
        <v>106</v>
      </c>
      <c r="E50">
        <f>VLOOKUP($A50,統計!$A:$G,7,)</f>
        <v>115</v>
      </c>
      <c r="H50" s="12" t="s">
        <v>456</v>
      </c>
      <c r="I50" t="str">
        <f t="shared" si="0"/>
        <v>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79</v>
      </c>
      <c r="D51">
        <f>VLOOKUP($A51,統計!$A:$G,6,)</f>
        <v>116</v>
      </c>
      <c r="E51">
        <f>VLOOKUP($A51,統計!$A:$G,7,)</f>
        <v>124</v>
      </c>
      <c r="F51" t="s">
        <v>457</v>
      </c>
      <c r="G51" t="s">
        <v>458</v>
      </c>
      <c r="H51" s="12" t="s">
        <v>459</v>
      </c>
      <c r="I51" t="str">
        <f t="shared" si="0"/>
        <v>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80</v>
      </c>
      <c r="D52">
        <f>VLOOKUP($A52,統計!$A:$G,6,)</f>
        <v>125</v>
      </c>
      <c r="E52">
        <f>VLOOKUP($A52,統計!$A:$G,7,)</f>
        <v>133</v>
      </c>
      <c r="G52" t="s">
        <v>461</v>
      </c>
      <c r="H52" t="s">
        <v>460</v>
      </c>
      <c r="I52" t="str">
        <f t="shared" si="0"/>
        <v>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81</v>
      </c>
      <c r="D53">
        <f>VLOOKUP($A53,統計!$A:$G,6,)</f>
        <v>134</v>
      </c>
      <c r="E53">
        <f>VLOOKUP($A53,統計!$A:$G,7,)</f>
        <v>145</v>
      </c>
      <c r="H53" t="s">
        <v>462</v>
      </c>
      <c r="I53" t="str">
        <f t="shared" si="0"/>
        <v>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82</v>
      </c>
      <c r="D54">
        <f>VLOOKUP($A54,統計!$A:$G,6,)</f>
        <v>146</v>
      </c>
      <c r="E54">
        <f>VLOOKUP($A54,統計!$A:$G,7,)</f>
        <v>156</v>
      </c>
      <c r="F54" t="s">
        <v>464</v>
      </c>
      <c r="H54" t="s">
        <v>463</v>
      </c>
      <c r="I54" t="str">
        <f t="shared" si="0"/>
        <v>[卷53](5_筆記/资治通鉴53.html)|漢紀四十五|146|156|梁氏世系圖、崔氏世系圖||漢桓帝至10年</v>
      </c>
    </row>
    <row r="55" spans="1:9" x14ac:dyDescent="0.15">
      <c r="A55">
        <v>515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I55" t="e">
        <f t="shared" si="0"/>
        <v>#N/A</v>
      </c>
    </row>
    <row r="56" spans="1:9" x14ac:dyDescent="0.15">
      <c r="A56">
        <v>516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I56" t="e">
        <f t="shared" si="0"/>
        <v>#N/A</v>
      </c>
    </row>
    <row r="57" spans="1:9" x14ac:dyDescent="0.15">
      <c r="A57">
        <v>517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I57" t="e">
        <f t="shared" si="0"/>
        <v>#N/A</v>
      </c>
    </row>
    <row r="58" spans="1:9" x14ac:dyDescent="0.15">
      <c r="A58">
        <v>518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I58" t="e">
        <f t="shared" si="0"/>
        <v>#N/A</v>
      </c>
    </row>
    <row r="59" spans="1:9" x14ac:dyDescent="0.15">
      <c r="A59">
        <v>519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I59" t="e">
        <f t="shared" si="0"/>
        <v>#N/A</v>
      </c>
    </row>
    <row r="60" spans="1:9" x14ac:dyDescent="0.15">
      <c r="A60">
        <v>520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I60" t="e">
        <f t="shared" si="0"/>
        <v>#N/A</v>
      </c>
    </row>
    <row r="61" spans="1:9" x14ac:dyDescent="0.15">
      <c r="A61">
        <v>521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I61" t="e">
        <f t="shared" si="0"/>
        <v>#N/A</v>
      </c>
    </row>
    <row r="62" spans="1:9" x14ac:dyDescent="0.15">
      <c r="A62">
        <v>522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523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524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525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"["&amp;B67&amp;"](5_筆記/资治通鉴"&amp;SUBSTITUTE(B67,"卷","")&amp;".html)|"&amp;C67&amp;"|"&amp;D67&amp;"|"&amp;E67&amp;"|"&amp;F67&amp;"|"&amp;G67&amp;"|"&amp;H67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2021-11-20T08:10:57Z</dcterms:modified>
</cp:coreProperties>
</file>