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78" i="1" l="1"/>
  <c r="F78" i="1"/>
  <c r="E78" i="1"/>
  <c r="I78" i="1" s="1"/>
  <c r="C78" i="1"/>
  <c r="B78" i="1"/>
  <c r="I77" i="1" l="1"/>
  <c r="H77" i="1"/>
  <c r="F77" i="1"/>
  <c r="E77" i="1"/>
  <c r="C77" i="1"/>
  <c r="B77" i="1"/>
  <c r="H76" i="1" l="1"/>
  <c r="F76" i="1"/>
  <c r="E76" i="1"/>
  <c r="I76" i="1" s="1"/>
  <c r="C76" i="1"/>
  <c r="B76" i="1"/>
  <c r="F75" i="1" l="1"/>
  <c r="H75" i="1" s="1"/>
  <c r="C75" i="1"/>
  <c r="E75" i="1" s="1"/>
  <c r="B75" i="1"/>
  <c r="I75" i="1" l="1"/>
  <c r="I74" i="1"/>
  <c r="H74" i="1"/>
  <c r="F74" i="1"/>
  <c r="E74" i="1"/>
  <c r="C74" i="1"/>
  <c r="B74" i="1"/>
  <c r="I73" i="1" l="1"/>
  <c r="H73" i="1"/>
  <c r="F73" i="1"/>
  <c r="E73" i="1"/>
  <c r="C73" i="1"/>
  <c r="B73" i="1"/>
  <c r="I72" i="1" l="1"/>
  <c r="H72" i="1"/>
  <c r="F72" i="1"/>
  <c r="E72" i="1"/>
  <c r="C72" i="1"/>
  <c r="B72" i="1"/>
  <c r="C71" i="1" l="1"/>
  <c r="H71" i="1"/>
  <c r="F71" i="1"/>
  <c r="E71" i="1"/>
  <c r="I71" i="1" s="1"/>
  <c r="B71" i="1"/>
  <c r="H70" i="1" l="1"/>
  <c r="I70" i="1" s="1"/>
  <c r="F70" i="1"/>
  <c r="E70" i="1"/>
  <c r="B70" i="1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<sst xmlns="http://schemas.openxmlformats.org/spreadsheetml/2006/main" count="511" uniqueCount="508">
  <si>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</si>
  <si>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</si>
  <si>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</si>
  <si>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</si>
  <si>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</si>
  <si>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</si>
  <si>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</si>
  <si>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</si>
  <si>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</si>
  <si>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</si>
  <si>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</si>
  <si>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</si>
  <si>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</si>
  <si>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</si>
  <si>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</si>
  <si>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</si>
  <si>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</si>
  <si>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</si>
  <si>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</si>
  <si>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</si>
  <si>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</si>
  <si>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</si>
  <si>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</si>
  <si>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</si>
  <si>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</si>
  <si>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</si>
  <si>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</si>
  <si>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</si>
  <si>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</si>
  <si>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</si>
  <si>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</si>
  <si>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</si>
  <si>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</si>
  <si>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</si>
  <si>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</si>
  <si>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</si>
  <si>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</si>
  <si>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</si>
  <si>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</si>
  <si>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</si>
  <si>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</si>
  <si>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</si>
  <si>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</si>
  <si>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</si>
  <si>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</si>
  <si>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</si>
  <si>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</si>
  <si>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</si>
  <si>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</si>
  <si>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</si>
  <si>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</si>
  <si>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</si>
  <si>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</si>
  <si>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</si>
  <si>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</si>
  <si>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</si>
  <si>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</si>
  <si>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</si>
  <si>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</si>
  <si>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</si>
  <si>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</si>
  <si>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</si>
  <si>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</si>
  <si>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</si>
  <si>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</si>
  <si>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</si>
  <si>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</si>
  <si>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</si>
  <si>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</si>
  <si>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</si>
  <si>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</si>
  <si>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</si>
  <si>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</si>
  <si>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</si>
  <si>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</si>
  <si>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</si>
  <si>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</si>
  <si>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</si>
  <si>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</si>
  <si>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</si>
  <si>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</si>
  <si>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</si>
  <si>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</si>
  <si>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</si>
  <si>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</si>
  <si>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</si>
  <si>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</si>
  <si>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</si>
  <si>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</si>
  <si>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</si>
  <si>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</si>
  <si>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</si>
  <si>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</si>
  <si>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</si>
  <si>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</si>
  <si>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</si>
  <si>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</si>
  <si>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</si>
  <si>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</si>
  <si>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</si>
  <si>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</si>
  <si>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</si>
  <si>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</si>
  <si>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</si>
  <si>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</si>
  <si>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</si>
  <si>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</si>
  <si>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</si>
  <si>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</si>
  <si>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</si>
  <si>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</si>
  <si>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</si>
  <si>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</si>
  <si>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</si>
  <si>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</si>
  <si>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</si>
  <si>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</si>
  <si>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</si>
  <si>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</si>
  <si>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</si>
  <si>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</si>
  <si>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</si>
  <si>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</si>
  <si>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</si>
  <si>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</si>
  <si>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</si>
  <si>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</si>
  <si>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</si>
  <si>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</si>
  <si>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</si>
  <si>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</si>
  <si>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</si>
  <si>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</si>
  <si>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</si>
  <si>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</si>
  <si>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</si>
  <si>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</si>
  <si>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</si>
  <si>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</si>
  <si>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</si>
  <si>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</si>
  <si>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</si>
  <si>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</si>
  <si>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</si>
  <si>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</si>
  <si>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</si>
  <si>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</si>
  <si>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</si>
  <si>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</si>
  <si>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</si>
  <si>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</si>
  <si>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</si>
  <si>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</si>
  <si>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</si>
  <si>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</si>
  <si>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</si>
  <si>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</si>
  <si>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</si>
  <si>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</si>
  <si>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</si>
  <si>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</si>
  <si>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</si>
  <si>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</si>
  <si>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</si>
  <si>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</si>
  <si>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</si>
  <si>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</si>
  <si>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</si>
  <si>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</si>
  <si>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</si>
  <si>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</si>
  <si>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</si>
  <si>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</si>
  <si>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</si>
  <si>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</si>
  <si>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</si>
  <si>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</si>
  <si>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</si>
  <si>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</si>
  <si>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</si>
  <si>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</si>
  <si>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</si>
  <si>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</si>
  <si>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</si>
  <si>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</si>
  <si>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</si>
  <si>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</si>
  <si>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</si>
  <si>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</si>
  <si>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</si>
  <si>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</si>
  <si>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</si>
  <si>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</si>
  <si>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</si>
  <si>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</si>
  <si>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</si>
  <si>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</si>
  <si>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</si>
  <si>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</si>
  <si>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</si>
  <si>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</si>
  <si>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</si>
  <si>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</si>
  <si>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</si>
  <si>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</si>
  <si>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</si>
  <si>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</si>
  <si>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</si>
  <si>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</si>
  <si>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</si>
  <si>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</si>
  <si>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</si>
  <si>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</si>
  <si>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</si>
  <si>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</si>
  <si>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</si>
  <si>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</si>
  <si>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</si>
  <si>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</si>
  <si>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</si>
  <si>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</si>
  <si>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</si>
  <si>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</si>
  <si>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</si>
  <si>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</si>
  <si>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</si>
  <si>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</si>
  <si>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</si>
  <si>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</si>
  <si>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</si>
  <si>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</si>
  <si>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</si>
  <si>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</si>
  <si>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</si>
  <si>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</si>
  <si>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</si>
  <si>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</si>
  <si>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</si>
  <si>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</si>
  <si>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</si>
  <si>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</si>
  <si>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</si>
  <si>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</si>
  <si>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</si>
  <si>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</si>
  <si>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</si>
  <si>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</si>
  <si>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</si>
  <si>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</si>
  <si>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</si>
  <si>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</si>
  <si>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</si>
  <si>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</si>
  <si>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</si>
  <si>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</si>
  <si>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</si>
  <si>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</si>
  <si>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</si>
  <si>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</si>
  <si>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</si>
  <si>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</si>
  <si>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</si>
  <si>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</si>
  <si>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</si>
  <si>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</si>
  <si>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</si>
  <si>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</si>
  <si>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</si>
  <si>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</si>
  <si>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</si>
  <si>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</si>
  <si>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</si>
  <si>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</si>
  <si>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</si>
  <si>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</si>
  <si>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</si>
  <si>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</si>
  <si>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</si>
  <si>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</si>
  <si>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</si>
  <si>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</si>
  <si>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</si>
  <si>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</si>
  <si>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</si>
  <si>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</si>
  <si>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</si>
  <si>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</si>
  <si>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</si>
  <si>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</si>
  <si>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</si>
  <si>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</si>
  <si>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</si>
  <si>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</si>
  <si>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</si>
  <si>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</si>
  <si>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</si>
  <si>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</si>
  <si>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</si>
  <si>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</si>
  <si>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</si>
  <si>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</si>
  <si>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</si>
  <si>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</si>
  <si>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</si>
  <si>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</si>
  <si>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</si>
  <si>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</si>
  <si>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</si>
  <si>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</si>
  <si>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</si>
  <si>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</si>
  <si>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</si>
  <si>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</si>
  <si>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</si>
  <si>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</si>
  <si>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</si>
  <si>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</si>
  <si>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</si>
  <si>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</si>
  <si>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</si>
  <si>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</si>
  <si>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</si>
  <si>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</si>
  <si>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</si>
  <si>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</si>
  <si>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</si>
  <si>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</si>
  <si>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</si>
  <si>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</si>
  <si>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</si>
  <si>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</si>
  <si>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</si>
  <si>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</si>
  <si>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</si>
  <si>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</si>
  <si>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</si>
  <si>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</si>
  <si>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</si>
  <si>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</si>
  <si>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</si>
  <si>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</si>
  <si>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</si>
  <si>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</si>
  <si>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</si>
  <si>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</si>
  <si>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</si>
  <si>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</si>
  <si>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</si>
  <si>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</si>
  <si>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</si>
  <si>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</si>
  <si>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</si>
  <si>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</si>
  <si>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</si>
  <si>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</si>
  <si>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</si>
  <si>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</si>
  <si>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</si>
  <si>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</si>
  <si>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</si>
  <si>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</si>
  <si>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</si>
  <si>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</si>
  <si>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</si>
  <si>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</si>
  <si>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</si>
  <si>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</si>
  <si>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</si>
  <si>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</si>
  <si>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</si>
  <si>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</si>
  <si>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</si>
  <si>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</si>
  <si>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</si>
  <si>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</si>
  <si>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</si>
  <si>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</si>
  <si>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</si>
  <si>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</si>
  <si>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</si>
  <si>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</si>
  <si>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</si>
  <si>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</si>
  <si>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</si>
  <si>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</si>
  <si>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</si>
  <si>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</si>
  <si>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</si>
  <si>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</si>
  <si>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</si>
  <si>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</si>
  <si>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</si>
  <si>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</si>
  <si>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</si>
  <si>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</si>
  <si>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</si>
  <si>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</si>
  <si>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</si>
  <si>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</si>
  <si>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</si>
  <si>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</si>
  <si>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</si>
  <si>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</si>
  <si>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</si>
  <si>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</si>
  <si>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</si>
  <si>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</si>
  <si>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</si>
  <si>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</si>
  <si>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</si>
  <si>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</si>
  <si>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</si>
  <si>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</si>
  <si>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</si>
  <si>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</si>
  <si>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</si>
  <si>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</si>
  <si>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</si>
  <si>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</si>
  <si>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</si>
  <si>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</si>
  <si>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</si>
  <si>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</si>
  <si>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</si>
  <si>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</si>
  <si>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</si>
  <si>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</si>
  <si>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</si>
  <si>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</si>
  <si>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</si>
  <si>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</si>
  <si>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</si>
  <si>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</si>
  <si>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</si>
  <si>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</si>
  <si>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</si>
  <si>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</si>
  <si>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</si>
  <si>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</si>
  <si>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</si>
  <si>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</si>
  <si>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</si>
  <si>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</si>
  <si>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</si>
  <si>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</si>
  <si>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</si>
  <si>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</si>
  <si>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</si>
  <si>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</si>
  <si>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</si>
  <si>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</si>
  <si>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</si>
  <si>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</si>
  <si>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</si>
  <si>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</si>
  <si>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</si>
  <si>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</si>
  <si>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</si>
  <si>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</si>
  <si>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</si>
  <si>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</si>
  <si>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</si>
  <si>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</si>
  <si>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</si>
  <si>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</si>
  <si>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</si>
  <si>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</si>
  <si>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</si>
  <si>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</si>
  <si>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</si>
  <si>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</si>
  <si>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</si>
  <si>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</si>
  <si>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</si>
  <si>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</si>
  <si>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</si>
  <si>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</si>
  <si>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</si>
  <si>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</si>
  <si>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</si>
  <si>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</si>
  <si>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</si>
  <si>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</si>
  <si>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</si>
  <si>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</si>
  <si>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</si>
  <si>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</si>
  <si>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</si>
  <si>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</si>
  <si>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</si>
  <si>
    <t>曹丕至3年</t>
  </si>
  <si>
    <t>曹丕三次伐吳表、諸葛亮五次北伐表</t>
    <phoneticPr fontId="1" type="noConversion"/>
  </si>
  <si>
    <t>曹丕4年至7年、曹叡至2年</t>
    <phoneticPr fontId="1" type="noConversion"/>
  </si>
  <si>
    <t>曹叡3年至5年</t>
    <phoneticPr fontId="1" type="noConversion"/>
  </si>
  <si>
    <t>劉曄勸諫表</t>
  </si>
  <si>
    <t>曹叡6年至9年</t>
    <phoneticPr fontId="1" type="noConversion"/>
  </si>
  <si>
    <t>曹叡10年至12年</t>
  </si>
  <si>
    <t>曹叡後宮十二等爵位</t>
    <phoneticPr fontId="1" type="noConversion"/>
  </si>
  <si>
    <t>全氏世系圖、吳郡陸氏世系圖</t>
    <phoneticPr fontId="1" type="noConversion"/>
  </si>
  <si>
    <t>曹叡13年至14年、曹芳至7年</t>
    <phoneticPr fontId="1" type="noConversion"/>
  </si>
  <si>
    <t>曹芳8年至14年</t>
    <phoneticPr fontId="1" type="noConversion"/>
  </si>
  <si>
    <t>姜維十一次北伐表、壽春三叛表</t>
    <phoneticPr fontId="1" type="noConversion"/>
  </si>
  <si>
    <t>太山羊氏世系、太原王氏世系</t>
    <phoneticPr fontId="1" type="noConversion"/>
  </si>
  <si>
    <t>漢武帝23年至31年</t>
    <phoneticPr fontId="1" type="noConversion"/>
  </si>
  <si>
    <t>琅邪諸葛世系</t>
    <phoneticPr fontId="1" type="noConversion"/>
  </si>
  <si>
    <t>曹芳15年至16年、曹髦至2年</t>
    <phoneticPr fontId="1" type="noConversion"/>
  </si>
  <si>
    <t>孫權托孤亂政圖、琅邪王氏世系、琅邪太原王氏源流圖</t>
    <phoneticPr fontId="1" type="noConversion"/>
  </si>
  <si>
    <t>曹髦3年至7年、曹奐至2年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</si>
</sst>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77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05216"/>
        <c:axId val="166910512"/>
      </c:scatterChart>
      <c:valAx>
        <c:axId val="224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10512"/>
        <c:crosses val="autoZero"/>
        <c:crossBetween val="midCat"/>
      </c:valAx>
      <c:valAx>
        <c:axId val="166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pane ySplit="1" topLeftCell="A45" activePane="bottomLeft" state="frozen"/>
      <selection pane="bottomLeft" activeCell="I78" sqref="I78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612.88311688311694</v>
      </c>
      <c r="P2" s="1">
        <f>$C$2+O2</f>
        <v>44631.883116883117</v>
      </c>
      <c r="Q2">
        <f>(M2-$F$2)*$L$11</f>
        <v>505.17831181639247</v>
      </c>
      <c r="R2" s="1">
        <f>$C$2+Q2</f>
        <v>44524.178311816395</v>
      </c>
    </row>
    <row r="3" spans="1:18" x14ac:dyDescent="0.15">
      <c r="A3">
        <v>102</v>
      </c>
      <c r="B3" t="str">
        <f t="shared" ref="B3:B78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703.01298701298697</v>
      </c>
      <c r="P3" s="1">
        <f t="shared" ref="P3:R8" si="6">$C$2+O3</f>
        <v>44722.012987012989</v>
      </c>
      <c r="Q3">
        <f t="shared" ref="Q3:Q8" si="7">(M3-$F$2)*$L$11</f>
        <v>553.83111873289897</v>
      </c>
      <c r="R3" s="1">
        <f t="shared" si="6"/>
        <v>44572.831118732902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1063.5324675324675</v>
      </c>
      <c r="P4" s="1">
        <f t="shared" si="6"/>
        <v>45082.532467532466</v>
      </c>
      <c r="Q4">
        <f t="shared" si="7"/>
        <v>667.35433487141415</v>
      </c>
      <c r="R4" s="1">
        <f t="shared" si="6"/>
        <v>44686.354334871416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1586.2857142857142</v>
      </c>
      <c r="P5" s="1">
        <f>$C$2+O5</f>
        <v>45605.285714285717</v>
      </c>
      <c r="Q5">
        <f t="shared" si="7"/>
        <v>804.39307435290743</v>
      </c>
      <c r="R5" s="1">
        <f>$C$2+Q5</f>
        <v>44823.393074352905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2388.4415584415583</v>
      </c>
      <c r="P6" s="1">
        <f t="shared" si="6"/>
        <v>46407.441558441555</v>
      </c>
      <c r="Q6">
        <f t="shared" si="7"/>
        <v>1062.2529510103918</v>
      </c>
      <c r="R6" s="1">
        <f t="shared" si="6"/>
        <v>45081.252951010392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2649.818181818182</v>
      </c>
      <c r="P7" s="1">
        <f t="shared" si="6"/>
        <v>46668.818181818184</v>
      </c>
      <c r="Q7">
        <f t="shared" si="7"/>
        <v>1104.4187170046976</v>
      </c>
      <c r="R7" s="1">
        <f t="shared" si="6"/>
        <v>45123.418717004701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2649.818181818182</v>
      </c>
      <c r="P8" s="1">
        <f t="shared" si="6"/>
        <v>46668.818181818184</v>
      </c>
      <c r="Q8">
        <f t="shared" si="7"/>
        <v>1104.4187170046976</v>
      </c>
      <c r="R8" s="1">
        <f>$C$2+Q8</f>
        <v>45123.418717004701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9.0129870129870131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0.81088011527510828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:C71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  <row r="70" spans="1:9" x14ac:dyDescent="0.15">
      <c r="A70">
        <v>601</v>
      </c>
      <c r="B70" t="str">
        <f t="shared" si="2"/>
        <v>卷69</v>
      </c>
      <c r="C70" s="1">
        <v>44709</v>
      </c>
      <c r="D70" s="1">
        <v>44715</v>
      </c>
      <c r="E70" s="2">
        <f t="shared" ref="E70" si="156">D70-C70+1</f>
        <v>7</v>
      </c>
      <c r="F70">
        <f t="shared" ref="F70" si="157">G69+1</f>
        <v>220</v>
      </c>
      <c r="G70" s="2">
        <v>222</v>
      </c>
      <c r="H70">
        <f t="shared" ref="H70" si="158">IF(F70*G70&lt;0,ABS(F70)+ABS(G70),G70-F70+1)</f>
        <v>3</v>
      </c>
      <c r="I70">
        <f t="shared" ref="I70" si="159">E70/H70</f>
        <v>2.3333333333333335</v>
      </c>
    </row>
    <row r="71" spans="1:9" x14ac:dyDescent="0.15">
      <c r="A71">
        <v>602</v>
      </c>
      <c r="B71" t="str">
        <f t="shared" si="2"/>
        <v>卷70</v>
      </c>
      <c r="C71" s="1">
        <f t="shared" si="151"/>
        <v>44716</v>
      </c>
      <c r="D71" s="1">
        <v>44722</v>
      </c>
      <c r="E71" s="2">
        <f t="shared" ref="E71" si="160">D71-C71+1</f>
        <v>7</v>
      </c>
      <c r="F71">
        <f t="shared" ref="F71" si="161">G70+1</f>
        <v>223</v>
      </c>
      <c r="G71" s="2">
        <v>227</v>
      </c>
      <c r="H71">
        <f t="shared" ref="H71" si="162">IF(F71*G71&lt;0,ABS(F71)+ABS(G71),G71-F71+1)</f>
        <v>5</v>
      </c>
      <c r="I71">
        <f t="shared" ref="I71" si="163">E71/H71</f>
        <v>1.4</v>
      </c>
    </row>
    <row r="72" spans="1:9" x14ac:dyDescent="0.15">
      <c r="A72">
        <v>603</v>
      </c>
      <c r="B72" t="str">
        <f t="shared" si="2"/>
        <v>卷71</v>
      </c>
      <c r="C72" s="1">
        <f t="shared" ref="C72" si="164">D71+1</f>
        <v>44723</v>
      </c>
      <c r="D72" s="1">
        <v>44728</v>
      </c>
      <c r="E72" s="2">
        <f t="shared" ref="E72" si="165">D72-C72+1</f>
        <v>6</v>
      </c>
      <c r="F72">
        <f t="shared" ref="F72" si="166">G71+1</f>
        <v>228</v>
      </c>
      <c r="G72" s="2">
        <v>230</v>
      </c>
      <c r="H72">
        <f t="shared" ref="H72" si="167">IF(F72*G72&lt;0,ABS(F72)+ABS(G72),G72-F72+1)</f>
        <v>3</v>
      </c>
      <c r="I72">
        <f t="shared" ref="I72" si="168">E72/H72</f>
        <v>2</v>
      </c>
    </row>
    <row r="73" spans="1:9" x14ac:dyDescent="0.15">
      <c r="A73">
        <v>604</v>
      </c>
      <c r="B73" t="str">
        <f t="shared" si="2"/>
        <v>卷72</v>
      </c>
      <c r="C73" s="1">
        <f t="shared" ref="C73" si="169">D72+1</f>
        <v>44729</v>
      </c>
      <c r="D73" s="1">
        <v>44735</v>
      </c>
      <c r="E73" s="2">
        <f t="shared" ref="E73" si="170">D73-C73+1</f>
        <v>7</v>
      </c>
      <c r="F73">
        <f t="shared" ref="F73" si="171">G72+1</f>
        <v>231</v>
      </c>
      <c r="G73" s="2">
        <v>234</v>
      </c>
      <c r="H73">
        <f t="shared" ref="H73" si="172">IF(F73*G73&lt;0,ABS(F73)+ABS(G73),G73-F73+1)</f>
        <v>4</v>
      </c>
      <c r="I73">
        <f t="shared" ref="I73" si="173">E73/H73</f>
        <v>1.75</v>
      </c>
    </row>
    <row r="74" spans="1:9" x14ac:dyDescent="0.15">
      <c r="A74">
        <v>605</v>
      </c>
      <c r="B74" t="str">
        <f t="shared" si="2"/>
        <v>卷73</v>
      </c>
      <c r="C74" s="1">
        <f t="shared" ref="C74" si="174">D73+1</f>
        <v>44736</v>
      </c>
      <c r="D74" s="1">
        <v>44740</v>
      </c>
      <c r="E74" s="2">
        <f t="shared" ref="E74" si="175">D74-C74+1</f>
        <v>5</v>
      </c>
      <c r="F74">
        <f t="shared" ref="F74" si="176">G73+1</f>
        <v>235</v>
      </c>
      <c r="G74" s="2">
        <v>237</v>
      </c>
      <c r="H74">
        <f t="shared" ref="H74" si="177">IF(F74*G74&lt;0,ABS(F74)+ABS(G74),G74-F74+1)</f>
        <v>3</v>
      </c>
      <c r="I74">
        <f t="shared" ref="I74" si="178">E74/H74</f>
        <v>1.6666666666666667</v>
      </c>
    </row>
    <row r="75" spans="1:9" x14ac:dyDescent="0.15">
      <c r="A75">
        <v>606</v>
      </c>
      <c r="B75" t="str">
        <f t="shared" si="2"/>
        <v>卷74</v>
      </c>
      <c r="C75" s="1">
        <f t="shared" ref="C75" si="179">D74+1</f>
        <v>44741</v>
      </c>
      <c r="D75" s="1">
        <v>44748</v>
      </c>
      <c r="E75" s="2">
        <f t="shared" ref="E75" si="180">D75-C75+1</f>
        <v>8</v>
      </c>
      <c r="F75">
        <f t="shared" ref="F75" si="181">G74+1</f>
        <v>238</v>
      </c>
      <c r="G75" s="2">
        <v>245</v>
      </c>
      <c r="H75">
        <f t="shared" ref="H75" si="182">IF(F75*G75&lt;0,ABS(F75)+ABS(G75),G75-F75+1)</f>
        <v>8</v>
      </c>
      <c r="I75">
        <f t="shared" ref="I75" si="183">E75/H75</f>
        <v>1</v>
      </c>
    </row>
    <row r="76" spans="1:9" x14ac:dyDescent="0.15">
      <c r="A76">
        <v>607</v>
      </c>
      <c r="B76" t="str">
        <f t="shared" si="2"/>
        <v>卷75</v>
      </c>
      <c r="C76" s="1">
        <f t="shared" ref="C76" si="184">D75+1</f>
        <v>44749</v>
      </c>
      <c r="D76" s="1">
        <v>44756</v>
      </c>
      <c r="E76" s="2">
        <f t="shared" ref="E76" si="185">D76-C76+1</f>
        <v>8</v>
      </c>
      <c r="F76">
        <f t="shared" ref="F76" si="186">G75+1</f>
        <v>246</v>
      </c>
      <c r="G76" s="2">
        <v>252</v>
      </c>
      <c r="H76">
        <f t="shared" ref="H76" si="187">IF(F76*G76&lt;0,ABS(F76)+ABS(G76),G76-F76+1)</f>
        <v>7</v>
      </c>
      <c r="I76">
        <f t="shared" ref="I76" si="188">E76/H76</f>
        <v>1.1428571428571428</v>
      </c>
    </row>
    <row r="77" spans="1:9" x14ac:dyDescent="0.15">
      <c r="A77">
        <v>608</v>
      </c>
      <c r="B77" t="str">
        <f t="shared" si="2"/>
        <v>卷76</v>
      </c>
      <c r="C77" s="1">
        <f t="shared" ref="C77" si="189">D76+1</f>
        <v>44757</v>
      </c>
      <c r="D77" s="1">
        <v>44763</v>
      </c>
      <c r="E77" s="2">
        <f t="shared" ref="E77" si="190">D77-C77+1</f>
        <v>7</v>
      </c>
      <c r="F77">
        <f t="shared" ref="F77" si="191">G76+1</f>
        <v>253</v>
      </c>
      <c r="G77" s="2">
        <v>255</v>
      </c>
      <c r="H77">
        <f t="shared" ref="H77" si="192">IF(F77*G77&lt;0,ABS(F77)+ABS(G77),G77-F77+1)</f>
        <v>3</v>
      </c>
      <c r="I77">
        <f t="shared" ref="I77" si="193">E77/H77</f>
        <v>2.3333333333333335</v>
      </c>
    </row>
    <row r="78" spans="1:9" x14ac:dyDescent="0.15">
      <c r="A78">
        <v>609</v>
      </c>
      <c r="B78" t="str">
        <f t="shared" si="2"/>
        <v>卷77</v>
      </c>
      <c r="C78" s="1">
        <f t="shared" ref="C78" si="194">D77+1</f>
        <v>44764</v>
      </c>
      <c r="D78" s="1">
        <v>44771</v>
      </c>
      <c r="E78" s="2">
        <f t="shared" ref="E78" si="195">D78-C78+1</f>
        <v>8</v>
      </c>
      <c r="F78">
        <f t="shared" ref="F78" si="196">G77+1</f>
        <v>256</v>
      </c>
      <c r="G78" s="2">
        <v>261</v>
      </c>
      <c r="H78">
        <f t="shared" ref="H78" si="197">IF(F78*G78&lt;0,ABS(F78)+ABS(G78),G78-F78+1)</f>
        <v>6</v>
      </c>
      <c r="I78">
        <f t="shared" ref="I78" si="198">E78/H78</f>
        <v>1.3333333333333333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55" activePane="bottomLeft" state="frozen"/>
      <selection pane="bottomLeft" activeCell="I78" sqref="I78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387</v>
      </c>
      <c r="G1" s="5" t="s">
        <v>388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385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389</v>
      </c>
      <c r="G3" t="s">
        <v>386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390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391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431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392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393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395</v>
      </c>
      <c r="G10" t="s">
        <v>394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432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433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396</v>
      </c>
      <c r="G14" t="s">
        <v>434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435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436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437</v>
      </c>
      <c r="G17" t="s">
        <v>489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398</v>
      </c>
      <c r="G18" t="s">
        <v>397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399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438</v>
      </c>
      <c r="G20" t="s">
        <v>439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440</v>
      </c>
      <c r="H21" s="11" t="s">
        <v>503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370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441</v>
      </c>
      <c r="H23" s="11" t="s">
        <v>371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442</v>
      </c>
      <c r="H24" s="11" t="s">
        <v>372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400</v>
      </c>
      <c r="G25" t="s">
        <v>401</v>
      </c>
      <c r="H25" s="11" t="s">
        <v>373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402</v>
      </c>
      <c r="H26" s="11" t="s">
        <v>374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375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404</v>
      </c>
      <c r="G28" t="s">
        <v>403</v>
      </c>
      <c r="H28" s="11" t="s">
        <v>376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405</v>
      </c>
      <c r="H29" s="11" t="s">
        <v>377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406</v>
      </c>
      <c r="H30" s="11" t="s">
        <v>378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407</v>
      </c>
      <c r="H31" s="11" t="s">
        <v>379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408</v>
      </c>
      <c r="G32" t="s">
        <v>409</v>
      </c>
      <c r="H32" s="11" t="s">
        <v>380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410</v>
      </c>
      <c r="H33" s="11" t="s">
        <v>381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411</v>
      </c>
      <c r="H34" s="11" t="s">
        <v>382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412</v>
      </c>
      <c r="H35" s="11" t="s">
        <v>383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414</v>
      </c>
      <c r="G36" t="s">
        <v>413</v>
      </c>
      <c r="H36" s="11" t="s">
        <v>384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415</v>
      </c>
      <c r="H37" s="11" t="s">
        <v>416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418</v>
      </c>
      <c r="H38" s="11" t="s">
        <v>417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462</v>
      </c>
      <c r="H39" s="11" t="s">
        <v>419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421</v>
      </c>
      <c r="H40" s="11" t="s">
        <v>420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422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424</v>
      </c>
      <c r="H42" s="11" t="s">
        <v>423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425</v>
      </c>
      <c r="H43" s="11" t="s">
        <v>426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428</v>
      </c>
      <c r="H44" s="11" t="s">
        <v>427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430</v>
      </c>
      <c r="H45" s="11" t="s">
        <v>429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444</v>
      </c>
      <c r="G46" t="s">
        <v>443</v>
      </c>
      <c r="H46" s="11" t="s">
        <v>445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446</v>
      </c>
      <c r="H47" s="11" t="s">
        <v>447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449</v>
      </c>
      <c r="G48" t="s">
        <v>450</v>
      </c>
      <c r="H48" s="11" t="s">
        <v>448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452</v>
      </c>
      <c r="H49" s="11" t="s">
        <v>451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453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454</v>
      </c>
      <c r="G51" t="s">
        <v>455</v>
      </c>
      <c r="H51" s="13" t="s">
        <v>456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458</v>
      </c>
      <c r="H52" s="11" t="s">
        <v>457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459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461</v>
      </c>
      <c r="H54" s="11" t="s">
        <v>460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465</v>
      </c>
      <c r="G55" t="s">
        <v>464</v>
      </c>
      <c r="H55" s="11" t="s">
        <v>463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466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468</v>
      </c>
      <c r="H57" s="11" t="s">
        <v>467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469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470</v>
      </c>
      <c r="H59" s="11" t="s">
        <v>471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472</v>
      </c>
      <c r="H60" s="11" t="s">
        <v>473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474</v>
      </c>
      <c r="H61" s="11" t="s">
        <v>475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476</v>
      </c>
      <c r="H62" s="11" t="s">
        <v>477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479</v>
      </c>
      <c r="G63" t="s">
        <v>478</v>
      </c>
      <c r="H63" s="14" t="s">
        <v>480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481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482</v>
      </c>
      <c r="H65" s="11" t="s">
        <v>483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484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485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486</v>
      </c>
      <c r="H68" s="11" t="s">
        <v>487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98</v>
      </c>
      <c r="D70">
        <f>VLOOKUP($A70,統計!$A:$G,6,)</f>
        <v>220</v>
      </c>
      <c r="E70">
        <f>VLOOKUP($A70,統計!$A:$G,7,)</f>
        <v>222</v>
      </c>
      <c r="H70" s="11" t="s">
        <v>490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99</v>
      </c>
      <c r="D71">
        <f>VLOOKUP($A71,統計!$A:$G,6,)</f>
        <v>223</v>
      </c>
      <c r="E71">
        <f>VLOOKUP($A71,統計!$A:$G,7,)</f>
        <v>227</v>
      </c>
      <c r="G71" t="s">
        <v>491</v>
      </c>
      <c r="H71" s="11" t="s">
        <v>492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100</v>
      </c>
      <c r="D72">
        <f>VLOOKUP($A72,統計!$A:$G,6,)</f>
        <v>228</v>
      </c>
      <c r="E72">
        <f>VLOOKUP($A72,統計!$A:$G,7,)</f>
        <v>230</v>
      </c>
      <c r="H72" s="11" t="s">
        <v>493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101</v>
      </c>
      <c r="D73">
        <f>VLOOKUP($A73,統計!$A:$G,6,)</f>
        <v>231</v>
      </c>
      <c r="E73">
        <f>VLOOKUP($A73,統計!$A:$G,7,)</f>
        <v>234</v>
      </c>
      <c r="G73" t="s">
        <v>494</v>
      </c>
      <c r="H73" s="11" t="s">
        <v>495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102</v>
      </c>
      <c r="D74">
        <f>VLOOKUP($A74,統計!$A:$G,6,)</f>
        <v>235</v>
      </c>
      <c r="E74">
        <f>VLOOKUP($A74,統計!$A:$G,7,)</f>
        <v>237</v>
      </c>
      <c r="G74" t="s">
        <v>497</v>
      </c>
      <c r="H74" s="11" t="s">
        <v>496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103</v>
      </c>
      <c r="D75">
        <f>VLOOKUP($A75,統計!$A:$G,6,)</f>
        <v>238</v>
      </c>
      <c r="E75">
        <f>VLOOKUP($A75,統計!$A:$G,7,)</f>
        <v>245</v>
      </c>
      <c r="F75" t="s">
        <v>498</v>
      </c>
      <c r="H75" s="11" t="s">
        <v>499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104</v>
      </c>
      <c r="D76">
        <f>VLOOKUP($A76,統計!$A:$G,6,)</f>
        <v>246</v>
      </c>
      <c r="E76">
        <f>VLOOKUP($A76,統計!$A:$G,7,)</f>
        <v>252</v>
      </c>
      <c r="F76" t="s">
        <v>502</v>
      </c>
      <c r="G76" t="s">
        <v>501</v>
      </c>
      <c r="H76" s="11" t="s">
        <v>500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str">
        <f>VLOOKUP($A77,統計!$A:$G,2,)</f>
        <v>卷76</v>
      </c>
      <c r="C77" t="s">
        <v>105</v>
      </c>
      <c r="D77">
        <f>VLOOKUP($A77,統計!$A:$G,6,)</f>
        <v>253</v>
      </c>
      <c r="E77">
        <f>VLOOKUP($A77,統計!$A:$G,7,)</f>
        <v>255</v>
      </c>
      <c r="F77" t="s">
        <v>504</v>
      </c>
      <c r="H77" s="11" t="s">
        <v>505</v>
      </c>
      <c r="I77" t="str">
        <f t="shared" si="1"/>
        <v>608|[卷76](5_筆記/资治通鉴76.html)|魏紀八|253|255|琅邪諸葛世系||曹芳15年至16年、曹髦至2年</v>
      </c>
    </row>
    <row r="78" spans="1:9" x14ac:dyDescent="0.15">
      <c r="A78">
        <v>609</v>
      </c>
      <c r="B78" t="str">
        <f>VLOOKUP($A78,統計!$A:$G,2,)</f>
        <v>卷77</v>
      </c>
      <c r="C78" t="s">
        <v>106</v>
      </c>
      <c r="D78">
        <f>VLOOKUP($A78,統計!$A:$G,6,)</f>
        <v>256</v>
      </c>
      <c r="E78">
        <f>VLOOKUP($A78,統計!$A:$G,7,)</f>
        <v>261</v>
      </c>
      <c r="F78" t="s">
        <v>506</v>
      </c>
      <c r="H78" s="11" t="s">
        <v>507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2022-07-28T12:17:42Z</dcterms:modified>
</cp:coreProperties>
</file>