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 iterateDelta="1E-4"/>
</workbook>
</file>

<file path=xl/calcChain.xml><?xml version="1.0" encoding="utf-8"?>
<calcChain xmlns="http://schemas.openxmlformats.org/spreadsheetml/2006/main">
  <c r="H70" i="1" l="1"/>
  <c r="I70" i="1" s="1"/>
  <c r="F70" i="1"/>
  <c r="E70" i="1"/>
  <c r="B70" i="1"/>
  <c r="I69" i="1" l="1"/>
  <c r="H69" i="1"/>
  <c r="F69" i="1"/>
  <c r="E69" i="1"/>
  <c r="C69" i="1"/>
  <c r="B69" i="1"/>
  <c r="I68" i="1" l="1"/>
  <c r="H68" i="1"/>
  <c r="F68" i="1"/>
  <c r="E68" i="1"/>
  <c r="C68" i="1"/>
  <c r="B68" i="1"/>
  <c r="I67" i="1" l="1"/>
  <c r="H67" i="1"/>
  <c r="F67" i="1"/>
  <c r="E67" i="1"/>
  <c r="C67" i="1"/>
  <c r="B67" i="1"/>
  <c r="I66" i="1" l="1"/>
  <c r="H66" i="1"/>
  <c r="F66" i="1"/>
  <c r="E66" i="1"/>
  <c r="C66" i="1"/>
  <c r="B66" i="1"/>
  <c r="F65" i="1" l="1"/>
  <c r="H65" i="1" s="1"/>
  <c r="C65" i="1"/>
  <c r="E65" i="1" s="1"/>
  <c r="B65" i="1"/>
  <c r="I65" i="1" l="1"/>
  <c r="I64" i="1"/>
  <c r="H64" i="1"/>
  <c r="F64" i="1"/>
  <c r="E64" i="1"/>
  <c r="C64" i="1"/>
  <c r="B64" i="1"/>
  <c r="H63" i="1" l="1"/>
  <c r="F63" i="1"/>
  <c r="E63" i="1"/>
  <c r="I63" i="1" s="1"/>
  <c r="C63" i="1"/>
  <c r="B63" i="1"/>
  <c r="F62" i="1" l="1"/>
  <c r="H62" i="1" s="1"/>
  <c r="C62" i="1"/>
  <c r="E62" i="1" s="1"/>
  <c r="B62" i="1"/>
  <c r="I62" i="1" l="1"/>
  <c r="H61" i="1"/>
  <c r="F61" i="1"/>
  <c r="E61" i="1"/>
  <c r="I61" i="1" s="1"/>
  <c r="C61" i="1"/>
  <c r="B61" i="1"/>
  <c r="H60" i="1" l="1"/>
  <c r="F60" i="1"/>
  <c r="E60" i="1"/>
  <c r="C60" i="1"/>
  <c r="B60" i="1"/>
  <c r="I60" i="1" l="1"/>
  <c r="F59" i="1"/>
  <c r="H59" i="1" s="1"/>
  <c r="C59" i="1"/>
  <c r="E59" i="1" s="1"/>
  <c r="B59" i="1"/>
  <c r="I59" i="1" l="1"/>
  <c r="I58" i="1"/>
  <c r="H58" i="1"/>
  <c r="F58" i="1"/>
  <c r="E58" i="1"/>
  <c r="C58" i="1"/>
  <c r="B58" i="1"/>
  <c r="F57" i="1" l="1"/>
  <c r="H57" i="1" s="1"/>
  <c r="C57" i="1"/>
  <c r="E57" i="1" s="1"/>
  <c r="B57" i="1"/>
  <c r="I57" i="1" l="1"/>
  <c r="I56" i="1"/>
  <c r="H56" i="1"/>
  <c r="F56" i="1"/>
  <c r="E56" i="1"/>
  <c r="C56" i="1"/>
  <c r="B56" i="1"/>
  <c r="H55" i="1" l="1"/>
  <c r="F55" i="1"/>
  <c r="E55" i="1"/>
  <c r="I55" i="1" s="1"/>
  <c r="C55" i="1"/>
  <c r="B55" i="1"/>
  <c r="I54" i="1" l="1"/>
  <c r="H54" i="1"/>
  <c r="F54" i="1"/>
  <c r="E54" i="1"/>
  <c r="C54" i="1"/>
  <c r="B54" i="1"/>
  <c r="I53" i="1" l="1"/>
  <c r="H53" i="1"/>
  <c r="F53" i="1"/>
  <c r="E53" i="1"/>
  <c r="C53" i="1"/>
  <c r="B53" i="1"/>
  <c r="I52" i="1" l="1"/>
  <c r="H52" i="1"/>
  <c r="F52" i="1"/>
  <c r="E52" i="1"/>
  <c r="C52" i="1"/>
  <c r="B52" i="1"/>
  <c r="H51" i="1" l="1"/>
  <c r="F51" i="1"/>
  <c r="E51" i="1"/>
  <c r="I51" i="1" s="1"/>
  <c r="C51" i="1"/>
  <c r="B51" i="1"/>
  <c r="I50" i="1" l="1"/>
  <c r="H50" i="1"/>
  <c r="F50" i="1"/>
  <c r="E50" i="1"/>
  <c r="C50" i="1"/>
  <c r="B50" i="1"/>
  <c r="I49" i="1" l="1"/>
  <c r="H49" i="1"/>
  <c r="F49" i="1"/>
  <c r="E49" i="1"/>
  <c r="C49" i="1"/>
  <c r="B49" i="1"/>
  <c r="H48" i="1" l="1"/>
  <c r="F48" i="1"/>
  <c r="E48" i="1"/>
  <c r="I48" i="1" s="1"/>
  <c r="C48" i="1"/>
  <c r="B48" i="1"/>
  <c r="C47" i="1" l="1"/>
  <c r="H47" i="1"/>
  <c r="F47" i="1"/>
  <c r="E47" i="1"/>
  <c r="I47" i="1" s="1"/>
  <c r="B47" i="1"/>
  <c r="I46" i="1" l="1"/>
  <c r="H46" i="1"/>
  <c r="F46" i="1"/>
  <c r="E46" i="1"/>
  <c r="B46" i="1"/>
  <c r="F45" i="1" l="1"/>
  <c r="H45" i="1" s="1"/>
  <c r="I45" i="1" s="1"/>
  <c r="E45" i="1"/>
  <c r="B45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3" i="1"/>
  <c r="H44" i="1"/>
  <c r="E44" i="1"/>
  <c r="B44" i="1"/>
  <c r="I44" i="1" l="1"/>
  <c r="H43" i="1"/>
  <c r="E43" i="1"/>
  <c r="B43" i="1"/>
  <c r="I43" i="1" l="1"/>
  <c r="H42" i="1"/>
  <c r="E42" i="1"/>
  <c r="B42" i="1"/>
  <c r="I42" i="1" l="1"/>
  <c r="H41" i="1"/>
  <c r="I41" i="1" s="1"/>
  <c r="E41" i="1"/>
  <c r="B41" i="1"/>
  <c r="H40" i="1" l="1"/>
  <c r="E40" i="1"/>
  <c r="B40" i="1"/>
  <c r="I40" i="1" l="1"/>
  <c r="H39" i="1"/>
  <c r="E39" i="1"/>
  <c r="B39" i="1"/>
  <c r="I39" i="1" l="1"/>
  <c r="H38" i="1"/>
  <c r="E38" i="1"/>
  <c r="B38" i="1"/>
  <c r="I38" i="1" l="1"/>
  <c r="H37" i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4" i="3" l="1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I295" i="3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<sst xmlns="http://schemas.openxmlformats.org/spreadsheetml/2006/main" count="495" uniqueCount="492">
  <si>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</si>
  <si>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</si>
  <si>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</si>
  <si>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</si>
  <si>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</si>
  <si>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</si>
  <si>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</si>
  <si>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</si>
  <si>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</si>
  <si>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</si>
  <si>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</si>
  <si>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</si>
  <si>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</si>
  <si>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</si>
  <si>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</si>
  <si>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</si>
  <si>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</si>
  <si>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</si>
  <si>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</si>
  <si>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</si>
  <si>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</si>
  <si>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</si>
  <si>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</si>
  <si>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</si>
  <si>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</si>
  <si>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</si>
  <si>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</si>
  <si>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</si>
  <si>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</si>
  <si>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</si>
  <si>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</si>
  <si>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</si>
  <si>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</si>
  <si>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</si>
  <si>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</si>
  <si>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</si>
  <si>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</si>
  <si>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</si>
  <si>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</si>
  <si>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</si>
  <si>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</si>
  <si>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</si>
  <si>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</si>
  <si>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</si>
  <si>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</si>
  <si>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</si>
  <si>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</si>
  <si>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</si>
  <si>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</si>
  <si>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</si>
  <si>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</si>
  <si>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</si>
  <si>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</si>
  <si>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</si>
  <si>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</si>
  <si>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</si>
  <si>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</si>
  <si>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</si>
  <si>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</si>
  <si>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</si>
  <si>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</si>
  <si>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</si>
  <si>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</si>
  <si>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</si>
  <si>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</si>
  <si>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</si>
  <si>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</si>
  <si>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</si>
  <si>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</si>
  <si>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</si>
  <si>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</si>
  <si>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</si>
  <si>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</si>
  <si>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</si>
  <si>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</si>
  <si>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</si>
  <si>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</si>
  <si>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</si>
  <si>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</si>
  <si>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</si>
  <si>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</si>
  <si>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</si>
  <si>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</si>
  <si>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</si>
  <si>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</si>
  <si>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</si>
  <si>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</si>
  <si>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</si>
  <si>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</si>
  <si>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</si>
  <si>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</si>
  <si>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</si>
  <si>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</si>
  <si>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</si>
  <si>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</si>
  <si>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</si>
  <si>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</si>
  <si>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</si>
  <si>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</si>
  <si>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</si>
  <si>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</si>
  <si>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</si>
  <si>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</si>
  <si>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</si>
  <si>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</si>
  <si>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</si>
  <si>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</si>
  <si>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</si>
  <si>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</si>
  <si>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</si>
  <si>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</si>
  <si>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</si>
  <si>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</si>
  <si>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</si>
  <si>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</si>
  <si>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</si>
  <si>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</si>
  <si>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</si>
  <si>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</si>
  <si>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</si>
  <si>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</si>
  <si>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</si>
  <si>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</si>
  <si>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</si>
  <si>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</si>
  <si>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</si>
  <si>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</si>
  <si>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</si>
  <si>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</si>
  <si>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</si>
  <si>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</si>
  <si>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</si>
  <si>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</si>
  <si>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</si>
  <si>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</si>
  <si>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</si>
  <si>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</si>
  <si>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</si>
  <si>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</si>
  <si>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</si>
  <si>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</si>
  <si>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</si>
  <si>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</si>
  <si>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</si>
  <si>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</si>
  <si>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</si>
  <si>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</si>
  <si>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</si>
  <si>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</si>
  <si>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</si>
  <si>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</si>
  <si>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</si>
  <si>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</si>
  <si>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</si>
  <si>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</si>
  <si>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</si>
  <si>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</si>
  <si>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</si>
  <si>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</si>
  <si>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</si>
  <si>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</si>
  <si>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</si>
  <si>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</si>
  <si>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</si>
  <si>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</si>
  <si>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</si>
  <si>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</si>
  <si>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</si>
  <si>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</si>
  <si>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</si>
  <si>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</si>
  <si>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</si>
  <si>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</si>
  <si>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</si>
  <si>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</si>
  <si>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</si>
  <si>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</si>
  <si>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</si>
  <si>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</si>
  <si>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</si>
  <si>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</si>
  <si>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</si>
  <si>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</si>
  <si>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</si>
  <si>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</si>
  <si>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</si>
  <si>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</si>
  <si>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</si>
  <si>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</si>
  <si>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</si>
  <si>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</si>
  <si>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</si>
  <si>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</si>
  <si>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</si>
  <si>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</si>
  <si>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</si>
  <si>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</si>
  <si>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</si>
  <si>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</si>
  <si>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</si>
  <si>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</si>
  <si>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</si>
  <si>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</si>
  <si>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</si>
  <si>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</si>
  <si>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</si>
  <si>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</si>
  <si>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</si>
  <si>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</si>
  <si>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</si>
  <si>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</si>
  <si>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</si>
  <si>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</si>
  <si>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</si>
  <si>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</si>
  <si>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</si>
  <si>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</si>
  <si>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</si>
  <si>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</si>
  <si>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</si>
  <si>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</si>
  <si>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</si>
  <si>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</si>
  <si>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</si>
  <si>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</si>
  <si>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</si>
  <si>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</si>
  <si>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</si>
  <si>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</si>
  <si>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</si>
  <si>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</si>
  <si>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</si>
  <si>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</si>
  <si>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</si>
  <si>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</si>
  <si>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</si>
  <si>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</si>
  <si>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</si>
  <si>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</si>
  <si>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</si>
  <si>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</si>
  <si>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</si>
  <si>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</si>
  <si>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</si>
  <si>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</si>
  <si>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</si>
  <si>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</si>
  <si>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</si>
  <si>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</si>
  <si>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</si>
  <si>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</si>
  <si>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</si>
  <si>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</si>
  <si>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</si>
  <si>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</si>
  <si>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</si>
  <si>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</si>
  <si>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</si>
  <si>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</si>
  <si>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</si>
  <si>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</si>
  <si>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</si>
  <si>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</si>
  <si>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</si>
  <si>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</si>
  <si>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</si>
  <si>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</si>
  <si>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</si>
  <si>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</si>
  <si>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</si>
  <si>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</si>
  <si>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</si>
  <si>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</si>
  <si>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</si>
  <si>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</si>
  <si>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</si>
  <si>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</si>
  <si>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</si>
  <si>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</si>
  <si>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</si>
  <si>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</si>
  <si>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</si>
  <si>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</si>
  <si>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</si>
  <si>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</si>
  <si>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</si>
  <si>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</si>
  <si>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</si>
  <si>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</si>
  <si>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</si>
  <si>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</si>
  <si>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</si>
  <si>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</si>
  <si>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</si>
  <si>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</si>
  <si>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</si>
  <si>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</si>
  <si>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</si>
  <si>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</si>
  <si>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</si>
  <si>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</si>
  <si>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</si>
  <si>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</si>
  <si>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</si>
  <si>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</si>
  <si>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</si>
  <si>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</si>
  <si>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</si>
  <si>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</si>
  <si>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</si>
  <si>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</si>
  <si>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</si>
  <si>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</si>
  <si>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</si>
  <si>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</si>
  <si>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</si>
  <si>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</si>
  <si>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</si>
  <si>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</si>
  <si>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</si>
  <si>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</si>
  <si>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</si>
  <si>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</si>
  <si>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</si>
  <si>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</si>
  <si>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</si>
  <si>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</si>
  <si>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</si>
  <si>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</si>
  <si>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</si>
  <si>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</si>
  <si>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</si>
  <si>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</si>
  <si>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</si>
  <si>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</si>
  <si>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</si>
  <si>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</si>
  <si>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</si>
  <si>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</si>
  <si>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</si>
  <si>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</si>
  <si>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</si>
  <si>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</si>
  <si>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</si>
  <si>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</si>
  <si>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</si>
  <si>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</si>
  <si>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</si>
  <si>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</si>
  <si>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</si>
  <si>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</si>
  <si>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</si>
  <si>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</si>
  <si>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</si>
  <si>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</si>
  <si>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</si>
  <si>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</si>
  <si>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</si>
  <si>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</si>
  <si>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</si>
  <si>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</si>
  <si>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</si>
  <si>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</si>
  <si>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</si>
  <si>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</si>
  <si>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</si>
  <si>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</si>
  <si>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</si>
  <si>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</si>
  <si>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</si>
  <si>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</si>
  <si>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</si>
  <si>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</si>
  <si>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</si>
  <si>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</si>
  <si>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</si>
  <si>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</si>
  <si>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</si>
  <si>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</si>
  <si>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</si>
  <si>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</si>
  <si>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</si>
  <si>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</si>
  <si>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</si>
  <si>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</si>
  <si>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</si>
  <si>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</si>
  <si>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</si>
  <si>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</si>
  <si>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</si>
  <si>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</si>
  <si>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</si>
  <si>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</si>
  <si>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</si>
  <si>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</si>
  <si>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</si>
  <si>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</si>
  <si>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諸呂世系圖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</si>
  <si>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</si>
  <si>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</si>
  <si>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</si>
  <si>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</si>
  <si>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</si>
  <si>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</si>
  <si>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</si>
  <si>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</si>
  <si>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</si>
  <si>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</si>
  <si>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</si>
  <si>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</si>
  <si>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</si>
  <si>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</si>
  <si>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</si>
  <si>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</si>
  <si>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</si>
  <si>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</si>
  <si>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</si>
  <si>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</si>
  <si>
    <t>王莽至6年</t>
    <phoneticPr fontId="1" type="noConversion"/>
  </si>
  <si>
    <t>王莽十一公表、漢官儀印制</t>
    <phoneticPr fontId="1" type="noConversion"/>
  </si>
  <si>
    <t>王莽7年至14年</t>
    <phoneticPr fontId="1" type="noConversion"/>
  </si>
  <si>
    <t>王莽15年、玄漢至2年</t>
    <phoneticPr fontId="1" type="noConversion"/>
  </si>
  <si>
    <t>東漢幽州十郡、銅馬諸賊表</t>
    <phoneticPr fontId="1" type="noConversion"/>
  </si>
  <si>
    <t>漢光武帝至2年</t>
    <phoneticPr fontId="1" type="noConversion"/>
  </si>
  <si>
    <t>漢光武帝3年至5年</t>
    <phoneticPr fontId="1" type="noConversion"/>
  </si>
  <si>
    <t>耿氏世系、莎車王世系</t>
    <phoneticPr fontId="1" type="noConversion"/>
  </si>
  <si>
    <t>陰氏世系</t>
    <phoneticPr fontId="1" type="noConversion"/>
  </si>
  <si>
    <t>漢光武帝6年至11年</t>
  </si>
  <si>
    <t>漢光武帝12年至22年</t>
    <phoneticPr fontId="1" type="noConversion"/>
  </si>
  <si>
    <t>羌人諸种、光武子嗣表</t>
    <phoneticPr fontId="1" type="noConversion"/>
  </si>
  <si>
    <t>漢光武帝23年至33年、漢明帝至3年</t>
    <phoneticPr fontId="1" type="noConversion"/>
  </si>
  <si>
    <t>光武官員俸祿表</t>
    <phoneticPr fontId="1" type="noConversion"/>
  </si>
  <si>
    <t>孔子世系簡圖(至秦)、秦始皇關系圖</t>
    <phoneticPr fontId="1" type="noConversion"/>
  </si>
  <si>
    <t>周禮宴請等級、韓信戰役表</t>
    <phoneticPr fontId="1" type="noConversion"/>
  </si>
  <si>
    <t>詔書形式、驛站交通規格、鞋類型</t>
    <phoneticPr fontId="1" type="noConversion"/>
  </si>
  <si>
    <t>漢惠帝掛名子嗣表</t>
    <phoneticPr fontId="1" type="noConversion"/>
  </si>
  <si>
    <t>漢歷代皇帝生前廟名、大夫罪名表、各類彗星</t>
    <phoneticPr fontId="1" type="noConversion"/>
  </si>
  <si>
    <t>秦漢三公九卿概要</t>
    <phoneticPr fontId="1" type="noConversion"/>
  </si>
  <si>
    <t>七國之亂世系圖、臧兒田竇世系圖</t>
    <phoneticPr fontId="1" type="noConversion"/>
  </si>
  <si>
    <t>淮南衡山謀反世系、死守外戚的平陽侯曹氏</t>
    <phoneticPr fontId="1" type="noConversion"/>
  </si>
  <si>
    <t>武功爵表、張騫兩次探索各國紀要、白鹿皮幣</t>
    <phoneticPr fontId="1" type="noConversion"/>
  </si>
  <si>
    <t>西南諸夷</t>
    <phoneticPr fontId="1" type="noConversion"/>
  </si>
  <si>
    <t>漢朝匈奴官制、漢武帝子嗣、人臣功五品</t>
    <phoneticPr fontId="1" type="noConversion"/>
  </si>
  <si>
    <t>匈奴五單于爭立背景、假設蓋主嫁王充、上官皇后世系</t>
    <phoneticPr fontId="1" type="noConversion"/>
  </si>
  <si>
    <t>西遊記人物原型、黃河改道概況</t>
    <phoneticPr fontId="1" type="noConversion"/>
  </si>
  <si>
    <t>南陽樊氏世系、扶風馬氏世系</t>
    <phoneticPr fontId="1" type="noConversion"/>
  </si>
  <si>
    <t>漢明帝4年至18年</t>
  </si>
  <si>
    <t>二宋二梁貴人世系</t>
    <phoneticPr fontId="1" type="noConversion"/>
  </si>
  <si>
    <t>漢章帝至9年</t>
  </si>
  <si>
    <t>漢章帝10年至13年、漢和帝至3年</t>
    <phoneticPr fontId="1" type="noConversion"/>
  </si>
  <si>
    <t>漢龜茲王世系</t>
    <phoneticPr fontId="1" type="noConversion"/>
  </si>
  <si>
    <t>六代之樂、西漢皇后外戚結局表</t>
    <phoneticPr fontId="1" type="noConversion"/>
  </si>
  <si>
    <t>漢和帝4年至17年</t>
    <phoneticPr fontId="1" type="noConversion"/>
  </si>
  <si>
    <t>東漢燒當羌鬥爭史</t>
    <phoneticPr fontId="1" type="noConversion"/>
  </si>
  <si>
    <t>漢殤帝元年、漢安帝至9年</t>
    <phoneticPr fontId="1" type="noConversion"/>
  </si>
  <si>
    <t>蔡諷蔡瑁世系圖</t>
    <phoneticPr fontId="1" type="noConversion"/>
  </si>
  <si>
    <t>刺殺先零羌</t>
    <phoneticPr fontId="1" type="noConversion"/>
  </si>
  <si>
    <t>漢安帝10年至18年</t>
    <phoneticPr fontId="1" type="noConversion"/>
  </si>
  <si>
    <t>漢安帝19年、前少帝劉懿、漢順帝至8年</t>
    <phoneticPr fontId="1" type="noConversion"/>
  </si>
  <si>
    <t>漢群臣上書類型、天體學說三家</t>
    <phoneticPr fontId="1" type="noConversion"/>
  </si>
  <si>
    <t>漢順帝9年至19年、漢沖帝、漢質帝</t>
    <phoneticPr fontId="1" type="noConversion"/>
  </si>
  <si>
    <t>漢桓帝至10年</t>
  </si>
  <si>
    <t>梁氏世系圖、崔氏世系圖</t>
    <phoneticPr fontId="1" type="noConversion"/>
  </si>
  <si>
    <t>王莽滅親表、周禮天子六宮制度、六宮安置表</t>
    <phoneticPr fontId="1" type="noConversion"/>
  </si>
  <si>
    <t>漢桓帝11年至17年</t>
    <phoneticPr fontId="1" type="noConversion"/>
  </si>
  <si>
    <t>李杜組合匯總</t>
    <phoneticPr fontId="1" type="noConversion"/>
  </si>
  <si>
    <t>鄧猛女關系圖、李固世系</t>
    <phoneticPr fontId="1" type="noConversion"/>
  </si>
  <si>
    <t>漢桓帝18年至20年</t>
    <phoneticPr fontId="1" type="noConversion"/>
  </si>
  <si>
    <t>漢桓帝21年、漢靈帝至4年</t>
    <phoneticPr fontId="1" type="noConversion"/>
  </si>
  <si>
    <t>汝南袁氏世系</t>
    <phoneticPr fontId="1" type="noConversion"/>
  </si>
  <si>
    <t>漢靈帝5年至13年</t>
    <phoneticPr fontId="1" type="noConversion"/>
  </si>
  <si>
    <t>檀石槐世系、何皇后世系</t>
    <phoneticPr fontId="1" type="noConversion"/>
  </si>
  <si>
    <t>漢靈帝14年至20年</t>
    <phoneticPr fontId="1" type="noConversion"/>
  </si>
  <si>
    <t>十二分野表</t>
    <phoneticPr fontId="1" type="noConversion"/>
  </si>
  <si>
    <t>漢靈帝21年、劉辯、漢獻帝至2年</t>
    <phoneticPr fontId="1" type="noConversion"/>
  </si>
  <si>
    <t>漢末道教諸張世系</t>
    <phoneticPr fontId="1" type="noConversion"/>
  </si>
  <si>
    <t>漢獻帝3年至5年</t>
    <phoneticPr fontId="1" type="noConversion"/>
  </si>
  <si>
    <t>孫吳世系</t>
    <phoneticPr fontId="1" type="noConversion"/>
  </si>
  <si>
    <t>漢獻帝6年至7年</t>
    <phoneticPr fontId="1" type="noConversion"/>
  </si>
  <si>
    <t>蔡邕漢樂四品</t>
    <phoneticPr fontId="1" type="noConversion"/>
  </si>
  <si>
    <t>下邳陳氏世系、潁川陳氏世系</t>
    <phoneticPr fontId="1" type="noConversion"/>
  </si>
  <si>
    <t>漢獻帝8年至10年</t>
    <phoneticPr fontId="1" type="noConversion"/>
  </si>
  <si>
    <t>漢獻帝11年至12年</t>
    <phoneticPr fontId="1" type="noConversion"/>
  </si>
  <si>
    <t>遼東公孫世系</t>
    <phoneticPr fontId="1" type="noConversion"/>
  </si>
  <si>
    <t>漢獻帝13年至17年</t>
    <phoneticPr fontId="1" type="noConversion"/>
  </si>
  <si>
    <t>漢獻帝18年至20年</t>
  </si>
  <si>
    <t>漢獻帝21年至25年</t>
  </si>
  <si>
    <t>孫十萬合肥之戰表</t>
    <phoneticPr fontId="1" type="noConversion"/>
  </si>
  <si>
    <t>漢獻帝26年至28年</t>
    <phoneticPr fontId="1" type="noConversion"/>
  </si>
  <si>
    <t>漢獻帝29年至31年</t>
  </si>
  <si>
    <t>漢兵役類型(昭帝紀注)</t>
    <phoneticPr fontId="1" type="noConversion"/>
  </si>
  <si>
    <t>曹丕至3年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</si>
</sst>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69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0080"/>
        <c:axId val="200490760"/>
      </c:scatterChart>
      <c:valAx>
        <c:axId val="20010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490760"/>
        <c:crosses val="autoZero"/>
        <c:crossBetween val="midCat"/>
      </c:valAx>
      <c:valAx>
        <c:axId val="20049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0"/>
  <sheetViews>
    <sheetView workbookViewId="0">
      <pane ySplit="1" topLeftCell="A2" activePane="bottomLeft" state="frozen"/>
      <selection pane="bottomLeft" activeCell="A37" sqref="A37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9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628.75362318840575</v>
      </c>
      <c r="P2" s="1">
        <f>$C$2+O2</f>
        <v>44647.753623188408</v>
      </c>
      <c r="Q2">
        <f>(M2-$F$2)*$L$11</f>
        <v>535.76037318713236</v>
      </c>
      <c r="R2" s="1">
        <f>$C$2+Q2</f>
        <v>44554.760373187135</v>
      </c>
    </row>
    <row r="3" spans="1:18" x14ac:dyDescent="0.15">
      <c r="A3">
        <v>102</v>
      </c>
      <c r="B3" t="str">
        <f t="shared" ref="B3:B70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f>G2+1</f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721.21739130434787</v>
      </c>
      <c r="P3" s="1">
        <f t="shared" ref="P3:R8" si="6">$C$2+O3</f>
        <v>44740.217391304344</v>
      </c>
      <c r="Q3">
        <f t="shared" ref="Q3:Q8" si="7">(M3-$F$2)*$L$11</f>
        <v>587.35848296438417</v>
      </c>
      <c r="R3" s="1">
        <f t="shared" si="6"/>
        <v>44606.358482964381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f t="shared" ref="F4:F44" si="8">G3+1</f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1091.072463768116</v>
      </c>
      <c r="P4" s="1">
        <f t="shared" si="6"/>
        <v>45110.072463768112</v>
      </c>
      <c r="Q4">
        <f t="shared" si="7"/>
        <v>707.75407244463872</v>
      </c>
      <c r="R4" s="1">
        <f t="shared" si="6"/>
        <v>44726.754072444637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f t="shared" si="8"/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1627.3623188405797</v>
      </c>
      <c r="P5" s="1">
        <f>$C$2+O5</f>
        <v>45646.362318840576</v>
      </c>
      <c r="Q5">
        <f t="shared" si="7"/>
        <v>853.08874831723153</v>
      </c>
      <c r="R5" s="1">
        <f>$C$2+Q5</f>
        <v>44872.088748317234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f t="shared" si="8"/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2450.289855072464</v>
      </c>
      <c r="P6" s="1">
        <f t="shared" si="6"/>
        <v>46469.289855072464</v>
      </c>
      <c r="Q6">
        <f t="shared" si="7"/>
        <v>1126.5587301366666</v>
      </c>
      <c r="R6" s="1">
        <f t="shared" si="6"/>
        <v>45145.558730136669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f t="shared" si="8"/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2718.4347826086955</v>
      </c>
      <c r="P7" s="1">
        <f t="shared" si="6"/>
        <v>46737.434782608696</v>
      </c>
      <c r="Q7">
        <f t="shared" si="7"/>
        <v>1171.2770919436184</v>
      </c>
      <c r="R7" s="1">
        <f t="shared" si="6"/>
        <v>45190.277091943615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f t="shared" si="8"/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2718.4347826086955</v>
      </c>
      <c r="P8" s="1">
        <f t="shared" si="6"/>
        <v>46737.434782608696</v>
      </c>
      <c r="Q8">
        <f t="shared" si="7"/>
        <v>1171.2770919436184</v>
      </c>
      <c r="R8" s="1">
        <f>$C$2+Q8</f>
        <v>45190.277091943615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f t="shared" si="8"/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f t="shared" si="8"/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9.2463768115942031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9">D11-C11+1</f>
        <v>6</v>
      </c>
      <c r="F11">
        <f t="shared" si="8"/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0.8599684962875318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9"/>
        <v>8</v>
      </c>
      <c r="F12">
        <f t="shared" si="8"/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9"/>
        <v>9</v>
      </c>
      <c r="F13">
        <f t="shared" si="8"/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9"/>
        <v>10</v>
      </c>
      <c r="F14">
        <f t="shared" si="8"/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9"/>
        <v>9</v>
      </c>
      <c r="F15">
        <f t="shared" si="8"/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9"/>
        <v>8</v>
      </c>
      <c r="F16">
        <f t="shared" si="8"/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9"/>
        <v>9</v>
      </c>
      <c r="F17">
        <f t="shared" si="8"/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9"/>
        <v>7</v>
      </c>
      <c r="F18">
        <f t="shared" si="8"/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9"/>
        <v>7</v>
      </c>
      <c r="F19">
        <f t="shared" si="8"/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9"/>
        <v>9</v>
      </c>
      <c r="F20">
        <f t="shared" si="8"/>
        <v>-124</v>
      </c>
      <c r="G20" s="2">
        <v>-119</v>
      </c>
      <c r="H20">
        <f t="shared" si="0"/>
        <v>6</v>
      </c>
      <c r="I20">
        <f t="shared" ref="I20" si="10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9"/>
        <v>7</v>
      </c>
      <c r="F21">
        <f t="shared" si="8"/>
        <v>-118</v>
      </c>
      <c r="G21" s="2">
        <v>-110</v>
      </c>
      <c r="H21">
        <f t="shared" si="0"/>
        <v>9</v>
      </c>
      <c r="I21">
        <f t="shared" ref="I21" si="11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9"/>
        <v>7</v>
      </c>
      <c r="F22">
        <f t="shared" si="8"/>
        <v>-109</v>
      </c>
      <c r="G22">
        <v>-99</v>
      </c>
      <c r="H22">
        <f t="shared" si="0"/>
        <v>11</v>
      </c>
      <c r="I22">
        <f t="shared" ref="I22:I23" si="12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9"/>
        <v>8</v>
      </c>
      <c r="F23">
        <f t="shared" si="8"/>
        <v>-98</v>
      </c>
      <c r="G23" s="2">
        <v>-87</v>
      </c>
      <c r="H23">
        <f t="shared" si="0"/>
        <v>12</v>
      </c>
      <c r="I23">
        <f t="shared" si="12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9"/>
        <v>10</v>
      </c>
      <c r="F24">
        <f t="shared" si="8"/>
        <v>-86</v>
      </c>
      <c r="G24">
        <v>-75</v>
      </c>
      <c r="H24">
        <f t="shared" si="0"/>
        <v>12</v>
      </c>
      <c r="I24">
        <f t="shared" ref="I24" si="13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9"/>
        <v>9</v>
      </c>
      <c r="F25">
        <f t="shared" si="8"/>
        <v>-74</v>
      </c>
      <c r="G25">
        <v>-68</v>
      </c>
      <c r="H25">
        <f t="shared" si="0"/>
        <v>7</v>
      </c>
      <c r="I25">
        <f t="shared" ref="I25:I27" si="14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9"/>
        <v>6</v>
      </c>
      <c r="F26">
        <f t="shared" si="8"/>
        <v>-67</v>
      </c>
      <c r="G26">
        <v>-62</v>
      </c>
      <c r="H26">
        <f t="shared" si="0"/>
        <v>6</v>
      </c>
      <c r="I26">
        <f t="shared" ref="I26" si="15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9"/>
        <v>3</v>
      </c>
      <c r="F27">
        <f t="shared" si="8"/>
        <v>-61</v>
      </c>
      <c r="G27">
        <v>-59</v>
      </c>
      <c r="H27">
        <f t="shared" si="0"/>
        <v>3</v>
      </c>
      <c r="I27">
        <f t="shared" si="14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9"/>
        <v>7</v>
      </c>
      <c r="F28">
        <f t="shared" si="8"/>
        <v>-58</v>
      </c>
      <c r="G28" s="2">
        <v>-49</v>
      </c>
      <c r="H28">
        <f t="shared" si="0"/>
        <v>10</v>
      </c>
      <c r="I28">
        <f t="shared" ref="I28" si="16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7">D29-C29+1</f>
        <v>5</v>
      </c>
      <c r="F29">
        <f t="shared" si="8"/>
        <v>-48</v>
      </c>
      <c r="G29" s="2">
        <v>-42</v>
      </c>
      <c r="H29">
        <f t="shared" si="0"/>
        <v>7</v>
      </c>
      <c r="I29">
        <f t="shared" ref="I29:I34" si="18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7"/>
        <v>7</v>
      </c>
      <c r="F30">
        <f t="shared" si="8"/>
        <v>-41</v>
      </c>
      <c r="G30" s="2">
        <v>-33</v>
      </c>
      <c r="H30">
        <f t="shared" si="0"/>
        <v>9</v>
      </c>
      <c r="I30">
        <f t="shared" si="18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7"/>
        <v>9</v>
      </c>
      <c r="F31">
        <f t="shared" si="8"/>
        <v>-32</v>
      </c>
      <c r="G31" s="2">
        <v>-23</v>
      </c>
      <c r="H31">
        <f t="shared" si="0"/>
        <v>10</v>
      </c>
      <c r="I31">
        <f t="shared" si="18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7"/>
        <v>8</v>
      </c>
      <c r="F32">
        <f t="shared" si="8"/>
        <v>-22</v>
      </c>
      <c r="G32" s="2">
        <v>-14</v>
      </c>
      <c r="H32">
        <f t="shared" ref="H32:H35" si="19">IF(F32*G32&lt;0,ABS(F32)+ABS(G32),G32-F32+1)</f>
        <v>9</v>
      </c>
      <c r="I32">
        <f t="shared" si="18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7"/>
        <v>5</v>
      </c>
      <c r="F33">
        <f t="shared" si="8"/>
        <v>-13</v>
      </c>
      <c r="G33" s="2">
        <v>-8</v>
      </c>
      <c r="H33">
        <f t="shared" si="19"/>
        <v>6</v>
      </c>
      <c r="I33">
        <f t="shared" si="18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7"/>
        <v>5</v>
      </c>
      <c r="F34">
        <f t="shared" si="8"/>
        <v>-7</v>
      </c>
      <c r="G34" s="2">
        <v>-6</v>
      </c>
      <c r="H34">
        <f t="shared" si="19"/>
        <v>2</v>
      </c>
      <c r="I34">
        <f t="shared" si="18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20">D35-C35+1</f>
        <v>3</v>
      </c>
      <c r="F35">
        <f t="shared" si="8"/>
        <v>-5</v>
      </c>
      <c r="G35" s="2">
        <v>-3</v>
      </c>
      <c r="H35">
        <f t="shared" si="19"/>
        <v>3</v>
      </c>
      <c r="I35">
        <f t="shared" ref="I35" si="21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2">D36-C36+1</f>
        <v>5</v>
      </c>
      <c r="F36">
        <f t="shared" si="8"/>
        <v>-2</v>
      </c>
      <c r="G36" s="2">
        <v>2</v>
      </c>
      <c r="H36">
        <f t="shared" ref="H36:H41" si="23">IF(F36*G36&lt;0,ABS(F36)+ABS(G36),G36-F36+1)</f>
        <v>4</v>
      </c>
      <c r="I36">
        <f t="shared" ref="I36" si="24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5">D37-C37+1</f>
        <v>5</v>
      </c>
      <c r="F37">
        <f t="shared" si="8"/>
        <v>3</v>
      </c>
      <c r="G37" s="2">
        <v>8</v>
      </c>
      <c r="H37">
        <f t="shared" si="23"/>
        <v>6</v>
      </c>
      <c r="I37">
        <f t="shared" ref="I37" si="26">E37/H37</f>
        <v>0.83333333333333337</v>
      </c>
    </row>
    <row r="38" spans="1:9" x14ac:dyDescent="0.15">
      <c r="A38">
        <v>401</v>
      </c>
      <c r="B38" t="str">
        <f t="shared" si="2"/>
        <v>卷37</v>
      </c>
      <c r="C38" s="1">
        <v>44391</v>
      </c>
      <c r="D38" s="1">
        <v>44396</v>
      </c>
      <c r="E38" s="2">
        <f t="shared" ref="E38" si="27">D38-C38+1</f>
        <v>6</v>
      </c>
      <c r="F38">
        <f t="shared" si="8"/>
        <v>9</v>
      </c>
      <c r="G38" s="2">
        <v>14</v>
      </c>
      <c r="H38">
        <f t="shared" si="23"/>
        <v>6</v>
      </c>
      <c r="I38">
        <f t="shared" ref="I38" si="28">E38/H38</f>
        <v>1</v>
      </c>
    </row>
    <row r="39" spans="1:9" x14ac:dyDescent="0.15">
      <c r="A39">
        <v>402</v>
      </c>
      <c r="B39" t="str">
        <f t="shared" si="2"/>
        <v>卷38</v>
      </c>
      <c r="C39" s="1">
        <v>44397</v>
      </c>
      <c r="D39" s="1">
        <v>44403</v>
      </c>
      <c r="E39" s="2">
        <f t="shared" ref="E39" si="29">D39-C39+1</f>
        <v>7</v>
      </c>
      <c r="F39">
        <f t="shared" si="8"/>
        <v>15</v>
      </c>
      <c r="G39" s="2">
        <v>22</v>
      </c>
      <c r="H39">
        <f t="shared" si="23"/>
        <v>8</v>
      </c>
      <c r="I39">
        <f t="shared" ref="I39" si="30">E39/H39</f>
        <v>0.875</v>
      </c>
    </row>
    <row r="40" spans="1:9" x14ac:dyDescent="0.15">
      <c r="A40">
        <v>403</v>
      </c>
      <c r="B40" t="str">
        <f t="shared" si="2"/>
        <v>卷39</v>
      </c>
      <c r="C40" s="1">
        <v>44404</v>
      </c>
      <c r="D40" s="1">
        <v>44409</v>
      </c>
      <c r="E40" s="2">
        <f t="shared" ref="E40" si="31">D40-C40+1</f>
        <v>6</v>
      </c>
      <c r="F40">
        <f t="shared" si="8"/>
        <v>23</v>
      </c>
      <c r="G40" s="2">
        <v>24</v>
      </c>
      <c r="H40">
        <f t="shared" si="23"/>
        <v>2</v>
      </c>
      <c r="I40">
        <f t="shared" ref="I40" si="32">E40/H40</f>
        <v>3</v>
      </c>
    </row>
    <row r="41" spans="1:9" x14ac:dyDescent="0.15">
      <c r="A41">
        <v>501</v>
      </c>
      <c r="B41" t="str">
        <f t="shared" si="2"/>
        <v>卷40</v>
      </c>
      <c r="C41" s="1">
        <v>44410</v>
      </c>
      <c r="D41" s="1">
        <v>44416</v>
      </c>
      <c r="E41" s="2">
        <f t="shared" ref="E41" si="33">D41-C41+1</f>
        <v>7</v>
      </c>
      <c r="F41">
        <f t="shared" si="8"/>
        <v>25</v>
      </c>
      <c r="G41" s="2">
        <v>26</v>
      </c>
      <c r="H41">
        <f t="shared" si="23"/>
        <v>2</v>
      </c>
      <c r="I41">
        <f t="shared" ref="I41:I46" si="34">E41/H41</f>
        <v>3.5</v>
      </c>
    </row>
    <row r="42" spans="1:9" x14ac:dyDescent="0.15">
      <c r="A42">
        <v>502</v>
      </c>
      <c r="B42" t="str">
        <f t="shared" si="2"/>
        <v>卷41</v>
      </c>
      <c r="C42" s="1">
        <v>44417</v>
      </c>
      <c r="D42" s="1">
        <v>44424</v>
      </c>
      <c r="E42" s="2">
        <f t="shared" ref="E42" si="35">D42-C42+1</f>
        <v>8</v>
      </c>
      <c r="F42">
        <f t="shared" si="8"/>
        <v>27</v>
      </c>
      <c r="G42" s="2">
        <v>29</v>
      </c>
      <c r="H42">
        <f t="shared" ref="H42" si="36">IF(F42*G42&lt;0,ABS(F42)+ABS(G42),G42-F42+1)</f>
        <v>3</v>
      </c>
      <c r="I42">
        <f t="shared" si="34"/>
        <v>2.6666666666666665</v>
      </c>
    </row>
    <row r="43" spans="1:9" x14ac:dyDescent="0.15">
      <c r="A43">
        <v>503</v>
      </c>
      <c r="B43" t="str">
        <f t="shared" si="2"/>
        <v>卷42</v>
      </c>
      <c r="C43" s="1">
        <v>44425</v>
      </c>
      <c r="D43" s="1">
        <v>44430</v>
      </c>
      <c r="E43" s="2">
        <f t="shared" ref="E43" si="37">D43-C43+1</f>
        <v>6</v>
      </c>
      <c r="F43">
        <f t="shared" si="8"/>
        <v>30</v>
      </c>
      <c r="G43" s="2">
        <v>35</v>
      </c>
      <c r="H43">
        <f t="shared" ref="H43" si="38">IF(F43*G43&lt;0,ABS(F43)+ABS(G43),G43-F43+1)</f>
        <v>6</v>
      </c>
      <c r="I43">
        <f t="shared" si="34"/>
        <v>1</v>
      </c>
    </row>
    <row r="44" spans="1:9" x14ac:dyDescent="0.15">
      <c r="A44">
        <v>504</v>
      </c>
      <c r="B44" t="str">
        <f t="shared" si="2"/>
        <v>卷43</v>
      </c>
      <c r="C44" s="1">
        <v>44431</v>
      </c>
      <c r="D44" s="1">
        <v>44438</v>
      </c>
      <c r="E44" s="2">
        <f t="shared" ref="E44" si="39">D44-C44+1</f>
        <v>8</v>
      </c>
      <c r="F44">
        <f t="shared" si="8"/>
        <v>36</v>
      </c>
      <c r="G44" s="2">
        <v>46</v>
      </c>
      <c r="H44">
        <f t="shared" ref="H44" si="40">IF(F44*G44&lt;0,ABS(F44)+ABS(G44),G44-F44+1)</f>
        <v>11</v>
      </c>
      <c r="I44">
        <f t="shared" si="34"/>
        <v>0.72727272727272729</v>
      </c>
    </row>
    <row r="45" spans="1:9" x14ac:dyDescent="0.15">
      <c r="A45">
        <v>505</v>
      </c>
      <c r="B45" t="str">
        <f t="shared" si="2"/>
        <v>卷44</v>
      </c>
      <c r="C45" s="1">
        <v>44439</v>
      </c>
      <c r="D45" s="1">
        <v>44446</v>
      </c>
      <c r="E45" s="2">
        <f t="shared" ref="E45" si="41">D45-C45+1</f>
        <v>8</v>
      </c>
      <c r="F45">
        <f t="shared" ref="F45" si="42">G44+1</f>
        <v>47</v>
      </c>
      <c r="G45" s="2">
        <v>60</v>
      </c>
      <c r="H45">
        <f t="shared" ref="H45" si="43">IF(F45*G45&lt;0,ABS(F45)+ABS(G45),G45-F45+1)</f>
        <v>14</v>
      </c>
      <c r="I45">
        <f t="shared" si="34"/>
        <v>0.5714285714285714</v>
      </c>
    </row>
    <row r="46" spans="1:9" x14ac:dyDescent="0.15">
      <c r="A46">
        <v>506</v>
      </c>
      <c r="B46" t="str">
        <f t="shared" si="2"/>
        <v>卷45</v>
      </c>
      <c r="C46" s="1">
        <v>44447</v>
      </c>
      <c r="D46" s="1">
        <v>44455</v>
      </c>
      <c r="E46" s="2">
        <f t="shared" ref="E46" si="44">D46-C46+1</f>
        <v>9</v>
      </c>
      <c r="F46">
        <f t="shared" ref="F46" si="45">G45+1</f>
        <v>61</v>
      </c>
      <c r="G46" s="2">
        <v>75</v>
      </c>
      <c r="H46">
        <f t="shared" ref="H46" si="46">IF(F46*G46&lt;0,ABS(F46)+ABS(G46),G46-F46+1)</f>
        <v>15</v>
      </c>
      <c r="I46">
        <f t="shared" si="34"/>
        <v>0.6</v>
      </c>
    </row>
    <row r="47" spans="1:9" x14ac:dyDescent="0.15">
      <c r="A47">
        <v>507</v>
      </c>
      <c r="B47" t="str">
        <f t="shared" si="2"/>
        <v>卷46</v>
      </c>
      <c r="C47" s="1">
        <f t="shared" ref="C47:C53" si="47">D46+1</f>
        <v>44456</v>
      </c>
      <c r="D47" s="1">
        <v>44462</v>
      </c>
      <c r="E47" s="2">
        <f t="shared" ref="E47" si="48">D47-C47+1</f>
        <v>7</v>
      </c>
      <c r="F47">
        <f t="shared" ref="F47" si="49">G46+1</f>
        <v>76</v>
      </c>
      <c r="G47" s="2">
        <v>84</v>
      </c>
      <c r="H47">
        <f t="shared" ref="H47" si="50">IF(F47*G47&lt;0,ABS(F47)+ABS(G47),G47-F47+1)</f>
        <v>9</v>
      </c>
      <c r="I47">
        <f t="shared" ref="I47" si="51">E47/H47</f>
        <v>0.77777777777777779</v>
      </c>
    </row>
    <row r="48" spans="1:9" x14ac:dyDescent="0.15">
      <c r="A48">
        <v>508</v>
      </c>
      <c r="B48" t="str">
        <f t="shared" si="2"/>
        <v>卷47</v>
      </c>
      <c r="C48" s="1">
        <f t="shared" si="47"/>
        <v>44463</v>
      </c>
      <c r="D48" s="1">
        <v>44469</v>
      </c>
      <c r="E48" s="2">
        <f t="shared" ref="E48" si="52">D48-C48+1</f>
        <v>7</v>
      </c>
      <c r="F48">
        <f t="shared" ref="F48" si="53">G47+1</f>
        <v>85</v>
      </c>
      <c r="G48" s="2">
        <v>91</v>
      </c>
      <c r="H48">
        <f t="shared" ref="H48" si="54">IF(F48*G48&lt;0,ABS(F48)+ABS(G48),G48-F48+1)</f>
        <v>7</v>
      </c>
      <c r="I48">
        <f t="shared" ref="I48" si="55">E48/H48</f>
        <v>1</v>
      </c>
    </row>
    <row r="49" spans="1:9" x14ac:dyDescent="0.15">
      <c r="A49">
        <v>509</v>
      </c>
      <c r="B49" t="str">
        <f t="shared" si="2"/>
        <v>卷48</v>
      </c>
      <c r="C49" s="1">
        <f t="shared" si="47"/>
        <v>44470</v>
      </c>
      <c r="D49" s="1">
        <v>44477</v>
      </c>
      <c r="E49" s="2">
        <f t="shared" ref="E49" si="56">D49-C49+1</f>
        <v>8</v>
      </c>
      <c r="F49">
        <f t="shared" ref="F49" si="57">G48+1</f>
        <v>92</v>
      </c>
      <c r="G49" s="2">
        <v>105</v>
      </c>
      <c r="H49">
        <f t="shared" ref="H49" si="58">IF(F49*G49&lt;0,ABS(F49)+ABS(G49),G49-F49+1)</f>
        <v>14</v>
      </c>
      <c r="I49">
        <f t="shared" ref="I49" si="59">E49/H49</f>
        <v>0.5714285714285714</v>
      </c>
    </row>
    <row r="50" spans="1:9" x14ac:dyDescent="0.15">
      <c r="A50">
        <v>510</v>
      </c>
      <c r="B50" t="str">
        <f t="shared" si="2"/>
        <v>卷49</v>
      </c>
      <c r="C50" s="1">
        <f t="shared" si="47"/>
        <v>44478</v>
      </c>
      <c r="D50" s="1">
        <v>44486</v>
      </c>
      <c r="E50" s="2">
        <f t="shared" ref="E50" si="60">D50-C50+1</f>
        <v>9</v>
      </c>
      <c r="F50">
        <f t="shared" ref="F50" si="61">G49+1</f>
        <v>106</v>
      </c>
      <c r="G50" s="2">
        <v>115</v>
      </c>
      <c r="H50">
        <f t="shared" ref="H50" si="62">IF(F50*G50&lt;0,ABS(F50)+ABS(G50),G50-F50+1)</f>
        <v>10</v>
      </c>
      <c r="I50">
        <f t="shared" ref="I50" si="63">E50/H50</f>
        <v>0.9</v>
      </c>
    </row>
    <row r="51" spans="1:9" x14ac:dyDescent="0.15">
      <c r="A51">
        <v>511</v>
      </c>
      <c r="B51" t="str">
        <f t="shared" si="2"/>
        <v>卷50</v>
      </c>
      <c r="C51" s="1">
        <f t="shared" si="47"/>
        <v>44487</v>
      </c>
      <c r="D51" s="1">
        <v>44496</v>
      </c>
      <c r="E51" s="2">
        <f t="shared" ref="E51" si="64">D51-C51+1</f>
        <v>10</v>
      </c>
      <c r="F51">
        <f t="shared" ref="F51" si="65">G50+1</f>
        <v>116</v>
      </c>
      <c r="G51" s="2">
        <v>124</v>
      </c>
      <c r="H51">
        <f t="shared" ref="H51" si="66">IF(F51*G51&lt;0,ABS(F51)+ABS(G51),G51-F51+1)</f>
        <v>9</v>
      </c>
      <c r="I51">
        <f t="shared" ref="I51" si="67">E51/H51</f>
        <v>1.1111111111111112</v>
      </c>
    </row>
    <row r="52" spans="1:9" x14ac:dyDescent="0.15">
      <c r="A52">
        <v>512</v>
      </c>
      <c r="B52" t="str">
        <f t="shared" si="2"/>
        <v>卷51</v>
      </c>
      <c r="C52" s="1">
        <f t="shared" si="47"/>
        <v>44497</v>
      </c>
      <c r="D52" s="1">
        <v>44504</v>
      </c>
      <c r="E52" s="2">
        <f t="shared" ref="E52" si="68">D52-C52+1</f>
        <v>8</v>
      </c>
      <c r="F52">
        <f t="shared" ref="F52" si="69">G51+1</f>
        <v>125</v>
      </c>
      <c r="G52" s="2">
        <v>133</v>
      </c>
      <c r="H52">
        <f t="shared" ref="H52" si="70">IF(F52*G52&lt;0,ABS(F52)+ABS(G52),G52-F52+1)</f>
        <v>9</v>
      </c>
      <c r="I52">
        <f t="shared" ref="I52" si="71">E52/H52</f>
        <v>0.88888888888888884</v>
      </c>
    </row>
    <row r="53" spans="1:9" x14ac:dyDescent="0.15">
      <c r="A53">
        <v>513</v>
      </c>
      <c r="B53" t="str">
        <f t="shared" si="2"/>
        <v>卷52</v>
      </c>
      <c r="C53" s="1">
        <f t="shared" si="47"/>
        <v>44505</v>
      </c>
      <c r="D53" s="1">
        <v>44513</v>
      </c>
      <c r="E53" s="2">
        <f t="shared" ref="E53" si="72">D53-C53+1</f>
        <v>9</v>
      </c>
      <c r="F53">
        <f t="shared" ref="F53" si="73">G52+1</f>
        <v>134</v>
      </c>
      <c r="G53" s="2">
        <v>145</v>
      </c>
      <c r="H53">
        <f t="shared" ref="H53" si="74">IF(F53*G53&lt;0,ABS(F53)+ABS(G53),G53-F53+1)</f>
        <v>12</v>
      </c>
      <c r="I53">
        <f t="shared" ref="I53" si="75">E53/H53</f>
        <v>0.75</v>
      </c>
    </row>
    <row r="54" spans="1:9" x14ac:dyDescent="0.15">
      <c r="A54">
        <v>514</v>
      </c>
      <c r="B54" t="str">
        <f t="shared" si="2"/>
        <v>卷53</v>
      </c>
      <c r="C54" s="1">
        <f t="shared" ref="C54" si="76">D53+1</f>
        <v>44514</v>
      </c>
      <c r="D54" s="1">
        <v>44521</v>
      </c>
      <c r="E54" s="2">
        <f t="shared" ref="E54" si="77">D54-C54+1</f>
        <v>8</v>
      </c>
      <c r="F54">
        <f t="shared" ref="F54" si="78">G53+1</f>
        <v>146</v>
      </c>
      <c r="G54" s="2">
        <v>156</v>
      </c>
      <c r="H54">
        <f t="shared" ref="H54" si="79">IF(F54*G54&lt;0,ABS(F54)+ABS(G54),G54-F54+1)</f>
        <v>11</v>
      </c>
      <c r="I54">
        <f t="shared" ref="I54" si="80">E54/H54</f>
        <v>0.72727272727272729</v>
      </c>
    </row>
    <row r="55" spans="1:9" x14ac:dyDescent="0.15">
      <c r="A55">
        <v>515</v>
      </c>
      <c r="B55" t="str">
        <f t="shared" si="2"/>
        <v>卷54</v>
      </c>
      <c r="C55" s="1">
        <f t="shared" ref="C55" si="81">D54+1</f>
        <v>44522</v>
      </c>
      <c r="D55" s="1">
        <v>44529</v>
      </c>
      <c r="E55" s="2">
        <f t="shared" ref="E55" si="82">D55-C55+1</f>
        <v>8</v>
      </c>
      <c r="F55">
        <f t="shared" ref="F55" si="83">G54+1</f>
        <v>157</v>
      </c>
      <c r="G55" s="2">
        <v>163</v>
      </c>
      <c r="H55">
        <f t="shared" ref="H55" si="84">IF(F55*G55&lt;0,ABS(F55)+ABS(G55),G55-F55+1)</f>
        <v>7</v>
      </c>
      <c r="I55">
        <f t="shared" ref="I55" si="85">E55/H55</f>
        <v>1.1428571428571428</v>
      </c>
    </row>
    <row r="56" spans="1:9" x14ac:dyDescent="0.15">
      <c r="A56">
        <v>516</v>
      </c>
      <c r="B56" t="str">
        <f t="shared" si="2"/>
        <v>卷55</v>
      </c>
      <c r="C56" s="1">
        <f t="shared" ref="C56" si="86">D55+1</f>
        <v>44530</v>
      </c>
      <c r="D56" s="1">
        <v>44535</v>
      </c>
      <c r="E56" s="2">
        <f t="shared" ref="E56" si="87">D56-C56+1</f>
        <v>6</v>
      </c>
      <c r="F56">
        <f t="shared" ref="F56" si="88">G55+1</f>
        <v>164</v>
      </c>
      <c r="G56" s="2">
        <v>166</v>
      </c>
      <c r="H56">
        <f t="shared" ref="H56" si="89">IF(F56*G56&lt;0,ABS(F56)+ABS(G56),G56-F56+1)</f>
        <v>3</v>
      </c>
      <c r="I56">
        <f t="shared" ref="I56" si="90">E56/H56</f>
        <v>2</v>
      </c>
    </row>
    <row r="57" spans="1:9" x14ac:dyDescent="0.15">
      <c r="A57">
        <v>517</v>
      </c>
      <c r="B57" t="str">
        <f t="shared" si="2"/>
        <v>卷56</v>
      </c>
      <c r="C57" s="1">
        <f t="shared" ref="C57" si="91">D56+1</f>
        <v>44536</v>
      </c>
      <c r="D57" s="1">
        <v>44542</v>
      </c>
      <c r="E57" s="2">
        <f t="shared" ref="E57" si="92">D57-C57+1</f>
        <v>7</v>
      </c>
      <c r="F57">
        <f t="shared" ref="F57" si="93">G56+1</f>
        <v>167</v>
      </c>
      <c r="G57" s="2">
        <v>171</v>
      </c>
      <c r="H57">
        <f t="shared" ref="H57" si="94">IF(F57*G57&lt;0,ABS(F57)+ABS(G57),G57-F57+1)</f>
        <v>5</v>
      </c>
      <c r="I57">
        <f t="shared" ref="I57" si="95">E57/H57</f>
        <v>1.4</v>
      </c>
    </row>
    <row r="58" spans="1:9" x14ac:dyDescent="0.15">
      <c r="A58">
        <v>518</v>
      </c>
      <c r="B58" t="str">
        <f t="shared" si="2"/>
        <v>卷57</v>
      </c>
      <c r="C58" s="1">
        <f t="shared" ref="C58" si="96">D57+1</f>
        <v>44543</v>
      </c>
      <c r="D58" s="1">
        <v>44550</v>
      </c>
      <c r="E58" s="2">
        <f t="shared" ref="E58" si="97">D58-C58+1</f>
        <v>8</v>
      </c>
      <c r="F58">
        <f t="shared" ref="F58" si="98">G57+1</f>
        <v>172</v>
      </c>
      <c r="G58" s="2">
        <v>180</v>
      </c>
      <c r="H58">
        <f t="shared" ref="H58" si="99">IF(F58*G58&lt;0,ABS(F58)+ABS(G58),G58-F58+1)</f>
        <v>9</v>
      </c>
      <c r="I58">
        <f t="shared" ref="I58" si="100">E58/H58</f>
        <v>0.88888888888888884</v>
      </c>
    </row>
    <row r="59" spans="1:9" x14ac:dyDescent="0.15">
      <c r="A59">
        <v>519</v>
      </c>
      <c r="B59" t="str">
        <f t="shared" si="2"/>
        <v>卷58</v>
      </c>
      <c r="C59" s="1">
        <f t="shared" ref="C59" si="101">D58+1</f>
        <v>44551</v>
      </c>
      <c r="D59" s="1">
        <v>44557</v>
      </c>
      <c r="E59" s="2">
        <f t="shared" ref="E59" si="102">D59-C59+1</f>
        <v>7</v>
      </c>
      <c r="F59">
        <f t="shared" ref="F59" si="103">G58+1</f>
        <v>181</v>
      </c>
      <c r="G59" s="2">
        <v>187</v>
      </c>
      <c r="H59">
        <f t="shared" ref="H59" si="104">IF(F59*G59&lt;0,ABS(F59)+ABS(G59),G59-F59+1)</f>
        <v>7</v>
      </c>
      <c r="I59">
        <f t="shared" ref="I59" si="105">E59/H59</f>
        <v>1</v>
      </c>
    </row>
    <row r="60" spans="1:9" x14ac:dyDescent="0.15">
      <c r="A60">
        <v>520</v>
      </c>
      <c r="B60" t="str">
        <f t="shared" si="2"/>
        <v>卷59</v>
      </c>
      <c r="C60" s="1">
        <f t="shared" ref="C60" si="106">D59+1</f>
        <v>44558</v>
      </c>
      <c r="D60" s="1">
        <v>44565</v>
      </c>
      <c r="E60" s="2">
        <f t="shared" ref="E60" si="107">D60-C60+1</f>
        <v>8</v>
      </c>
      <c r="F60">
        <f t="shared" ref="F60" si="108">G59+1</f>
        <v>188</v>
      </c>
      <c r="G60" s="2">
        <v>190</v>
      </c>
      <c r="H60">
        <f t="shared" ref="H60" si="109">IF(F60*G60&lt;0,ABS(F60)+ABS(G60),G60-F60+1)</f>
        <v>3</v>
      </c>
      <c r="I60">
        <f t="shared" ref="I60" si="110">E60/H60</f>
        <v>2.6666666666666665</v>
      </c>
    </row>
    <row r="61" spans="1:9" x14ac:dyDescent="0.15">
      <c r="A61">
        <v>521</v>
      </c>
      <c r="B61" t="str">
        <f t="shared" si="2"/>
        <v>卷60</v>
      </c>
      <c r="C61" s="1">
        <f t="shared" ref="C61" si="111">D60+1</f>
        <v>44566</v>
      </c>
      <c r="D61" s="1">
        <v>44574</v>
      </c>
      <c r="E61" s="2">
        <f t="shared" ref="E61" si="112">D61-C61+1</f>
        <v>9</v>
      </c>
      <c r="F61">
        <f t="shared" ref="F61" si="113">G60+1</f>
        <v>191</v>
      </c>
      <c r="G61" s="2">
        <v>193</v>
      </c>
      <c r="H61">
        <f t="shared" ref="H61" si="114">IF(F61*G61&lt;0,ABS(F61)+ABS(G61),G61-F61+1)</f>
        <v>3</v>
      </c>
      <c r="I61">
        <f t="shared" ref="I61" si="115">E61/H61</f>
        <v>3</v>
      </c>
    </row>
    <row r="62" spans="1:9" x14ac:dyDescent="0.15">
      <c r="A62">
        <v>522</v>
      </c>
      <c r="B62" t="str">
        <f t="shared" si="2"/>
        <v>卷61</v>
      </c>
      <c r="C62" s="1">
        <f t="shared" ref="C62" si="116">D61+1</f>
        <v>44575</v>
      </c>
      <c r="D62" s="1">
        <v>44584</v>
      </c>
      <c r="E62" s="2">
        <f t="shared" ref="E62" si="117">D62-C62+1</f>
        <v>10</v>
      </c>
      <c r="F62">
        <f t="shared" ref="F62" si="118">G61+1</f>
        <v>194</v>
      </c>
      <c r="G62" s="2">
        <v>195</v>
      </c>
      <c r="H62">
        <f t="shared" ref="H62" si="119">IF(F62*G62&lt;0,ABS(F62)+ABS(G62),G62-F62+1)</f>
        <v>2</v>
      </c>
      <c r="I62">
        <f t="shared" ref="I62" si="120">E62/H62</f>
        <v>5</v>
      </c>
    </row>
    <row r="63" spans="1:9" x14ac:dyDescent="0.15">
      <c r="A63">
        <v>523</v>
      </c>
      <c r="B63" t="str">
        <f t="shared" si="2"/>
        <v>卷62</v>
      </c>
      <c r="C63" s="1">
        <f t="shared" ref="C63" si="121">D62+1</f>
        <v>44585</v>
      </c>
      <c r="D63" s="1">
        <v>44592</v>
      </c>
      <c r="E63" s="2">
        <f t="shared" ref="E63" si="122">D63-C63+1</f>
        <v>8</v>
      </c>
      <c r="F63">
        <f t="shared" ref="F63" si="123">G62+1</f>
        <v>196</v>
      </c>
      <c r="G63" s="2">
        <v>198</v>
      </c>
      <c r="H63">
        <f t="shared" ref="H63" si="124">IF(F63*G63&lt;0,ABS(F63)+ABS(G63),G63-F63+1)</f>
        <v>3</v>
      </c>
      <c r="I63">
        <f t="shared" ref="I63" si="125">E63/H63</f>
        <v>2.6666666666666665</v>
      </c>
    </row>
    <row r="64" spans="1:9" x14ac:dyDescent="0.15">
      <c r="A64">
        <v>524</v>
      </c>
      <c r="B64" t="str">
        <f t="shared" si="2"/>
        <v>卷63</v>
      </c>
      <c r="C64" s="1">
        <f t="shared" ref="C64" si="126">D63+1</f>
        <v>44593</v>
      </c>
      <c r="D64" s="1">
        <v>44600</v>
      </c>
      <c r="E64" s="2">
        <f t="shared" ref="E64" si="127">D64-C64+1</f>
        <v>8</v>
      </c>
      <c r="F64">
        <f t="shared" ref="F64" si="128">G63+1</f>
        <v>199</v>
      </c>
      <c r="G64" s="2">
        <v>200</v>
      </c>
      <c r="H64">
        <f t="shared" ref="H64" si="129">IF(F64*G64&lt;0,ABS(F64)+ABS(G64),G64-F64+1)</f>
        <v>2</v>
      </c>
      <c r="I64">
        <f t="shared" ref="I64" si="130">E64/H64</f>
        <v>4</v>
      </c>
    </row>
    <row r="65" spans="1:9" x14ac:dyDescent="0.15">
      <c r="A65">
        <v>525</v>
      </c>
      <c r="B65" t="str">
        <f t="shared" si="2"/>
        <v>卷64</v>
      </c>
      <c r="C65" s="1">
        <f t="shared" ref="C65" si="131">D64+1</f>
        <v>44601</v>
      </c>
      <c r="D65" s="1">
        <v>44608</v>
      </c>
      <c r="E65" s="2">
        <f t="shared" ref="E65" si="132">D65-C65+1</f>
        <v>8</v>
      </c>
      <c r="F65">
        <f t="shared" ref="F65" si="133">G64+1</f>
        <v>201</v>
      </c>
      <c r="G65" s="2">
        <v>205</v>
      </c>
      <c r="H65">
        <f t="shared" ref="H65" si="134">IF(F65*G65&lt;0,ABS(F65)+ABS(G65),G65-F65+1)</f>
        <v>5</v>
      </c>
      <c r="I65">
        <f t="shared" ref="I65" si="135">E65/H65</f>
        <v>1.6</v>
      </c>
    </row>
    <row r="66" spans="1:9" x14ac:dyDescent="0.15">
      <c r="A66">
        <v>526</v>
      </c>
      <c r="B66" t="str">
        <f t="shared" si="2"/>
        <v>卷65</v>
      </c>
      <c r="C66" s="1">
        <f t="shared" ref="C66" si="136">D65+1</f>
        <v>44609</v>
      </c>
      <c r="D66" s="1">
        <v>44616</v>
      </c>
      <c r="E66" s="2">
        <f t="shared" ref="E66" si="137">D66-C66+1</f>
        <v>8</v>
      </c>
      <c r="F66">
        <f t="shared" ref="F66" si="138">G65+1</f>
        <v>206</v>
      </c>
      <c r="G66" s="2">
        <v>208</v>
      </c>
      <c r="H66">
        <f t="shared" ref="H66" si="139">IF(F66*G66&lt;0,ABS(F66)+ABS(G66),G66-F66+1)</f>
        <v>3</v>
      </c>
      <c r="I66">
        <f t="shared" ref="I66" si="140">E66/H66</f>
        <v>2.6666666666666665</v>
      </c>
    </row>
    <row r="67" spans="1:9" x14ac:dyDescent="0.15">
      <c r="A67">
        <v>527</v>
      </c>
      <c r="B67" t="str">
        <f t="shared" si="2"/>
        <v>卷66</v>
      </c>
      <c r="C67" s="1">
        <f t="shared" ref="C67" si="141">D66+1</f>
        <v>44617</v>
      </c>
      <c r="D67" s="1">
        <v>44625</v>
      </c>
      <c r="E67" s="2">
        <f t="shared" ref="E67" si="142">D67-C67+1</f>
        <v>9</v>
      </c>
      <c r="F67">
        <f t="shared" ref="F67" si="143">G66+1</f>
        <v>209</v>
      </c>
      <c r="G67" s="2">
        <v>213</v>
      </c>
      <c r="H67">
        <f t="shared" ref="H67" si="144">IF(F67*G67&lt;0,ABS(F67)+ABS(G67),G67-F67+1)</f>
        <v>5</v>
      </c>
      <c r="I67">
        <f t="shared" ref="I67" si="145">E67/H67</f>
        <v>1.8</v>
      </c>
    </row>
    <row r="68" spans="1:9" x14ac:dyDescent="0.15">
      <c r="A68">
        <v>528</v>
      </c>
      <c r="B68" t="str">
        <f t="shared" si="2"/>
        <v>卷67</v>
      </c>
      <c r="C68" s="1">
        <f t="shared" ref="C68" si="146">D67+1</f>
        <v>44626</v>
      </c>
      <c r="D68" s="1">
        <v>44632</v>
      </c>
      <c r="E68" s="2">
        <f t="shared" ref="E68" si="147">D68-C68+1</f>
        <v>7</v>
      </c>
      <c r="F68">
        <f t="shared" ref="F68" si="148">G67+1</f>
        <v>214</v>
      </c>
      <c r="G68" s="2">
        <v>216</v>
      </c>
      <c r="H68">
        <f t="shared" ref="H68" si="149">IF(F68*G68&lt;0,ABS(F68)+ABS(G68),G68-F68+1)</f>
        <v>3</v>
      </c>
      <c r="I68">
        <f t="shared" ref="I68" si="150">E68/H68</f>
        <v>2.3333333333333335</v>
      </c>
    </row>
    <row r="69" spans="1:9" x14ac:dyDescent="0.15">
      <c r="A69">
        <v>529</v>
      </c>
      <c r="B69" t="str">
        <f t="shared" si="2"/>
        <v>卷68</v>
      </c>
      <c r="C69" s="1">
        <f t="shared" ref="C69" si="151">D68+1</f>
        <v>44633</v>
      </c>
      <c r="D69" s="1">
        <v>44639</v>
      </c>
      <c r="E69" s="2">
        <f t="shared" ref="E69" si="152">D69-C69+1</f>
        <v>7</v>
      </c>
      <c r="F69">
        <f t="shared" ref="F69" si="153">G68+1</f>
        <v>217</v>
      </c>
      <c r="G69" s="2">
        <v>219</v>
      </c>
      <c r="H69">
        <f t="shared" ref="H69" si="154">IF(F69*G69&lt;0,ABS(F69)+ABS(G69),G69-F69+1)</f>
        <v>3</v>
      </c>
      <c r="I69">
        <f t="shared" ref="I69" si="155">E69/H69</f>
        <v>2.3333333333333335</v>
      </c>
    </row>
    <row r="70" spans="1:9" x14ac:dyDescent="0.15">
      <c r="A70">
        <v>601</v>
      </c>
      <c r="B70" t="str">
        <f t="shared" si="2"/>
        <v>卷69</v>
      </c>
      <c r="C70" s="1">
        <v>44709</v>
      </c>
      <c r="D70" s="1">
        <v>44715</v>
      </c>
      <c r="E70" s="2">
        <f t="shared" ref="E70" si="156">D70-C70+1</f>
        <v>7</v>
      </c>
      <c r="F70">
        <f t="shared" ref="F70" si="157">G69+1</f>
        <v>220</v>
      </c>
      <c r="G70" s="2">
        <v>222</v>
      </c>
      <c r="H70">
        <f t="shared" ref="H70" si="158">IF(F70*G70&lt;0,ABS(F70)+ABS(G70),G70-F70+1)</f>
        <v>3</v>
      </c>
      <c r="I70">
        <f t="shared" ref="I70" si="159">E70/H70</f>
        <v>2.3333333333333335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36" activePane="bottomLeft" state="frozen"/>
      <selection pane="bottomLeft" activeCell="I70" sqref="I70"/>
    </sheetView>
  </sheetViews>
  <sheetFormatPr defaultRowHeight="13.5" x14ac:dyDescent="0.15"/>
  <cols>
    <col min="6" max="6" width="33.375" customWidth="1"/>
    <col min="7" max="7" width="22.125" customWidth="1"/>
    <col min="8" max="8" width="9" style="1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2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s="11" t="s">
        <v>348</v>
      </c>
      <c r="I2" t="str">
        <f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s="11" t="s">
        <v>347</v>
      </c>
      <c r="I3" t="str">
        <f t="shared" ref="I3:I66" si="0">A3&amp;"|"&amp;"["&amp;B3&amp;"](5_筆記/资治通鉴"&amp;SUBSTITUTE(B3,"卷","")&amp;".html)|"&amp;C3&amp;"|"&amp;D3&amp;"|"&amp;E3&amp;"|"&amp;F3&amp;"|"&amp;G3&amp;"|"&amp;H3</f>
        <v>102|[卷2](5_筆記/资治通鉴2.html)|周紀二|-368|-321|齊威王時期諸田譜系|商鞅二十等爵|周顯王共48年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s="11" t="s">
        <v>349</v>
      </c>
      <c r="I4" t="str">
        <f t="shared" si="0"/>
        <v>103|[卷3](5_筆記/资治通鉴3.html)|周紀三|-320|-298||古蜀國世系|周慎靚王共6年、周赧王至17年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s="11" t="s">
        <v>350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432</v>
      </c>
      <c r="H6" s="11" t="s">
        <v>351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393</v>
      </c>
      <c r="H7" s="11" t="s">
        <v>352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394</v>
      </c>
      <c r="H8" s="11" t="s">
        <v>353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s="11" t="s">
        <v>354</v>
      </c>
      <c r="I9" t="str">
        <f t="shared" si="0"/>
        <v>203|[卷8](5_筆記/资治通鉴8.html)|秦紀三|-208|-207|||秦二世2年至3年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396</v>
      </c>
      <c r="G10" t="s">
        <v>395</v>
      </c>
      <c r="H10" s="11" t="s">
        <v>362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433</v>
      </c>
      <c r="H11" s="11" t="s">
        <v>355</v>
      </c>
      <c r="I11" t="str">
        <f t="shared" si="0"/>
        <v>302|[卷10](5_筆記/资治通鉴10.html)|漢紀二|-204|-203||周禮宴請等級、韓信戰役表|楚漢3年至4年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434</v>
      </c>
      <c r="H12" s="11" t="s">
        <v>356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s="11" t="s">
        <v>357</v>
      </c>
      <c r="I13" t="str">
        <f t="shared" si="0"/>
        <v>304|[卷12](5_筆記/资治通鉴12.html)|漢紀四|-199|-188|||漢高祖8年至12年、漢惠帝共7年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397</v>
      </c>
      <c r="G14" t="s">
        <v>435</v>
      </c>
      <c r="H14" s="11" t="s">
        <v>358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436</v>
      </c>
      <c r="H15" s="11" t="s">
        <v>359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437</v>
      </c>
      <c r="H16" s="11" t="s">
        <v>360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438</v>
      </c>
      <c r="G17" t="s">
        <v>490</v>
      </c>
      <c r="H17" s="11" t="s">
        <v>361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399</v>
      </c>
      <c r="G18" t="s">
        <v>398</v>
      </c>
      <c r="H18" s="11" t="s">
        <v>363</v>
      </c>
      <c r="I18" t="str">
        <f t="shared" si="0"/>
        <v>309|[卷17](5_筆記/资治通鉴17.html)|漢紀九|-140|-134|衛霍裙帶世系|牢獄別稱|漢武帝至7年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400</v>
      </c>
      <c r="H19" s="11" t="s">
        <v>364</v>
      </c>
      <c r="I19" t="str">
        <f t="shared" si="0"/>
        <v>310|[卷18](5_筆記/资治通鉴18.html)|漢紀十|-133|-125||武帝時期漢匈重要戰役|漢武帝8年至16年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439</v>
      </c>
      <c r="G20" t="s">
        <v>440</v>
      </c>
      <c r="H20" s="11" t="s">
        <v>365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441</v>
      </c>
      <c r="H21" s="11" t="s">
        <v>370</v>
      </c>
      <c r="I21" t="str">
        <f t="shared" si="0"/>
        <v>312|[卷20](5_筆記/资治通鉴20.html)|漢紀十二|-118|-110||西南諸夷|漢武帝17年至23年至31年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s="11" t="s">
        <v>371</v>
      </c>
      <c r="I22" t="str">
        <f t="shared" si="0"/>
        <v>313|[卷21](5_筆記/资治通鉴21.html)|漢紀十三|-109|-99|||漢武帝32年至42年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442</v>
      </c>
      <c r="H23" s="11" t="s">
        <v>372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443</v>
      </c>
      <c r="H24" s="11" t="s">
        <v>373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401</v>
      </c>
      <c r="G25" t="s">
        <v>402</v>
      </c>
      <c r="H25" s="11" t="s">
        <v>374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403</v>
      </c>
      <c r="H26" s="11" t="s">
        <v>375</v>
      </c>
      <c r="I26" t="str">
        <f t="shared" si="0"/>
        <v>317|[卷25](5_筆記/资治通鉴25.html)|漢紀十七|-67|-62||五爭車師|漢宣帝7年至12年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318|[卷26](5_筆記/资治通鉴26.html)|漢紀十八|-61|-59|||漢宣帝13年至15年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405</v>
      </c>
      <c r="G28" t="s">
        <v>404</v>
      </c>
      <c r="H28" s="11" t="s">
        <v>377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406</v>
      </c>
      <c r="H29" s="11" t="s">
        <v>378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407</v>
      </c>
      <c r="H30" s="11" t="s">
        <v>379</v>
      </c>
      <c r="I30" t="str">
        <f t="shared" si="0"/>
        <v>321|[卷29](5_筆記/资治通鉴29.html)|漢紀二十一|-41|-33|金日磾及班彪世系||漢元帝8年至16年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408</v>
      </c>
      <c r="H31" s="11" t="s">
        <v>380</v>
      </c>
      <c r="I31" t="str">
        <f t="shared" si="0"/>
        <v>322|[卷30](5_筆記/资治通鉴30.html)|漢紀二十二|-32|-23|呼韓邪世系||漢成帝至10年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409</v>
      </c>
      <c r="G32" t="s">
        <v>410</v>
      </c>
      <c r="H32" s="11" t="s">
        <v>381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411</v>
      </c>
      <c r="H33" s="11" t="s">
        <v>382</v>
      </c>
      <c r="I33" t="str">
        <f t="shared" si="0"/>
        <v>324|[卷32](5_筆記/资治通鉴32.html)|漢紀二十四|-13|-8|馮奉世世系||漢成帝20年至25年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412</v>
      </c>
      <c r="H34" s="11" t="s">
        <v>383</v>
      </c>
      <c r="I34" t="str">
        <f t="shared" si="0"/>
        <v>325|[卷33](5_筆記/资治通鉴33.html)|漢紀二十五|-7|-6|傅丁太后世系||漢成帝26年、漢哀帝元年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413</v>
      </c>
      <c r="H35" s="11" t="s">
        <v>384</v>
      </c>
      <c r="I35" t="str">
        <f t="shared" si="0"/>
        <v>326|[卷34](5_筆記/资治通鉴34.html)|漢紀二十六|-5|-3||西漢帝王男寵表|漢哀帝2年至4年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415</v>
      </c>
      <c r="G36" t="s">
        <v>414</v>
      </c>
      <c r="H36" s="11" t="s">
        <v>385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416</v>
      </c>
      <c r="H37" s="11" t="s">
        <v>417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15">
      <c r="A38">
        <v>401</v>
      </c>
      <c r="B38" t="str">
        <f>VLOOKUP($A38,統計!$A:$G,2,)</f>
        <v>卷37</v>
      </c>
      <c r="C38" t="s">
        <v>66</v>
      </c>
      <c r="D38">
        <f>VLOOKUP($A38,統計!$A:$G,6,)</f>
        <v>9</v>
      </c>
      <c r="E38">
        <f>VLOOKUP($A38,統計!$A:$G,7,)</f>
        <v>14</v>
      </c>
      <c r="G38" t="s">
        <v>419</v>
      </c>
      <c r="H38" s="11" t="s">
        <v>418</v>
      </c>
      <c r="I38" t="str">
        <f t="shared" si="0"/>
        <v>401|[卷37](5_筆記/资治通鉴37.html)|漢紀二十九|9|14||王莽十一公表、漢官儀印制|王莽至6年</v>
      </c>
    </row>
    <row r="39" spans="1:9" x14ac:dyDescent="0.15">
      <c r="A39">
        <v>402</v>
      </c>
      <c r="B39" t="str">
        <f>VLOOKUP($A39,統計!$A:$G,2,)</f>
        <v>卷38</v>
      </c>
      <c r="C39" t="s">
        <v>67</v>
      </c>
      <c r="D39">
        <f>VLOOKUP($A39,統計!$A:$G,6,)</f>
        <v>15</v>
      </c>
      <c r="E39">
        <f>VLOOKUP($A39,統計!$A:$G,7,)</f>
        <v>22</v>
      </c>
      <c r="G39" t="s">
        <v>463</v>
      </c>
      <c r="H39" s="11" t="s">
        <v>420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15">
      <c r="A40">
        <v>403</v>
      </c>
      <c r="B40" t="str">
        <f>VLOOKUP($A40,統計!$A:$G,2,)</f>
        <v>卷39</v>
      </c>
      <c r="C40" t="s">
        <v>68</v>
      </c>
      <c r="D40">
        <f>VLOOKUP($A40,統計!$A:$G,6,)</f>
        <v>23</v>
      </c>
      <c r="E40">
        <f>VLOOKUP($A40,統計!$A:$G,7,)</f>
        <v>24</v>
      </c>
      <c r="G40" t="s">
        <v>422</v>
      </c>
      <c r="H40" s="11" t="s">
        <v>421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15">
      <c r="A41">
        <v>501</v>
      </c>
      <c r="B41" t="str">
        <f>VLOOKUP($A41,統計!$A:$G,2,)</f>
        <v>卷40</v>
      </c>
      <c r="C41" t="s">
        <v>69</v>
      </c>
      <c r="D41">
        <f>VLOOKUP($A41,統計!$A:$G,6,)</f>
        <v>25</v>
      </c>
      <c r="E41">
        <f>VLOOKUP($A41,統計!$A:$G,7,)</f>
        <v>26</v>
      </c>
      <c r="H41" s="11" t="s">
        <v>423</v>
      </c>
      <c r="I41" t="str">
        <f t="shared" si="0"/>
        <v>501|[卷40](5_筆記/资治通鉴40.html)|漢紀三十二|25|26|||漢光武帝至2年</v>
      </c>
    </row>
    <row r="42" spans="1:9" x14ac:dyDescent="0.15">
      <c r="A42">
        <v>502</v>
      </c>
      <c r="B42" t="str">
        <f>VLOOKUP($A42,統計!$A:$G,2,)</f>
        <v>卷41</v>
      </c>
      <c r="C42" t="s">
        <v>70</v>
      </c>
      <c r="D42">
        <f>VLOOKUP($A42,統計!$A:$G,6,)</f>
        <v>27</v>
      </c>
      <c r="E42">
        <f>VLOOKUP($A42,統計!$A:$G,7,)</f>
        <v>29</v>
      </c>
      <c r="F42" t="s">
        <v>425</v>
      </c>
      <c r="H42" s="11" t="s">
        <v>424</v>
      </c>
      <c r="I42" t="str">
        <f t="shared" si="0"/>
        <v>502|[卷41](5_筆記/资治通鉴41.html)|漢紀三十三|27|29|耿氏世系、莎車王世系||漢光武帝3年至5年</v>
      </c>
    </row>
    <row r="43" spans="1:9" x14ac:dyDescent="0.15">
      <c r="A43">
        <v>503</v>
      </c>
      <c r="B43" t="str">
        <f>VLOOKUP($A43,統計!$A:$G,2,)</f>
        <v>卷42</v>
      </c>
      <c r="C43" t="s">
        <v>71</v>
      </c>
      <c r="D43">
        <f>VLOOKUP($A43,統計!$A:$G,6,)</f>
        <v>30</v>
      </c>
      <c r="E43">
        <f>VLOOKUP($A43,統計!$A:$G,7,)</f>
        <v>35</v>
      </c>
      <c r="F43" t="s">
        <v>426</v>
      </c>
      <c r="H43" s="11" t="s">
        <v>427</v>
      </c>
      <c r="I43" t="str">
        <f t="shared" si="0"/>
        <v>503|[卷42](5_筆記/资治通鉴42.html)|漢紀三十四|30|35|陰氏世系||漢光武帝6年至11年</v>
      </c>
    </row>
    <row r="44" spans="1:9" x14ac:dyDescent="0.15">
      <c r="A44">
        <v>504</v>
      </c>
      <c r="B44" t="str">
        <f>VLOOKUP($A44,統計!$A:$G,2,)</f>
        <v>卷43</v>
      </c>
      <c r="C44" t="s">
        <v>72</v>
      </c>
      <c r="D44">
        <f>VLOOKUP($A44,統計!$A:$G,6,)</f>
        <v>36</v>
      </c>
      <c r="E44">
        <f>VLOOKUP($A44,統計!$A:$G,7,)</f>
        <v>46</v>
      </c>
      <c r="G44" t="s">
        <v>429</v>
      </c>
      <c r="H44" s="11" t="s">
        <v>428</v>
      </c>
      <c r="I44" t="str">
        <f t="shared" si="0"/>
        <v>504|[卷43](5_筆記/资治通鉴43.html)|漢紀三十五|36|46||羌人諸种、光武子嗣表|漢光武帝12年至22年</v>
      </c>
    </row>
    <row r="45" spans="1:9" x14ac:dyDescent="0.15">
      <c r="A45">
        <v>505</v>
      </c>
      <c r="B45" t="str">
        <f>VLOOKUP($A45,統計!$A:$G,2,)</f>
        <v>卷44</v>
      </c>
      <c r="C45" t="s">
        <v>73</v>
      </c>
      <c r="D45">
        <f>VLOOKUP($A45,統計!$A:$G,6,)</f>
        <v>47</v>
      </c>
      <c r="E45">
        <f>VLOOKUP($A45,統計!$A:$G,7,)</f>
        <v>60</v>
      </c>
      <c r="G45" t="s">
        <v>431</v>
      </c>
      <c r="H45" s="11" t="s">
        <v>430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15">
      <c r="A46">
        <v>506</v>
      </c>
      <c r="B46" t="str">
        <f>VLOOKUP($A46,統計!$A:$G,2,)</f>
        <v>卷45</v>
      </c>
      <c r="C46" t="s">
        <v>74</v>
      </c>
      <c r="D46">
        <f>VLOOKUP($A46,統計!$A:$G,6,)</f>
        <v>61</v>
      </c>
      <c r="E46">
        <f>VLOOKUP($A46,統計!$A:$G,7,)</f>
        <v>75</v>
      </c>
      <c r="F46" t="s">
        <v>445</v>
      </c>
      <c r="G46" t="s">
        <v>444</v>
      </c>
      <c r="H46" s="11" t="s">
        <v>446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15">
      <c r="A47">
        <v>507</v>
      </c>
      <c r="B47" t="str">
        <f>VLOOKUP($A47,統計!$A:$G,2,)</f>
        <v>卷46</v>
      </c>
      <c r="C47" t="s">
        <v>75</v>
      </c>
      <c r="D47">
        <f>VLOOKUP($A47,統計!$A:$G,6,)</f>
        <v>76</v>
      </c>
      <c r="E47">
        <f>VLOOKUP($A47,統計!$A:$G,7,)</f>
        <v>84</v>
      </c>
      <c r="F47" t="s">
        <v>447</v>
      </c>
      <c r="H47" s="11" t="s">
        <v>448</v>
      </c>
      <c r="I47" t="str">
        <f t="shared" si="0"/>
        <v>507|[卷46](5_筆記/资治通鉴46.html)|漢紀三十八|76|84|二宋二梁貴人世系||漢章帝至9年</v>
      </c>
    </row>
    <row r="48" spans="1:9" x14ac:dyDescent="0.15">
      <c r="A48">
        <v>508</v>
      </c>
      <c r="B48" t="str">
        <f>VLOOKUP($A48,統計!$A:$G,2,)</f>
        <v>卷47</v>
      </c>
      <c r="C48" t="s">
        <v>76</v>
      </c>
      <c r="D48">
        <f>VLOOKUP($A48,統計!$A:$G,6,)</f>
        <v>85</v>
      </c>
      <c r="E48">
        <f>VLOOKUP($A48,統計!$A:$G,7,)</f>
        <v>91</v>
      </c>
      <c r="F48" t="s">
        <v>450</v>
      </c>
      <c r="G48" t="s">
        <v>451</v>
      </c>
      <c r="H48" s="11" t="s">
        <v>449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15">
      <c r="A49">
        <v>509</v>
      </c>
      <c r="B49" t="str">
        <f>VLOOKUP($A49,統計!$A:$G,2,)</f>
        <v>卷48</v>
      </c>
      <c r="C49" t="s">
        <v>77</v>
      </c>
      <c r="D49">
        <f>VLOOKUP($A49,統計!$A:$G,6,)</f>
        <v>92</v>
      </c>
      <c r="E49">
        <f>VLOOKUP($A49,統計!$A:$G,7,)</f>
        <v>105</v>
      </c>
      <c r="G49" t="s">
        <v>453</v>
      </c>
      <c r="H49" s="11" t="s">
        <v>452</v>
      </c>
      <c r="I49" t="str">
        <f t="shared" si="0"/>
        <v>509|[卷48](5_筆記/资治通鉴48.html)|漢紀四十|92|105||東漢燒當羌鬥爭史|漢和帝4年至17年</v>
      </c>
    </row>
    <row r="50" spans="1:9" x14ac:dyDescent="0.15">
      <c r="A50">
        <v>510</v>
      </c>
      <c r="B50" t="str">
        <f>VLOOKUP($A50,統計!$A:$G,2,)</f>
        <v>卷49</v>
      </c>
      <c r="C50" t="s">
        <v>78</v>
      </c>
      <c r="D50">
        <f>VLOOKUP($A50,統計!$A:$G,6,)</f>
        <v>106</v>
      </c>
      <c r="E50">
        <f>VLOOKUP($A50,統計!$A:$G,7,)</f>
        <v>115</v>
      </c>
      <c r="H50" s="13" t="s">
        <v>454</v>
      </c>
      <c r="I50" t="str">
        <f t="shared" si="0"/>
        <v>510|[卷49](5_筆記/资治通鉴49.html)|漢紀四十一|106|115|||漢殤帝元年、漢安帝至9年</v>
      </c>
    </row>
    <row r="51" spans="1:9" x14ac:dyDescent="0.15">
      <c r="A51">
        <v>511</v>
      </c>
      <c r="B51" t="str">
        <f>VLOOKUP($A51,統計!$A:$G,2,)</f>
        <v>卷50</v>
      </c>
      <c r="C51" t="s">
        <v>79</v>
      </c>
      <c r="D51">
        <f>VLOOKUP($A51,統計!$A:$G,6,)</f>
        <v>116</v>
      </c>
      <c r="E51">
        <f>VLOOKUP($A51,統計!$A:$G,7,)</f>
        <v>124</v>
      </c>
      <c r="F51" t="s">
        <v>455</v>
      </c>
      <c r="G51" t="s">
        <v>456</v>
      </c>
      <c r="H51" s="13" t="s">
        <v>457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15">
      <c r="A52">
        <v>512</v>
      </c>
      <c r="B52" t="str">
        <f>VLOOKUP($A52,統計!$A:$G,2,)</f>
        <v>卷51</v>
      </c>
      <c r="C52" t="s">
        <v>80</v>
      </c>
      <c r="D52">
        <f>VLOOKUP($A52,統計!$A:$G,6,)</f>
        <v>125</v>
      </c>
      <c r="E52">
        <f>VLOOKUP($A52,統計!$A:$G,7,)</f>
        <v>133</v>
      </c>
      <c r="G52" t="s">
        <v>459</v>
      </c>
      <c r="H52" s="11" t="s">
        <v>458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15">
      <c r="A53">
        <v>513</v>
      </c>
      <c r="B53" t="str">
        <f>VLOOKUP($A53,統計!$A:$G,2,)</f>
        <v>卷52</v>
      </c>
      <c r="C53" t="s">
        <v>81</v>
      </c>
      <c r="D53">
        <f>VLOOKUP($A53,統計!$A:$G,6,)</f>
        <v>134</v>
      </c>
      <c r="E53">
        <f>VLOOKUP($A53,統計!$A:$G,7,)</f>
        <v>145</v>
      </c>
      <c r="H53" s="11" t="s">
        <v>460</v>
      </c>
      <c r="I53" t="str">
        <f t="shared" si="0"/>
        <v>513|[卷52](5_筆記/资治通鉴52.html)|漢紀四十四|134|145|||漢順帝9年至19年、漢沖帝、漢質帝</v>
      </c>
    </row>
    <row r="54" spans="1:9" x14ac:dyDescent="0.15">
      <c r="A54">
        <v>514</v>
      </c>
      <c r="B54" t="str">
        <f>VLOOKUP($A54,統計!$A:$G,2,)</f>
        <v>卷53</v>
      </c>
      <c r="C54" t="s">
        <v>82</v>
      </c>
      <c r="D54">
        <f>VLOOKUP($A54,統計!$A:$G,6,)</f>
        <v>146</v>
      </c>
      <c r="E54">
        <f>VLOOKUP($A54,統計!$A:$G,7,)</f>
        <v>156</v>
      </c>
      <c r="F54" t="s">
        <v>462</v>
      </c>
      <c r="H54" s="11" t="s">
        <v>461</v>
      </c>
      <c r="I54" t="str">
        <f t="shared" si="0"/>
        <v>514|[卷53](5_筆記/资治通鉴53.html)|漢紀四十五|146|156|梁氏世系圖、崔氏世系圖||漢桓帝至10年</v>
      </c>
    </row>
    <row r="55" spans="1:9" x14ac:dyDescent="0.15">
      <c r="A55">
        <v>515</v>
      </c>
      <c r="B55" t="str">
        <f>VLOOKUP($A55,統計!$A:$G,2,)</f>
        <v>卷54</v>
      </c>
      <c r="C55" t="s">
        <v>83</v>
      </c>
      <c r="D55">
        <f>VLOOKUP($A55,統計!$A:$G,6,)</f>
        <v>157</v>
      </c>
      <c r="E55">
        <f>VLOOKUP($A55,統計!$A:$G,7,)</f>
        <v>163</v>
      </c>
      <c r="F55" t="s">
        <v>466</v>
      </c>
      <c r="G55" t="s">
        <v>465</v>
      </c>
      <c r="H55" s="11" t="s">
        <v>464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15">
      <c r="A56">
        <v>516</v>
      </c>
      <c r="B56" t="str">
        <f>VLOOKUP($A56,統計!$A:$G,2,)</f>
        <v>卷55</v>
      </c>
      <c r="C56" t="s">
        <v>84</v>
      </c>
      <c r="D56">
        <f>VLOOKUP($A56,統計!$A:$G,6,)</f>
        <v>164</v>
      </c>
      <c r="E56">
        <f>VLOOKUP($A56,統計!$A:$G,7,)</f>
        <v>166</v>
      </c>
      <c r="H56" s="11" t="s">
        <v>467</v>
      </c>
      <c r="I56" t="str">
        <f t="shared" si="0"/>
        <v>516|[卷55](5_筆記/资治通鉴55.html)|漢紀四十七|164|166|||漢桓帝18年至20年</v>
      </c>
    </row>
    <row r="57" spans="1:9" x14ac:dyDescent="0.15">
      <c r="A57">
        <v>517</v>
      </c>
      <c r="B57" t="str">
        <f>VLOOKUP($A57,統計!$A:$G,2,)</f>
        <v>卷56</v>
      </c>
      <c r="C57" t="s">
        <v>85</v>
      </c>
      <c r="D57">
        <f>VLOOKUP($A57,統計!$A:$G,6,)</f>
        <v>167</v>
      </c>
      <c r="E57">
        <f>VLOOKUP($A57,統計!$A:$G,7,)</f>
        <v>171</v>
      </c>
      <c r="F57" t="s">
        <v>469</v>
      </c>
      <c r="H57" s="11" t="s">
        <v>468</v>
      </c>
      <c r="I57" t="str">
        <f t="shared" si="0"/>
        <v>517|[卷56](5_筆記/资治通鉴56.html)|漢紀四十八|167|171|汝南袁氏世系||漢桓帝21年、漢靈帝至4年</v>
      </c>
    </row>
    <row r="58" spans="1:9" x14ac:dyDescent="0.15">
      <c r="A58">
        <v>518</v>
      </c>
      <c r="B58" t="str">
        <f>VLOOKUP($A58,統計!$A:$G,2,)</f>
        <v>卷57</v>
      </c>
      <c r="C58" t="s">
        <v>86</v>
      </c>
      <c r="D58">
        <f>VLOOKUP($A58,統計!$A:$G,6,)</f>
        <v>172</v>
      </c>
      <c r="E58">
        <f>VLOOKUP($A58,統計!$A:$G,7,)</f>
        <v>180</v>
      </c>
      <c r="H58" s="11" t="s">
        <v>470</v>
      </c>
      <c r="I58" t="str">
        <f t="shared" si="0"/>
        <v>518|[卷57](5_筆記/资治通鉴57.html)|漢紀四十九|172|180|||漢靈帝5年至13年</v>
      </c>
    </row>
    <row r="59" spans="1:9" x14ac:dyDescent="0.15">
      <c r="A59">
        <v>519</v>
      </c>
      <c r="B59" t="str">
        <f>VLOOKUP($A59,統計!$A:$G,2,)</f>
        <v>卷58</v>
      </c>
      <c r="C59" t="s">
        <v>87</v>
      </c>
      <c r="D59">
        <f>VLOOKUP($A59,統計!$A:$G,6,)</f>
        <v>181</v>
      </c>
      <c r="E59">
        <f>VLOOKUP($A59,統計!$A:$G,7,)</f>
        <v>187</v>
      </c>
      <c r="F59" t="s">
        <v>471</v>
      </c>
      <c r="H59" s="11" t="s">
        <v>472</v>
      </c>
      <c r="I59" t="str">
        <f t="shared" si="0"/>
        <v>519|[卷58](5_筆記/资治通鉴58.html)|漢紀五十|181|187|檀石槐世系、何皇后世系||漢靈帝14年至20年</v>
      </c>
    </row>
    <row r="60" spans="1:9" x14ac:dyDescent="0.15">
      <c r="A60">
        <v>520</v>
      </c>
      <c r="B60" t="str">
        <f>VLOOKUP($A60,統計!$A:$G,2,)</f>
        <v>卷59</v>
      </c>
      <c r="C60" t="s">
        <v>88</v>
      </c>
      <c r="D60">
        <f>VLOOKUP($A60,統計!$A:$G,6,)</f>
        <v>188</v>
      </c>
      <c r="E60">
        <f>VLOOKUP($A60,統計!$A:$G,7,)</f>
        <v>190</v>
      </c>
      <c r="G60" t="s">
        <v>473</v>
      </c>
      <c r="H60" s="11" t="s">
        <v>474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15">
      <c r="A61">
        <v>521</v>
      </c>
      <c r="B61" t="str">
        <f>VLOOKUP($A61,統計!$A:$G,2,)</f>
        <v>卷60</v>
      </c>
      <c r="C61" t="s">
        <v>89</v>
      </c>
      <c r="D61">
        <f>VLOOKUP($A61,統計!$A:$G,6,)</f>
        <v>191</v>
      </c>
      <c r="E61">
        <f>VLOOKUP($A61,統計!$A:$G,7,)</f>
        <v>193</v>
      </c>
      <c r="F61" t="s">
        <v>475</v>
      </c>
      <c r="H61" s="11" t="s">
        <v>476</v>
      </c>
      <c r="I61" t="str">
        <f t="shared" si="0"/>
        <v>521|[卷60](5_筆記/资治通鉴60.html)|漢紀五十二|191|193|漢末道教諸張世系||漢獻帝3年至5年</v>
      </c>
    </row>
    <row r="62" spans="1:9" x14ac:dyDescent="0.15">
      <c r="A62">
        <v>522</v>
      </c>
      <c r="B62" t="str">
        <f>VLOOKUP($A62,統計!$A:$G,2,)</f>
        <v>卷61</v>
      </c>
      <c r="C62" t="s">
        <v>90</v>
      </c>
      <c r="D62">
        <f>VLOOKUP($A62,統計!$A:$G,6,)</f>
        <v>194</v>
      </c>
      <c r="E62">
        <f>VLOOKUP($A62,統計!$A:$G,7,)</f>
        <v>195</v>
      </c>
      <c r="F62" t="s">
        <v>477</v>
      </c>
      <c r="H62" s="11" t="s">
        <v>478</v>
      </c>
      <c r="I62" t="str">
        <f t="shared" si="0"/>
        <v>522|[卷61](5_筆記/资治通鉴61.html)|漢紀五十三|194|195|孫吳世系||漢獻帝6年至7年</v>
      </c>
    </row>
    <row r="63" spans="1:9" x14ac:dyDescent="0.15">
      <c r="A63">
        <v>523</v>
      </c>
      <c r="B63" t="str">
        <f>VLOOKUP($A63,統計!$A:$G,2,)</f>
        <v>卷62</v>
      </c>
      <c r="C63" t="s">
        <v>91</v>
      </c>
      <c r="D63">
        <f>VLOOKUP($A63,統計!$A:$G,6,)</f>
        <v>196</v>
      </c>
      <c r="E63">
        <f>VLOOKUP($A63,統計!$A:$G,7,)</f>
        <v>198</v>
      </c>
      <c r="F63" t="s">
        <v>480</v>
      </c>
      <c r="G63" t="s">
        <v>479</v>
      </c>
      <c r="H63" s="14" t="s">
        <v>481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15">
      <c r="A64">
        <v>524</v>
      </c>
      <c r="B64" t="str">
        <f>VLOOKUP($A64,統計!$A:$G,2,)</f>
        <v>卷63</v>
      </c>
      <c r="C64" t="s">
        <v>92</v>
      </c>
      <c r="D64">
        <f>VLOOKUP($A64,統計!$A:$G,6,)</f>
        <v>199</v>
      </c>
      <c r="E64">
        <f>VLOOKUP($A64,統計!$A:$G,7,)</f>
        <v>200</v>
      </c>
      <c r="H64" s="14" t="s">
        <v>482</v>
      </c>
      <c r="I64" t="str">
        <f t="shared" si="0"/>
        <v>524|[卷63](5_筆記/资治通鉴63.html)|漢紀五十五|199|200|||漢獻帝11年至12年</v>
      </c>
    </row>
    <row r="65" spans="1:9" x14ac:dyDescent="0.15">
      <c r="A65">
        <v>525</v>
      </c>
      <c r="B65" t="str">
        <f>VLOOKUP($A65,統計!$A:$G,2,)</f>
        <v>卷64</v>
      </c>
      <c r="C65" t="s">
        <v>93</v>
      </c>
      <c r="D65">
        <f>VLOOKUP($A65,統計!$A:$G,6,)</f>
        <v>201</v>
      </c>
      <c r="E65">
        <f>VLOOKUP($A65,統計!$A:$G,7,)</f>
        <v>205</v>
      </c>
      <c r="F65" t="s">
        <v>483</v>
      </c>
      <c r="H65" s="11" t="s">
        <v>484</v>
      </c>
      <c r="I65" t="str">
        <f t="shared" si="0"/>
        <v>525|[卷64](5_筆記/资治通鉴64.html)|漢紀五十六|201|205|遼東公孫世系||漢獻帝13年至17年</v>
      </c>
    </row>
    <row r="66" spans="1:9" x14ac:dyDescent="0.15">
      <c r="A66">
        <v>526</v>
      </c>
      <c r="B66" t="str">
        <f>VLOOKUP($A66,統計!$A:$G,2,)</f>
        <v>卷65</v>
      </c>
      <c r="C66" t="s">
        <v>94</v>
      </c>
      <c r="D66">
        <f>VLOOKUP($A66,統計!$A:$G,6,)</f>
        <v>206</v>
      </c>
      <c r="E66">
        <f>VLOOKUP($A66,統計!$A:$G,7,)</f>
        <v>208</v>
      </c>
      <c r="H66" s="11" t="s">
        <v>485</v>
      </c>
      <c r="I66" t="str">
        <f t="shared" si="0"/>
        <v>526|[卷65](5_筆記/资治通鉴65.html)|漢紀五十七|206|208|||漢獻帝18年至20年</v>
      </c>
    </row>
    <row r="67" spans="1:9" x14ac:dyDescent="0.15">
      <c r="A67">
        <v>527</v>
      </c>
      <c r="B67" t="str">
        <f>VLOOKUP($A67,統計!$A:$G,2,)</f>
        <v>卷66</v>
      </c>
      <c r="C67" t="s">
        <v>95</v>
      </c>
      <c r="D67">
        <f>VLOOKUP($A67,統計!$A:$G,6,)</f>
        <v>209</v>
      </c>
      <c r="E67">
        <f>VLOOKUP($A67,統計!$A:$G,7,)</f>
        <v>213</v>
      </c>
      <c r="H67" s="11" t="s">
        <v>486</v>
      </c>
      <c r="I67" t="str">
        <f t="shared" ref="I67:I130" si="1">A67&amp;"|"&amp;"["&amp;B67&amp;"](5_筆記/资治通鉴"&amp;SUBSTITUTE(B67,"卷","")&amp;".html)|"&amp;C67&amp;"|"&amp;D67&amp;"|"&amp;E67&amp;"|"&amp;F67&amp;"|"&amp;G67&amp;"|"&amp;H67</f>
        <v>527|[卷66](5_筆記/资治通鉴66.html)|漢紀五十八|209|213|||漢獻帝21年至25年</v>
      </c>
    </row>
    <row r="68" spans="1:9" x14ac:dyDescent="0.15">
      <c r="A68">
        <v>528</v>
      </c>
      <c r="B68" t="str">
        <f>VLOOKUP($A68,統計!$A:$G,2,)</f>
        <v>卷67</v>
      </c>
      <c r="C68" t="s">
        <v>96</v>
      </c>
      <c r="D68">
        <f>VLOOKUP($A68,統計!$A:$G,6,)</f>
        <v>214</v>
      </c>
      <c r="E68">
        <f>VLOOKUP($A68,統計!$A:$G,7,)</f>
        <v>216</v>
      </c>
      <c r="G68" t="s">
        <v>487</v>
      </c>
      <c r="H68" s="11" t="s">
        <v>488</v>
      </c>
      <c r="I68" t="str">
        <f t="shared" si="1"/>
        <v>528|[卷67](5_筆記/资治通鉴67.html)|漢紀五十九|214|216||孫十萬合肥之戰表|漢獻帝26年至28年</v>
      </c>
    </row>
    <row r="69" spans="1:9" x14ac:dyDescent="0.15">
      <c r="A69">
        <v>529</v>
      </c>
      <c r="B69" t="str">
        <f>VLOOKUP($A69,統計!$A:$G,2,)</f>
        <v>卷68</v>
      </c>
      <c r="C69" t="s">
        <v>97</v>
      </c>
      <c r="D69">
        <f>VLOOKUP($A69,統計!$A:$G,6,)</f>
        <v>217</v>
      </c>
      <c r="E69">
        <f>VLOOKUP($A69,統計!$A:$G,7,)</f>
        <v>219</v>
      </c>
      <c r="H69" s="11" t="s">
        <v>489</v>
      </c>
      <c r="I69" t="str">
        <f t="shared" si="1"/>
        <v>529|[卷68](5_筆記/资治通鉴68.html)|漢紀六十|217|219|||漢獻帝29年至31年</v>
      </c>
    </row>
    <row r="70" spans="1:9" x14ac:dyDescent="0.15">
      <c r="A70">
        <v>601</v>
      </c>
      <c r="B70" t="str">
        <f>VLOOKUP($A70,統計!$A:$G,2,)</f>
        <v>卷69</v>
      </c>
      <c r="C70" t="s">
        <v>98</v>
      </c>
      <c r="D70">
        <f>VLOOKUP($A70,統計!$A:$G,6,)</f>
        <v>220</v>
      </c>
      <c r="E70">
        <f>VLOOKUP($A70,統計!$A:$G,7,)</f>
        <v>222</v>
      </c>
      <c r="H70" s="11" t="s">
        <v>491</v>
      </c>
      <c r="I70" t="str">
        <f t="shared" si="1"/>
        <v>601|[卷69](5_筆記/资治通鉴69.html)|魏紀一|220|222|||曹丕至3年</v>
      </c>
    </row>
    <row r="71" spans="1:9" x14ac:dyDescent="0.15">
      <c r="A71">
        <v>602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603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604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605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606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607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608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609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610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701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702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703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704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705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706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707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708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709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710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711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712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713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714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715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716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717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718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719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720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721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722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723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724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725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726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727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728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729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730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731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732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733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734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735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736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737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738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739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740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801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802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803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804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805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806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807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808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809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810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811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812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A131&amp;"|"&amp;"["&amp;B131&amp;"](5_筆記/资治通鉴"&amp;SUBSTITUTE(B131,"卷","")&amp;".html)|"&amp;C131&amp;"|"&amp;D131&amp;"|"&amp;E131&amp;"|"&amp;F131&amp;"|"&amp;G131&amp;"|"&amp;H131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813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814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815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816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901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902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903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904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905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906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907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908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909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910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1001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1002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1003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1004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1005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1006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1007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1008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1009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1010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1011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1012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1013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1014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1015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1016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1017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1018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1019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1020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1021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1022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1101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1102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1103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1104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1105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1106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1107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1108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1109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1110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1201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1202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1203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1204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1205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1206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1207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1208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1301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1302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1303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1304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1305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1306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1307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1308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1309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1310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A195&amp;"|"&amp;"["&amp;B195&amp;"](5_筆記/资治通鉴"&amp;SUBSTITUTE(B195,"卷","")&amp;".html)|"&amp;C195&amp;"|"&amp;D195&amp;"|"&amp;E195&amp;"|"&amp;F195&amp;"|"&amp;G195&amp;"|"&amp;H195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1311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1312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1313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1314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1315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1316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1317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1318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1319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1320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1321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1322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1323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1324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1325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1326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1327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1328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1329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1330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1331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1332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1333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1334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1335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1336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1337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1338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1339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1340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1341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1342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1343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1344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1345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1346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1347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1348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1349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1350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1351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1352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1353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1354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1355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1356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1357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1358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1359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1360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1361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1362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1363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1364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1365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1366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1367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1368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1369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1370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1371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1372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1373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1374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A259&amp;"|"&amp;"["&amp;B259&amp;"](5_筆記/资治通鉴"&amp;SUBSTITUTE(B259,"卷","")&amp;".html)|"&amp;C259&amp;"|"&amp;D259&amp;"|"&amp;E259&amp;"|"&amp;F259&amp;"|"&amp;G259&amp;"|"&amp;H259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1375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1376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1377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1378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1379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1380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1381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1401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1402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1403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1404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1405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1406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1501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1502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1503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1504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1505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1506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1507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1508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1601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1602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1603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1604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1605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1606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1701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1702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1703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1704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1801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1802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1803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1804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1805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2022-06-03T11:28:12Z</dcterms:modified>
</cp:coreProperties>
</file>