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C71" i="1" l="1"/>
  <c r="H71" i="1"/>
  <c r="F71" i="1"/>
  <c r="E71" i="1"/>
  <c r="I71" i="1" s="1"/>
  <c r="B71" i="1"/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<sst xmlns="http://schemas.openxmlformats.org/spreadsheetml/2006/main" count="497" uniqueCount="494">
  <si>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</si>
  <si>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</si>
  <si>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</si>
  <si>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</si>
  <si>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</si>
  <si>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</si>
  <si>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</si>
  <si>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</si>
  <si>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</si>
  <si>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</si>
  <si>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</si>
  <si>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</si>
  <si>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</si>
  <si>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</si>
  <si>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</si>
  <si>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</si>
  <si>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</si>
  <si>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</si>
  <si>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</si>
  <si>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</si>
  <si>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</si>
  <si>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</si>
  <si>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</si>
  <si>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</si>
  <si>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</si>
  <si>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</si>
  <si>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</si>
  <si>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</si>
  <si>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</si>
  <si>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</si>
  <si>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</si>
  <si>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</si>
  <si>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</si>
  <si>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</si>
  <si>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</si>
  <si>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</si>
  <si>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</si>
  <si>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</si>
  <si>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</si>
  <si>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</si>
  <si>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</si>
  <si>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</si>
  <si>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</si>
  <si>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</si>
  <si>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</si>
  <si>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</si>
  <si>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</si>
  <si>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</si>
  <si>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</si>
  <si>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</si>
  <si>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</si>
  <si>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</si>
  <si>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</si>
  <si>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</si>
  <si>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</si>
  <si>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</si>
  <si>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</si>
  <si>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</si>
  <si>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</si>
  <si>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</si>
  <si>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</si>
  <si>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</si>
  <si>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</si>
  <si>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</si>
  <si>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</si>
  <si>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</si>
  <si>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</si>
  <si>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</si>
  <si>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</si>
  <si>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</si>
  <si>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</si>
  <si>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</si>
  <si>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</si>
  <si>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</si>
  <si>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</si>
  <si>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</si>
  <si>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</si>
  <si>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</si>
  <si>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</si>
  <si>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</si>
  <si>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</si>
  <si>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</si>
  <si>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</si>
  <si>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</si>
  <si>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</si>
  <si>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</si>
  <si>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</si>
  <si>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</si>
  <si>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</si>
  <si>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</si>
  <si>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</si>
  <si>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</si>
  <si>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</si>
  <si>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</si>
  <si>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</si>
  <si>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</si>
  <si>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</si>
  <si>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</si>
  <si>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</si>
  <si>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</si>
  <si>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</si>
  <si>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</si>
  <si>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</si>
  <si>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</si>
  <si>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</si>
  <si>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</si>
  <si>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</si>
  <si>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</si>
  <si>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</si>
  <si>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</si>
  <si>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</si>
  <si>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</si>
  <si>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</si>
  <si>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</si>
  <si>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</si>
  <si>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</si>
  <si>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</si>
  <si>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</si>
  <si>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</si>
  <si>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</si>
  <si>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</si>
  <si>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</si>
  <si>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</si>
  <si>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</si>
  <si>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</si>
  <si>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</si>
  <si>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</si>
  <si>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</si>
  <si>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</si>
  <si>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</si>
  <si>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</si>
  <si>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</si>
  <si>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</si>
  <si>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</si>
  <si>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</si>
  <si>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</si>
  <si>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</si>
  <si>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</si>
  <si>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</si>
  <si>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</si>
  <si>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</si>
  <si>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</si>
  <si>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</si>
  <si>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</si>
  <si>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</si>
  <si>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</si>
  <si>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</si>
  <si>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</si>
  <si>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</si>
  <si>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</si>
  <si>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</si>
  <si>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</si>
  <si>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</si>
  <si>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</si>
  <si>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</si>
  <si>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</si>
  <si>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</si>
  <si>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</si>
  <si>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</si>
  <si>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</si>
  <si>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</si>
  <si>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</si>
  <si>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</si>
  <si>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</si>
  <si>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</si>
  <si>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</si>
  <si>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</si>
  <si>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</si>
  <si>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</si>
  <si>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</si>
  <si>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</si>
  <si>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</si>
  <si>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</si>
  <si>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</si>
  <si>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</si>
  <si>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</si>
  <si>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</si>
  <si>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</si>
  <si>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</si>
  <si>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</si>
  <si>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</si>
  <si>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</si>
  <si>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</si>
  <si>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</si>
  <si>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</si>
  <si>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</si>
  <si>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</si>
  <si>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</si>
  <si>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</si>
  <si>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</si>
  <si>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</si>
  <si>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</si>
  <si>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</si>
  <si>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</si>
  <si>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</si>
  <si>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</si>
  <si>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</si>
  <si>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</si>
  <si>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</si>
  <si>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</si>
  <si>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</si>
  <si>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</si>
  <si>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</si>
  <si>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</si>
  <si>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</si>
  <si>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</si>
  <si>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</si>
  <si>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</si>
  <si>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</si>
  <si>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</si>
  <si>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</si>
  <si>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</si>
  <si>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</si>
  <si>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</si>
  <si>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</si>
  <si>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</si>
  <si>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</si>
  <si>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</si>
  <si>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</si>
  <si>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</si>
  <si>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</si>
  <si>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</si>
  <si>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</si>
  <si>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</si>
  <si>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</si>
  <si>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</si>
  <si>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</si>
  <si>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</si>
  <si>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</si>
  <si>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</si>
  <si>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</si>
  <si>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</si>
  <si>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</si>
  <si>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</si>
  <si>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</si>
  <si>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</si>
  <si>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</si>
  <si>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</si>
  <si>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</si>
  <si>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</si>
  <si>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</si>
  <si>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</si>
  <si>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</si>
  <si>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</si>
  <si>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</si>
  <si>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</si>
  <si>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</si>
  <si>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</si>
  <si>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</si>
  <si>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</si>
  <si>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</si>
  <si>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</si>
  <si>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</si>
  <si>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</si>
  <si>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</si>
  <si>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</si>
  <si>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</si>
  <si>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</si>
  <si>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</si>
  <si>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</si>
  <si>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</si>
  <si>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</si>
  <si>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</si>
  <si>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</si>
  <si>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</si>
  <si>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</si>
  <si>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</si>
  <si>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</si>
  <si>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</si>
  <si>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</si>
  <si>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</si>
  <si>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</si>
  <si>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</si>
  <si>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</si>
  <si>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</si>
  <si>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</si>
  <si>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</si>
  <si>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</si>
  <si>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</si>
  <si>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</si>
  <si>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</si>
  <si>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</si>
  <si>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</si>
  <si>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</si>
  <si>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</si>
  <si>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</si>
  <si>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</si>
  <si>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</si>
  <si>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</si>
  <si>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</si>
  <si>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</si>
  <si>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</si>
  <si>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</si>
  <si>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</si>
  <si>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</si>
  <si>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</si>
  <si>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</si>
  <si>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</si>
  <si>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</si>
  <si>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</si>
  <si>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</si>
  <si>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</si>
  <si>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</si>
  <si>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</si>
  <si>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</si>
  <si>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</si>
  <si>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</si>
  <si>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</si>
  <si>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</si>
  <si>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</si>
  <si>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</si>
  <si>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</si>
  <si>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</si>
  <si>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</si>
  <si>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</si>
  <si>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</si>
  <si>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</si>
  <si>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</si>
  <si>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</si>
  <si>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</si>
  <si>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</si>
  <si>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</si>
  <si>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</si>
  <si>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</si>
  <si>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</si>
  <si>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</si>
  <si>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</si>
  <si>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</si>
  <si>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</si>
  <si>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</si>
  <si>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</si>
  <si>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</si>
  <si>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</si>
  <si>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</si>
  <si>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</si>
  <si>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</si>
  <si>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</si>
  <si>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</si>
  <si>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</si>
  <si>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</si>
  <si>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</si>
  <si>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</si>
  <si>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</si>
  <si>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</si>
  <si>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</si>
  <si>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</si>
  <si>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</si>
  <si>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</si>
  <si>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</si>
  <si>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</si>
  <si>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</si>
  <si>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</si>
  <si>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</si>
  <si>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</si>
  <si>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</si>
  <si>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</si>
  <si>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</si>
  <si>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</si>
  <si>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</si>
  <si>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</si>
  <si>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</si>
  <si>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</si>
  <si>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</si>
  <si>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</si>
  <si>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</si>
  <si>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</si>
  <si>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</si>
  <si>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</si>
  <si>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</si>
  <si>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</si>
  <si>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</si>
  <si>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</si>
  <si>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</si>
  <si>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</si>
  <si>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</si>
  <si>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</si>
  <si>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</si>
  <si>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</si>
  <si>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</si>
  <si>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</si>
  <si>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</si>
  <si>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</si>
  <si>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</si>
  <si>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</si>
  <si>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</si>
  <si>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</si>
  <si>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</si>
  <si>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</si>
  <si>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</si>
  <si>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</si>
  <si>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</si>
  <si>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</si>
  <si>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</si>
  <si>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</si>
  <si>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</si>
  <si>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</si>
  <si>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</si>
  <si>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</si>
  <si>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</si>
  <si>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</si>
  <si>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</si>
  <si>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</si>
  <si>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</si>
  <si>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</si>
  <si>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</si>
  <si>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</si>
  <si>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</si>
  <si>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</si>
  <si>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</si>
  <si>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</si>
  <si>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</si>
  <si>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</si>
  <si>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</si>
  <si>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</si>
  <si>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</si>
  <si>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</si>
  <si>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</si>
  <si>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</si>
  <si>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</si>
  <si>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</si>
  <si>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</si>
  <si>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</si>
  <si>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</si>
  <si>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</si>
  <si>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</si>
  <si>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</si>
  <si>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</si>
  <si>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</si>
  <si>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</si>
  <si>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</si>
  <si>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</si>
  <si>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</si>
  <si>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</si>
  <si>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</si>
  <si>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</si>
  <si>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</si>
  <si>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</si>
  <si>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</si>
  <si>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</si>
  <si>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</si>
  <si>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</si>
  <si>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</si>
  <si>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</si>
  <si>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</si>
  <si>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</si>
  <si>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</si>
  <si>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</si>
  <si>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</si>
  <si>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</si>
  <si>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</si>
  <si>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</si>
  <si>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</si>
  <si>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</si>
  <si>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</si>
  <si>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</si>
  <si>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</si>
  <si>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</si>
  <si>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</si>
  <si>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</si>
  <si>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</si>
  <si>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</si>
  <si>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</si>
  <si>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</si>
  <si>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</si>
  <si>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</si>
  <si>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</si>
  <si>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</si>
  <si>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</si>
  <si>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</si>
  <si>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</si>
  <si>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</si>
  <si>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</si>
  <si>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</si>
  <si>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</si>
  <si>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</si>
  <si>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</si>
  <si>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</si>
  <si>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</si>
  <si>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</si>
  <si>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</si>
  <si>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</si>
  <si>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</si>
  <si>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</si>
  <si>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</si>
  <si>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</si>
  <si>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</si>
  <si>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</si>
  <si>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</si>
  <si>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</si>
  <si>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</si>
  <si>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</si>
  <si>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</si>
  <si>
    <t>曹丕三次伐吳表、諸葛亮五次北伐表</t>
    <phoneticPr fontId="1" type="noConversion"/>
  </si>
  <si>
    <t>曹丕4年至7年、曹叡至2年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</si>
</sst>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7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3184"/>
        <c:axId val="68473576"/>
      </c:scatterChart>
      <c:valAx>
        <c:axId val="684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3576"/>
        <c:crosses val="autoZero"/>
        <c:crossBetween val="midCat"/>
      </c:valAx>
      <c:valAx>
        <c:axId val="684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ySplit="1" topLeftCell="A39" activePane="bottomLeft" state="frozen"/>
      <selection pane="bottomLeft" activeCell="A71" sqref="A7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626.57142857142856</v>
      </c>
      <c r="P2" s="1">
        <f>$C$2+O2</f>
        <v>44645.571428571428</v>
      </c>
      <c r="Q2">
        <f>(M2-$F$2)*$L$11</f>
        <v>528.63160613821867</v>
      </c>
      <c r="R2" s="1">
        <f>$C$2+Q2</f>
        <v>44547.631606138217</v>
      </c>
    </row>
    <row r="3" spans="1:18" x14ac:dyDescent="0.15">
      <c r="A3">
        <v>102</v>
      </c>
      <c r="B3" t="str">
        <f t="shared" ref="B3:B71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718.71428571428567</v>
      </c>
      <c r="P3" s="1">
        <f t="shared" ref="P3:R8" si="6">$C$2+O3</f>
        <v>44737.714285714283</v>
      </c>
      <c r="Q3">
        <f t="shared" ref="Q3:Q8" si="7">(M3-$F$2)*$L$11</f>
        <v>579.54315729117707</v>
      </c>
      <c r="R3" s="1">
        <f t="shared" si="6"/>
        <v>44598.543157291177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1087.2857142857142</v>
      </c>
      <c r="P4" s="1">
        <f t="shared" si="6"/>
        <v>45106.285714285717</v>
      </c>
      <c r="Q4">
        <f t="shared" si="7"/>
        <v>698.3367766480801</v>
      </c>
      <c r="R4" s="1">
        <f t="shared" si="6"/>
        <v>44717.336776648081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1621.7142857142856</v>
      </c>
      <c r="P5" s="1">
        <f>$C$2+O5</f>
        <v>45640.714285714283</v>
      </c>
      <c r="Q5">
        <f t="shared" si="7"/>
        <v>841.73764572891309</v>
      </c>
      <c r="R5" s="1">
        <f>$C$2+Q5</f>
        <v>44860.737645728914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2441.7857142857142</v>
      </c>
      <c r="P6" s="1">
        <f t="shared" si="6"/>
        <v>46460.785714285717</v>
      </c>
      <c r="Q6">
        <f t="shared" si="7"/>
        <v>1111.5688668395928</v>
      </c>
      <c r="R6" s="1">
        <f t="shared" si="6"/>
        <v>45130.568866839596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2709</v>
      </c>
      <c r="P7" s="1">
        <f t="shared" si="6"/>
        <v>46728</v>
      </c>
      <c r="Q7">
        <f t="shared" si="7"/>
        <v>1155.6922111721569</v>
      </c>
      <c r="R7" s="1">
        <f t="shared" si="6"/>
        <v>45174.692211172158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2709</v>
      </c>
      <c r="P8" s="1">
        <f t="shared" si="6"/>
        <v>46728</v>
      </c>
      <c r="Q8">
        <f t="shared" si="7"/>
        <v>1155.6922111721569</v>
      </c>
      <c r="R8" s="1">
        <f>$C$2+Q8</f>
        <v>45174.692211172158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9.2142857142857135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0.84852585254930757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:C71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  <row r="71" spans="1:9" x14ac:dyDescent="0.15">
      <c r="A71">
        <v>602</v>
      </c>
      <c r="B71" t="str">
        <f t="shared" si="2"/>
        <v>卷70</v>
      </c>
      <c r="C71" s="1">
        <f t="shared" si="151"/>
        <v>44716</v>
      </c>
      <c r="D71" s="1">
        <v>44722</v>
      </c>
      <c r="E71" s="2">
        <f t="shared" ref="E71" si="160">D71-C71+1</f>
        <v>7</v>
      </c>
      <c r="F71">
        <f t="shared" ref="F71" si="161">G70+1</f>
        <v>223</v>
      </c>
      <c r="G71" s="2">
        <v>227</v>
      </c>
      <c r="H71">
        <f t="shared" ref="H71" si="162">IF(F71*G71&lt;0,ABS(F71)+ABS(G71),G71-F71+1)</f>
        <v>5</v>
      </c>
      <c r="I71">
        <f t="shared" ref="I71" si="163">E71/H71</f>
        <v>1.4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5" activePane="bottomLeft" state="frozen"/>
      <selection pane="bottomLeft" activeCell="I71" sqref="I71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438</v>
      </c>
      <c r="G17" t="s">
        <v>490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439</v>
      </c>
      <c r="G20" t="s">
        <v>440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441</v>
      </c>
      <c r="H21" s="11" t="s">
        <v>370</v>
      </c>
      <c r="I21" t="str">
        <f t="shared" si="0"/>
        <v>312|[卷20](5_筆記/资治通鉴20.html)|漢紀十二|-118|-110||西南諸夷|漢武帝17年至23年至31年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442</v>
      </c>
      <c r="H23" s="11" t="s">
        <v>372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443</v>
      </c>
      <c r="H24" s="11" t="s">
        <v>373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463</v>
      </c>
      <c r="H39" s="11" t="s">
        <v>420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445</v>
      </c>
      <c r="G46" t="s">
        <v>444</v>
      </c>
      <c r="H46" s="11" t="s">
        <v>446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447</v>
      </c>
      <c r="H47" s="11" t="s">
        <v>448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450</v>
      </c>
      <c r="G48" t="s">
        <v>451</v>
      </c>
      <c r="H48" s="11" t="s">
        <v>449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453</v>
      </c>
      <c r="H49" s="11" t="s">
        <v>452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454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455</v>
      </c>
      <c r="G51" t="s">
        <v>456</v>
      </c>
      <c r="H51" s="13" t="s">
        <v>457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459</v>
      </c>
      <c r="H52" s="11" t="s">
        <v>458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460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462</v>
      </c>
      <c r="H54" s="11" t="s">
        <v>461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466</v>
      </c>
      <c r="G55" t="s">
        <v>465</v>
      </c>
      <c r="H55" s="11" t="s">
        <v>464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467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469</v>
      </c>
      <c r="H57" s="11" t="s">
        <v>468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470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471</v>
      </c>
      <c r="H59" s="11" t="s">
        <v>472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473</v>
      </c>
      <c r="H60" s="11" t="s">
        <v>474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475</v>
      </c>
      <c r="H61" s="11" t="s">
        <v>476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477</v>
      </c>
      <c r="H62" s="11" t="s">
        <v>478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480</v>
      </c>
      <c r="G63" t="s">
        <v>479</v>
      </c>
      <c r="H63" s="14" t="s">
        <v>481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482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483</v>
      </c>
      <c r="H65" s="11" t="s">
        <v>484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485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486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487</v>
      </c>
      <c r="H68" s="11" t="s">
        <v>488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489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491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99</v>
      </c>
      <c r="D71">
        <f>VLOOKUP($A71,統計!$A:$G,6,)</f>
        <v>223</v>
      </c>
      <c r="E71">
        <f>VLOOKUP($A71,統計!$A:$G,7,)</f>
        <v>227</v>
      </c>
      <c r="G71" t="s">
        <v>492</v>
      </c>
      <c r="H71" s="11" t="s">
        <v>493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2022-06-10T11:51:19Z</dcterms:modified>
</cp:coreProperties>
</file>