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統計" sheetId="1" r:id="rId1"/>
    <sheet name="目錄生成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I49" i="1" l="1"/>
  <c r="H49" i="1"/>
  <c r="F49" i="1"/>
  <c r="E49" i="1"/>
  <c r="C49" i="1"/>
  <c r="B49" i="1"/>
  <c r="H48" i="1" l="1"/>
  <c r="F48" i="1"/>
  <c r="E48" i="1"/>
  <c r="I48" i="1" s="1"/>
  <c r="C48" i="1"/>
  <c r="B48" i="1"/>
  <c r="C47" i="1" l="1"/>
  <c r="H47" i="1"/>
  <c r="F47" i="1"/>
  <c r="E47" i="1"/>
  <c r="I47" i="1" s="1"/>
  <c r="B47" i="1"/>
  <c r="I46" i="1" l="1"/>
  <c r="H46" i="1"/>
  <c r="F46" i="1"/>
  <c r="E46" i="1"/>
  <c r="B46" i="1"/>
  <c r="F45" i="1" l="1"/>
  <c r="H45" i="1" s="1"/>
  <c r="I45" i="1" s="1"/>
  <c r="E45" i="1"/>
  <c r="B45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H44" i="1"/>
  <c r="E44" i="1"/>
  <c r="B44" i="1"/>
  <c r="I44" i="1" l="1"/>
  <c r="H43" i="1"/>
  <c r="E43" i="1"/>
  <c r="B43" i="1"/>
  <c r="I43" i="1" l="1"/>
  <c r="H42" i="1"/>
  <c r="E42" i="1"/>
  <c r="B42" i="1"/>
  <c r="I42" i="1" l="1"/>
  <c r="H41" i="1"/>
  <c r="I41" i="1" s="1"/>
  <c r="E41" i="1"/>
  <c r="B41" i="1"/>
  <c r="H40" i="1" l="1"/>
  <c r="E40" i="1"/>
  <c r="B40" i="1"/>
  <c r="I40" i="1" l="1"/>
  <c r="H39" i="1"/>
  <c r="E39" i="1"/>
  <c r="B39" i="1"/>
  <c r="I39" i="1" l="1"/>
  <c r="H38" i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4" i="3" l="1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295" i="3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<sst xmlns="http://schemas.openxmlformats.org/spreadsheetml/2006/main" count="459" uniqueCount="456">
  <si>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</si>
  <si>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</si>
  <si>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</si>
  <si>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</si>
  <si>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</si>
  <si>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</si>
  <si>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</si>
  <si>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</si>
  <si>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</si>
  <si>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</si>
  <si>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</si>
  <si>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</si>
  <si>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</si>
  <si>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</si>
  <si>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</si>
  <si>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</si>
  <si>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</si>
  <si>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</si>
  <si>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</si>
  <si>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</si>
  <si>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</si>
  <si>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</si>
  <si>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</si>
  <si>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</si>
  <si>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</si>
  <si>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</si>
  <si>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</si>
  <si>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</si>
  <si>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</si>
  <si>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</si>
  <si>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</si>
  <si>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</si>
  <si>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</si>
  <si>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</si>
  <si>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</si>
  <si>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</si>
  <si>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</si>
  <si>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</si>
  <si>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</si>
  <si>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</si>
  <si>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</si>
  <si>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</si>
  <si>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</si>
  <si>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</si>
  <si>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</si>
  <si>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</si>
  <si>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</si>
  <si>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</si>
  <si>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</si>
  <si>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</si>
  <si>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</si>
  <si>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</si>
  <si>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</si>
  <si>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</si>
  <si>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</si>
  <si>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</si>
  <si>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</si>
  <si>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</si>
  <si>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</si>
  <si>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</si>
  <si>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</si>
  <si>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</si>
  <si>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</si>
  <si>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</si>
  <si>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</si>
  <si>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</si>
  <si>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</si>
  <si>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</si>
  <si>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</si>
  <si>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</si>
  <si>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</si>
  <si>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</si>
  <si>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</si>
  <si>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</si>
  <si>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</si>
  <si>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</si>
  <si>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</si>
  <si>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</si>
  <si>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</si>
  <si>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</si>
  <si>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</si>
  <si>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</si>
  <si>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</si>
  <si>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</si>
  <si>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</si>
  <si>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</si>
  <si>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</si>
  <si>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</si>
  <si>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</si>
  <si>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</si>
  <si>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</si>
  <si>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</si>
  <si>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</si>
  <si>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</si>
  <si>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</si>
  <si>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</si>
  <si>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</si>
  <si>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</si>
  <si>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</si>
  <si>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</si>
  <si>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</si>
  <si>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</si>
  <si>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</si>
  <si>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</si>
  <si>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</si>
  <si>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</si>
  <si>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</si>
  <si>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</si>
  <si>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</si>
  <si>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</si>
  <si>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</si>
  <si>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</si>
  <si>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</si>
  <si>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</si>
  <si>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</si>
  <si>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</si>
  <si>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</si>
  <si>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</si>
  <si>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</si>
  <si>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</si>
  <si>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</si>
  <si>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</si>
  <si>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</si>
  <si>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</si>
  <si>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</si>
  <si>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</si>
  <si>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</si>
  <si>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</si>
  <si>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</si>
  <si>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</si>
  <si>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</si>
  <si>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</si>
  <si>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</si>
  <si>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</si>
  <si>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</si>
  <si>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</si>
  <si>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</si>
  <si>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</si>
  <si>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</si>
  <si>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</si>
  <si>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</si>
  <si>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</si>
  <si>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</si>
  <si>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</si>
  <si>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</si>
  <si>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</si>
  <si>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</si>
  <si>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</si>
  <si>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</si>
  <si>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</si>
  <si>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</si>
  <si>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</si>
  <si>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</si>
  <si>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</si>
  <si>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</si>
  <si>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</si>
  <si>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</si>
  <si>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</si>
  <si>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</si>
  <si>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</si>
  <si>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</si>
  <si>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</si>
  <si>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</si>
  <si>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</si>
  <si>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</si>
  <si>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</si>
  <si>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</si>
  <si>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</si>
  <si>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</si>
  <si>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</si>
  <si>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</si>
  <si>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</si>
  <si>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</si>
  <si>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</si>
  <si>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</si>
  <si>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</si>
  <si>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</si>
  <si>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</si>
  <si>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</si>
  <si>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</si>
  <si>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</si>
  <si>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</si>
  <si>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</si>
  <si>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</si>
  <si>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</si>
  <si>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</si>
  <si>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</si>
  <si>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</si>
  <si>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</si>
  <si>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</si>
  <si>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</si>
  <si>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</si>
  <si>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</si>
  <si>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</si>
  <si>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</si>
  <si>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</si>
  <si>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</si>
  <si>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</si>
  <si>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</si>
  <si>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</si>
  <si>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</si>
  <si>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</si>
  <si>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</si>
  <si>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</si>
  <si>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</si>
  <si>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</si>
  <si>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</si>
  <si>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</si>
  <si>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</si>
  <si>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</si>
  <si>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</si>
  <si>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</si>
  <si>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</si>
  <si>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</si>
  <si>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</si>
  <si>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</si>
  <si>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</si>
  <si>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</si>
  <si>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</si>
  <si>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</si>
  <si>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</si>
  <si>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</si>
  <si>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</si>
  <si>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</si>
  <si>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</si>
  <si>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</si>
  <si>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</si>
  <si>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</si>
  <si>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</si>
  <si>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</si>
  <si>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</si>
  <si>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</si>
  <si>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</si>
  <si>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</si>
  <si>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</si>
  <si>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</si>
  <si>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</si>
  <si>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</si>
  <si>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</si>
  <si>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</si>
  <si>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</si>
  <si>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</si>
  <si>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</si>
  <si>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</si>
  <si>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</si>
  <si>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</si>
  <si>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</si>
  <si>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</si>
  <si>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</si>
  <si>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</si>
  <si>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</si>
  <si>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</si>
  <si>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</si>
  <si>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</si>
  <si>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</si>
  <si>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</si>
  <si>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</si>
  <si>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</si>
  <si>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</si>
  <si>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</si>
  <si>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</si>
  <si>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</si>
  <si>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</si>
  <si>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</si>
  <si>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</si>
  <si>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</si>
  <si>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</si>
  <si>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</si>
  <si>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</si>
  <si>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</si>
  <si>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</si>
  <si>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</si>
  <si>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</si>
  <si>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</si>
  <si>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</si>
  <si>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</si>
  <si>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</si>
  <si>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</si>
  <si>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</si>
  <si>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</si>
  <si>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</si>
  <si>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</si>
  <si>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</si>
  <si>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</si>
  <si>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</si>
  <si>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</si>
  <si>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</si>
  <si>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</si>
  <si>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</si>
  <si>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</si>
  <si>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</si>
  <si>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</si>
  <si>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</si>
  <si>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</si>
  <si>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</si>
  <si>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</si>
  <si>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</si>
  <si>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</si>
  <si>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</si>
  <si>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</si>
  <si>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</si>
  <si>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</si>
  <si>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</si>
  <si>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</si>
  <si>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</si>
  <si>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</si>
  <si>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</si>
  <si>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</si>
  <si>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</si>
  <si>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</si>
  <si>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</si>
  <si>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</si>
  <si>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</si>
  <si>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</si>
  <si>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</si>
  <si>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</si>
  <si>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</si>
  <si>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</si>
  <si>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</si>
  <si>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</si>
  <si>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</si>
  <si>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</si>
  <si>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</si>
  <si>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</si>
  <si>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</si>
  <si>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</si>
  <si>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</si>
  <si>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</si>
  <si>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</si>
  <si>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</si>
  <si>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</si>
  <si>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</si>
  <si>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</si>
  <si>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</si>
  <si>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</si>
  <si>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</si>
  <si>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</si>
  <si>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</si>
  <si>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</si>
  <si>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</si>
  <si>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</si>
  <si>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</si>
  <si>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</si>
  <si>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</si>
  <si>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</si>
  <si>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</si>
  <si>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</si>
  <si>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</si>
  <si>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</si>
  <si>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</si>
  <si>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</si>
  <si>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</si>
  <si>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</si>
  <si>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</si>
  <si>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</si>
  <si>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</si>
  <si>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</si>
  <si>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</si>
  <si>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</si>
  <si>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</si>
  <si>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</si>
  <si>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</si>
  <si>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</si>
  <si>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</si>
  <si>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</si>
  <si>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</si>
  <si>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</si>
  <si>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</si>
  <si>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</si>
  <si>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</si>
  <si>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</si>
  <si>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</si>
  <si>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</si>
  <si>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</si>
  <si>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</si>
  <si>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</si>
  <si>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</si>
  <si>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</si>
  <si>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</si>
  <si>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</si>
  <si>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</si>
  <si>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</si>
  <si>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</si>
  <si>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</si>
  <si>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</si>
  <si>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</si>
  <si>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</si>
  <si>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</si>
  <si>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</si>
  <si>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</si>
  <si>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</si>
  <si>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</si>
  <si>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</si>
  <si>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</si>
  <si>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</si>
  <si>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</si>
  <si>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</si>
  <si>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諸呂世系圖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</si>
  <si>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</si>
  <si>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</si>
  <si>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</si>
  <si>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</si>
  <si>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</si>
  <si>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</si>
  <si>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</si>
  <si>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</si>
  <si>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</si>
  <si>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</si>
  <si>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</si>
  <si>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</si>
  <si>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</si>
  <si>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</si>
  <si>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</si>
  <si>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</si>
  <si>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</si>
  <si>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</si>
  <si>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</si>
  <si>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</si>
  <si>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</si>
  <si>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</si>
  <si>
    <t>王莽7年至14年</t>
    <phoneticPr fontId="1" type="noConversion"/>
  </si>
  <si>
    <t>王莽滅親表、漢儒天子妻妾制</t>
    <phoneticPr fontId="1" type="noConversion"/>
  </si>
  <si>
    <t>王莽15年、玄漢至2年</t>
    <phoneticPr fontId="1" type="noConversion"/>
  </si>
  <si>
    <t>東漢幽州十郡、銅馬諸賊表</t>
    <phoneticPr fontId="1" type="noConversion"/>
  </si>
  <si>
    <t>漢光武帝至2年</t>
    <phoneticPr fontId="1" type="noConversion"/>
  </si>
  <si>
    <t>漢光武帝3年至5年</t>
    <phoneticPr fontId="1" type="noConversion"/>
  </si>
  <si>
    <t>耿氏世系、莎車王世系</t>
    <phoneticPr fontId="1" type="noConversion"/>
  </si>
  <si>
    <t>陰氏世系</t>
    <phoneticPr fontId="1" type="noConversion"/>
  </si>
  <si>
    <t>漢光武帝6年至11年</t>
  </si>
  <si>
    <t>漢光武帝12年至22年</t>
    <phoneticPr fontId="1" type="noConversion"/>
  </si>
  <si>
    <t>羌人諸种、光武子嗣表</t>
    <phoneticPr fontId="1" type="noConversion"/>
  </si>
  <si>
    <t>漢光武帝23年至33年、漢明帝至3年</t>
    <phoneticPr fontId="1" type="noConversion"/>
  </si>
  <si>
    <t>光武官員俸祿表</t>
    <phoneticPr fontId="1" type="noConversion"/>
  </si>
  <si>
    <t>孔子世系簡圖(至秦)、秦始皇關系圖</t>
    <phoneticPr fontId="1" type="noConversion"/>
  </si>
  <si>
    <t>周禮宴請等級、韓信戰役表</t>
    <phoneticPr fontId="1" type="noConversion"/>
  </si>
  <si>
    <t>詔書形式、驛站交通規格、鞋類型</t>
    <phoneticPr fontId="1" type="noConversion"/>
  </si>
  <si>
    <t>漢惠帝掛名子嗣表</t>
    <phoneticPr fontId="1" type="noConversion"/>
  </si>
  <si>
    <t>漢歷代皇帝生前廟名、大夫罪名表、各類彗星</t>
    <phoneticPr fontId="1" type="noConversion"/>
  </si>
  <si>
    <t>秦漢三公九卿概要</t>
    <phoneticPr fontId="1" type="noConversion"/>
  </si>
  <si>
    <t>漢徭役類型</t>
    <phoneticPr fontId="1" type="noConversion"/>
  </si>
  <si>
    <t>七國之亂世系圖、臧兒田竇世系圖</t>
    <phoneticPr fontId="1" type="noConversion"/>
  </si>
  <si>
    <t>淮南衡山謀反世系、死守外戚的平陽侯曹氏</t>
    <phoneticPr fontId="1" type="noConversion"/>
  </si>
  <si>
    <t>武功爵表、張騫兩次探索各國紀要、白鹿皮幣</t>
    <phoneticPr fontId="1" type="noConversion"/>
  </si>
  <si>
    <t>西南諸夷</t>
    <phoneticPr fontId="1" type="noConversion"/>
  </si>
  <si>
    <t>漢朝匈奴官制、漢武帝子嗣、人臣功五品</t>
    <phoneticPr fontId="1" type="noConversion"/>
  </si>
  <si>
    <t>匈奴五單于爭立背景、假設蓋主嫁王充、上官皇后世系</t>
    <phoneticPr fontId="1" type="noConversion"/>
  </si>
  <si>
    <t>西遊記人物原型、黃河改道概況</t>
    <phoneticPr fontId="1" type="noConversion"/>
  </si>
  <si>
    <t>南陽樊氏世系、扶風馬氏世系</t>
    <phoneticPr fontId="1" type="noConversion"/>
  </si>
  <si>
    <t>漢明帝4年至18年</t>
  </si>
  <si>
    <t>二宋二梁貴人世系</t>
    <phoneticPr fontId="1" type="noConversion"/>
  </si>
  <si>
    <t>漢章帝至9年</t>
  </si>
  <si>
    <t>漢章帝10年至13年、漢和帝至3年</t>
    <phoneticPr fontId="1" type="noConversion"/>
  </si>
  <si>
    <t>漢龜茲王世系</t>
    <phoneticPr fontId="1" type="noConversion"/>
  </si>
  <si>
    <t>六代之樂、西漢皇后外戚結局表</t>
    <phoneticPr fontId="1" type="noConversion"/>
  </si>
  <si>
    <t>漢和帝4年至17年</t>
    <phoneticPr fontId="1" type="noConversion"/>
  </si>
  <si>
    <t>東漢燒當羌鬥爭史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</si>
</sst>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48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99368"/>
        <c:axId val="341288392"/>
      </c:scatterChart>
      <c:valAx>
        <c:axId val="34119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288392"/>
        <c:crosses val="autoZero"/>
        <c:crossBetween val="midCat"/>
      </c:valAx>
      <c:valAx>
        <c:axId val="34128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199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pane ySplit="1" topLeftCell="A20" activePane="bottomLeft" state="frozen"/>
      <selection pane="bottomLeft" activeCell="G32" sqref="G32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9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664.41666666666674</v>
      </c>
      <c r="P2" s="1">
        <f>$C$2+O2</f>
        <v>44683.416666666664</v>
      </c>
      <c r="Q2">
        <f>(M2-$F$2)*$L$11</f>
        <v>447.04165175293133</v>
      </c>
      <c r="R2" s="1">
        <f>$C$2+Q2</f>
        <v>44466.04165175293</v>
      </c>
    </row>
    <row r="3" spans="1:18" x14ac:dyDescent="0.15">
      <c r="A3">
        <v>102</v>
      </c>
      <c r="B3" t="str">
        <f t="shared" ref="B3:B49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f>G2+1</f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762.125</v>
      </c>
      <c r="P3" s="1">
        <f t="shared" ref="P3:R8" si="6">$C$2+O3</f>
        <v>44781.125</v>
      </c>
      <c r="Q3">
        <f t="shared" ref="Q3:Q8" si="7">(M3-$F$2)*$L$11</f>
        <v>490.09542238724254</v>
      </c>
      <c r="R3" s="1">
        <f t="shared" si="6"/>
        <v>44509.09542238724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f t="shared" ref="F4:F44" si="8">G3+1</f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1152.9583333333335</v>
      </c>
      <c r="P4" s="1">
        <f t="shared" si="6"/>
        <v>45171.958333333336</v>
      </c>
      <c r="Q4">
        <f t="shared" si="7"/>
        <v>590.55422053396876</v>
      </c>
      <c r="R4" s="1">
        <f t="shared" si="6"/>
        <v>44609.554220533966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f t="shared" si="8"/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1719.6666666666667</v>
      </c>
      <c r="P5" s="1">
        <f>$C$2+O5</f>
        <v>45738.666666666664</v>
      </c>
      <c r="Q5">
        <f t="shared" si="7"/>
        <v>711.82234115394522</v>
      </c>
      <c r="R5" s="1">
        <f>$C$2+Q5</f>
        <v>44730.822341153944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f t="shared" si="8"/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2589.2708333333335</v>
      </c>
      <c r="P6" s="1">
        <f t="shared" si="6"/>
        <v>46608.270833333336</v>
      </c>
      <c r="Q6">
        <f t="shared" si="7"/>
        <v>940.00732551579461</v>
      </c>
      <c r="R6" s="1">
        <f t="shared" si="6"/>
        <v>44959.007325515791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f t="shared" si="8"/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2872.625</v>
      </c>
      <c r="P7" s="1">
        <f t="shared" si="6"/>
        <v>46891.625</v>
      </c>
      <c r="Q7">
        <f t="shared" si="7"/>
        <v>977.32059339886439</v>
      </c>
      <c r="R7" s="1">
        <f t="shared" si="6"/>
        <v>44996.320593398865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f t="shared" si="8"/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2872.625</v>
      </c>
      <c r="P8" s="1">
        <f t="shared" si="6"/>
        <v>46891.625</v>
      </c>
      <c r="Q8">
        <f t="shared" si="7"/>
        <v>977.32059339886439</v>
      </c>
      <c r="R8" s="1">
        <f>$C$2+Q8</f>
        <v>44996.320593398865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f t="shared" si="8"/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f t="shared" si="8"/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9.7708333333333339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9">D11-C11+1</f>
        <v>6</v>
      </c>
      <c r="F11">
        <f t="shared" si="8"/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0.71756284390518676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9"/>
        <v>8</v>
      </c>
      <c r="F12">
        <f t="shared" si="8"/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9"/>
        <v>9</v>
      </c>
      <c r="F13">
        <f t="shared" si="8"/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9"/>
        <v>10</v>
      </c>
      <c r="F14">
        <f t="shared" si="8"/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9"/>
        <v>9</v>
      </c>
      <c r="F15">
        <f t="shared" si="8"/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9"/>
        <v>8</v>
      </c>
      <c r="F16">
        <f t="shared" si="8"/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9"/>
        <v>9</v>
      </c>
      <c r="F17">
        <f t="shared" si="8"/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9"/>
        <v>7</v>
      </c>
      <c r="F18">
        <f t="shared" si="8"/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9"/>
        <v>7</v>
      </c>
      <c r="F19">
        <f t="shared" si="8"/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9"/>
        <v>9</v>
      </c>
      <c r="F20">
        <f t="shared" si="8"/>
        <v>-124</v>
      </c>
      <c r="G20" s="2">
        <v>-119</v>
      </c>
      <c r="H20">
        <f t="shared" si="0"/>
        <v>6</v>
      </c>
      <c r="I20">
        <f t="shared" ref="I20" si="10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9"/>
        <v>7</v>
      </c>
      <c r="F21">
        <f t="shared" si="8"/>
        <v>-118</v>
      </c>
      <c r="G21" s="2">
        <v>-110</v>
      </c>
      <c r="H21">
        <f t="shared" si="0"/>
        <v>9</v>
      </c>
      <c r="I21">
        <f t="shared" ref="I21" si="11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9"/>
        <v>7</v>
      </c>
      <c r="F22">
        <f t="shared" si="8"/>
        <v>-109</v>
      </c>
      <c r="G22">
        <v>-99</v>
      </c>
      <c r="H22">
        <f t="shared" si="0"/>
        <v>11</v>
      </c>
      <c r="I22">
        <f t="shared" ref="I22:I23" si="12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9"/>
        <v>8</v>
      </c>
      <c r="F23">
        <f t="shared" si="8"/>
        <v>-98</v>
      </c>
      <c r="G23" s="2">
        <v>-87</v>
      </c>
      <c r="H23">
        <f t="shared" si="0"/>
        <v>12</v>
      </c>
      <c r="I23">
        <f t="shared" si="12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9"/>
        <v>10</v>
      </c>
      <c r="F24">
        <f t="shared" si="8"/>
        <v>-86</v>
      </c>
      <c r="G24">
        <v>-75</v>
      </c>
      <c r="H24">
        <f t="shared" si="0"/>
        <v>12</v>
      </c>
      <c r="I24">
        <f t="shared" ref="I24" si="13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9"/>
        <v>9</v>
      </c>
      <c r="F25">
        <f t="shared" si="8"/>
        <v>-74</v>
      </c>
      <c r="G25">
        <v>-68</v>
      </c>
      <c r="H25">
        <f t="shared" si="0"/>
        <v>7</v>
      </c>
      <c r="I25">
        <f t="shared" ref="I25:I27" si="14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9"/>
        <v>6</v>
      </c>
      <c r="F26">
        <f t="shared" si="8"/>
        <v>-67</v>
      </c>
      <c r="G26">
        <v>-62</v>
      </c>
      <c r="H26">
        <f t="shared" si="0"/>
        <v>6</v>
      </c>
      <c r="I26">
        <f t="shared" ref="I26" si="15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9"/>
        <v>3</v>
      </c>
      <c r="F27">
        <f t="shared" si="8"/>
        <v>-61</v>
      </c>
      <c r="G27">
        <v>-59</v>
      </c>
      <c r="H27">
        <f t="shared" si="0"/>
        <v>3</v>
      </c>
      <c r="I27">
        <f t="shared" si="14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9"/>
        <v>7</v>
      </c>
      <c r="F28">
        <f t="shared" si="8"/>
        <v>-58</v>
      </c>
      <c r="G28" s="2">
        <v>-49</v>
      </c>
      <c r="H28">
        <f t="shared" si="0"/>
        <v>10</v>
      </c>
      <c r="I28">
        <f t="shared" ref="I28" si="16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7">D29-C29+1</f>
        <v>5</v>
      </c>
      <c r="F29">
        <f t="shared" si="8"/>
        <v>-48</v>
      </c>
      <c r="G29" s="2">
        <v>-42</v>
      </c>
      <c r="H29">
        <f t="shared" si="0"/>
        <v>7</v>
      </c>
      <c r="I29">
        <f t="shared" ref="I29:I34" si="18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7"/>
        <v>7</v>
      </c>
      <c r="F30">
        <f t="shared" si="8"/>
        <v>-41</v>
      </c>
      <c r="G30" s="2">
        <v>-33</v>
      </c>
      <c r="H30">
        <f t="shared" si="0"/>
        <v>9</v>
      </c>
      <c r="I30">
        <f t="shared" si="18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7"/>
        <v>9</v>
      </c>
      <c r="F31">
        <f t="shared" si="8"/>
        <v>-32</v>
      </c>
      <c r="G31" s="2">
        <v>-23</v>
      </c>
      <c r="H31">
        <f t="shared" si="0"/>
        <v>10</v>
      </c>
      <c r="I31">
        <f t="shared" si="18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7"/>
        <v>8</v>
      </c>
      <c r="F32">
        <f t="shared" si="8"/>
        <v>-22</v>
      </c>
      <c r="G32" s="2">
        <v>-14</v>
      </c>
      <c r="H32">
        <f t="shared" ref="H32:H35" si="19">IF(F32*G32&lt;0,ABS(F32)+ABS(G32),G32-F32+1)</f>
        <v>9</v>
      </c>
      <c r="I32">
        <f t="shared" si="18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7"/>
        <v>5</v>
      </c>
      <c r="F33">
        <f t="shared" si="8"/>
        <v>-13</v>
      </c>
      <c r="G33" s="2">
        <v>-8</v>
      </c>
      <c r="H33">
        <f t="shared" si="19"/>
        <v>6</v>
      </c>
      <c r="I33">
        <f t="shared" si="18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7"/>
        <v>5</v>
      </c>
      <c r="F34">
        <f t="shared" si="8"/>
        <v>-7</v>
      </c>
      <c r="G34" s="2">
        <v>-6</v>
      </c>
      <c r="H34">
        <f t="shared" si="19"/>
        <v>2</v>
      </c>
      <c r="I34">
        <f t="shared" si="18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20">D35-C35+1</f>
        <v>3</v>
      </c>
      <c r="F35">
        <f t="shared" si="8"/>
        <v>-5</v>
      </c>
      <c r="G35" s="2">
        <v>-3</v>
      </c>
      <c r="H35">
        <f t="shared" si="19"/>
        <v>3</v>
      </c>
      <c r="I35">
        <f t="shared" ref="I35" si="21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2">D36-C36+1</f>
        <v>5</v>
      </c>
      <c r="F36">
        <f t="shared" si="8"/>
        <v>-2</v>
      </c>
      <c r="G36" s="2">
        <v>2</v>
      </c>
      <c r="H36">
        <f t="shared" ref="H36:H41" si="23">IF(F36*G36&lt;0,ABS(F36)+ABS(G36),G36-F36+1)</f>
        <v>4</v>
      </c>
      <c r="I36">
        <f t="shared" ref="I36" si="24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5">D37-C37+1</f>
        <v>5</v>
      </c>
      <c r="F37">
        <f t="shared" si="8"/>
        <v>3</v>
      </c>
      <c r="G37" s="2">
        <v>8</v>
      </c>
      <c r="H37">
        <f t="shared" si="23"/>
        <v>6</v>
      </c>
      <c r="I37">
        <f t="shared" ref="I37" si="26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7">D38-C38+1</f>
        <v>6</v>
      </c>
      <c r="F38">
        <f t="shared" si="8"/>
        <v>9</v>
      </c>
      <c r="G38" s="2">
        <v>14</v>
      </c>
      <c r="H38">
        <f t="shared" si="23"/>
        <v>6</v>
      </c>
      <c r="I38">
        <f t="shared" ref="I38" si="28">E38/H38</f>
        <v>1</v>
      </c>
    </row>
    <row r="39" spans="1:9" x14ac:dyDescent="0.15">
      <c r="A39">
        <v>402</v>
      </c>
      <c r="B39" t="str">
        <f t="shared" si="2"/>
        <v>卷38</v>
      </c>
      <c r="C39" s="1">
        <v>44397</v>
      </c>
      <c r="D39" s="1">
        <v>44403</v>
      </c>
      <c r="E39" s="2">
        <f t="shared" ref="E39" si="29">D39-C39+1</f>
        <v>7</v>
      </c>
      <c r="F39">
        <f t="shared" si="8"/>
        <v>15</v>
      </c>
      <c r="G39" s="2">
        <v>22</v>
      </c>
      <c r="H39">
        <f t="shared" si="23"/>
        <v>8</v>
      </c>
      <c r="I39">
        <f t="shared" ref="I39" si="30">E39/H39</f>
        <v>0.875</v>
      </c>
    </row>
    <row r="40" spans="1:9" x14ac:dyDescent="0.15">
      <c r="A40">
        <v>403</v>
      </c>
      <c r="B40" t="str">
        <f t="shared" si="2"/>
        <v>卷39</v>
      </c>
      <c r="C40" s="1">
        <v>44404</v>
      </c>
      <c r="D40" s="1">
        <v>44409</v>
      </c>
      <c r="E40" s="2">
        <f t="shared" ref="E40" si="31">D40-C40+1</f>
        <v>6</v>
      </c>
      <c r="F40">
        <f t="shared" si="8"/>
        <v>23</v>
      </c>
      <c r="G40" s="2">
        <v>24</v>
      </c>
      <c r="H40">
        <f t="shared" si="23"/>
        <v>2</v>
      </c>
      <c r="I40">
        <f t="shared" ref="I40" si="32">E40/H40</f>
        <v>3</v>
      </c>
    </row>
    <row r="41" spans="1:9" x14ac:dyDescent="0.15">
      <c r="A41">
        <v>501</v>
      </c>
      <c r="B41" t="str">
        <f t="shared" si="2"/>
        <v>卷40</v>
      </c>
      <c r="C41" s="1">
        <v>44410</v>
      </c>
      <c r="D41" s="1">
        <v>44416</v>
      </c>
      <c r="E41" s="2">
        <f t="shared" ref="E41" si="33">D41-C41+1</f>
        <v>7</v>
      </c>
      <c r="F41">
        <f t="shared" si="8"/>
        <v>25</v>
      </c>
      <c r="G41" s="2">
        <v>26</v>
      </c>
      <c r="H41">
        <f t="shared" si="23"/>
        <v>2</v>
      </c>
      <c r="I41">
        <f t="shared" ref="I41:I46" si="34">E41/H41</f>
        <v>3.5</v>
      </c>
    </row>
    <row r="42" spans="1:9" x14ac:dyDescent="0.15">
      <c r="A42">
        <v>502</v>
      </c>
      <c r="B42" t="str">
        <f t="shared" si="2"/>
        <v>卷41</v>
      </c>
      <c r="C42" s="1">
        <v>44417</v>
      </c>
      <c r="D42" s="1">
        <v>44424</v>
      </c>
      <c r="E42" s="2">
        <f t="shared" ref="E42" si="35">D42-C42+1</f>
        <v>8</v>
      </c>
      <c r="F42">
        <f t="shared" si="8"/>
        <v>27</v>
      </c>
      <c r="G42" s="2">
        <v>29</v>
      </c>
      <c r="H42">
        <f t="shared" ref="H42" si="36">IF(F42*G42&lt;0,ABS(F42)+ABS(G42),G42-F42+1)</f>
        <v>3</v>
      </c>
      <c r="I42">
        <f t="shared" si="34"/>
        <v>2.6666666666666665</v>
      </c>
    </row>
    <row r="43" spans="1:9" x14ac:dyDescent="0.15">
      <c r="A43">
        <v>503</v>
      </c>
      <c r="B43" t="str">
        <f t="shared" si="2"/>
        <v>卷42</v>
      </c>
      <c r="C43" s="1">
        <v>44425</v>
      </c>
      <c r="D43" s="1">
        <v>44430</v>
      </c>
      <c r="E43" s="2">
        <f t="shared" ref="E43" si="37">D43-C43+1</f>
        <v>6</v>
      </c>
      <c r="F43">
        <f t="shared" si="8"/>
        <v>30</v>
      </c>
      <c r="G43" s="2">
        <v>35</v>
      </c>
      <c r="H43">
        <f t="shared" ref="H43" si="38">IF(F43*G43&lt;0,ABS(F43)+ABS(G43),G43-F43+1)</f>
        <v>6</v>
      </c>
      <c r="I43">
        <f t="shared" si="34"/>
        <v>1</v>
      </c>
    </row>
    <row r="44" spans="1:9" x14ac:dyDescent="0.15">
      <c r="A44">
        <v>504</v>
      </c>
      <c r="B44" t="str">
        <f t="shared" si="2"/>
        <v>卷43</v>
      </c>
      <c r="C44" s="1">
        <v>44431</v>
      </c>
      <c r="D44" s="1">
        <v>44438</v>
      </c>
      <c r="E44" s="2">
        <f t="shared" ref="E44" si="39">D44-C44+1</f>
        <v>8</v>
      </c>
      <c r="F44">
        <f t="shared" si="8"/>
        <v>36</v>
      </c>
      <c r="G44" s="2">
        <v>46</v>
      </c>
      <c r="H44">
        <f t="shared" ref="H44" si="40">IF(F44*G44&lt;0,ABS(F44)+ABS(G44),G44-F44+1)</f>
        <v>11</v>
      </c>
      <c r="I44">
        <f t="shared" si="34"/>
        <v>0.72727272727272729</v>
      </c>
    </row>
    <row r="45" spans="1:9" x14ac:dyDescent="0.15">
      <c r="A45">
        <v>505</v>
      </c>
      <c r="B45" t="str">
        <f t="shared" si="2"/>
        <v>卷44</v>
      </c>
      <c r="C45" s="1">
        <v>44439</v>
      </c>
      <c r="D45" s="1">
        <v>44446</v>
      </c>
      <c r="E45" s="2">
        <f t="shared" ref="E45" si="41">D45-C45+1</f>
        <v>8</v>
      </c>
      <c r="F45">
        <f t="shared" ref="F45" si="42">G44+1</f>
        <v>47</v>
      </c>
      <c r="G45" s="2">
        <v>60</v>
      </c>
      <c r="H45">
        <f t="shared" ref="H45" si="43">IF(F45*G45&lt;0,ABS(F45)+ABS(G45),G45-F45+1)</f>
        <v>14</v>
      </c>
      <c r="I45">
        <f t="shared" si="34"/>
        <v>0.5714285714285714</v>
      </c>
    </row>
    <row r="46" spans="1:9" x14ac:dyDescent="0.15">
      <c r="A46">
        <v>506</v>
      </c>
      <c r="B46" t="str">
        <f t="shared" si="2"/>
        <v>卷45</v>
      </c>
      <c r="C46" s="1">
        <v>44447</v>
      </c>
      <c r="D46" s="1">
        <v>44455</v>
      </c>
      <c r="E46" s="2">
        <f t="shared" ref="E46" si="44">D46-C46+1</f>
        <v>9</v>
      </c>
      <c r="F46">
        <f t="shared" ref="F46" si="45">G45+1</f>
        <v>61</v>
      </c>
      <c r="G46" s="2">
        <v>75</v>
      </c>
      <c r="H46">
        <f t="shared" ref="H46" si="46">IF(F46*G46&lt;0,ABS(F46)+ABS(G46),G46-F46+1)</f>
        <v>15</v>
      </c>
      <c r="I46">
        <f t="shared" si="34"/>
        <v>0.6</v>
      </c>
    </row>
    <row r="47" spans="1:9" x14ac:dyDescent="0.15">
      <c r="A47">
        <v>507</v>
      </c>
      <c r="B47" t="str">
        <f t="shared" si="2"/>
        <v>卷46</v>
      </c>
      <c r="C47" s="1">
        <f>D46+1</f>
        <v>44456</v>
      </c>
      <c r="D47" s="1">
        <v>44462</v>
      </c>
      <c r="E47" s="2">
        <f t="shared" ref="E47" si="47">D47-C47+1</f>
        <v>7</v>
      </c>
      <c r="F47">
        <f t="shared" ref="F47" si="48">G46+1</f>
        <v>76</v>
      </c>
      <c r="G47" s="2">
        <v>84</v>
      </c>
      <c r="H47">
        <f t="shared" ref="H47" si="49">IF(F47*G47&lt;0,ABS(F47)+ABS(G47),G47-F47+1)</f>
        <v>9</v>
      </c>
      <c r="I47">
        <f t="shared" ref="I47" si="50">E47/H47</f>
        <v>0.77777777777777779</v>
      </c>
    </row>
    <row r="48" spans="1:9" x14ac:dyDescent="0.15">
      <c r="A48">
        <v>508</v>
      </c>
      <c r="B48" t="str">
        <f t="shared" si="2"/>
        <v>卷47</v>
      </c>
      <c r="C48" s="1">
        <f>D47+1</f>
        <v>44463</v>
      </c>
      <c r="D48" s="1">
        <v>44469</v>
      </c>
      <c r="E48" s="2">
        <f t="shared" ref="E48" si="51">D48-C48+1</f>
        <v>7</v>
      </c>
      <c r="F48">
        <f t="shared" ref="F48" si="52">G47+1</f>
        <v>85</v>
      </c>
      <c r="G48" s="2">
        <v>91</v>
      </c>
      <c r="H48">
        <f t="shared" ref="H48" si="53">IF(F48*G48&lt;0,ABS(F48)+ABS(G48),G48-F48+1)</f>
        <v>7</v>
      </c>
      <c r="I48">
        <f t="shared" ref="I48" si="54">E48/H48</f>
        <v>1</v>
      </c>
    </row>
    <row r="49" spans="1:9" x14ac:dyDescent="0.15">
      <c r="A49">
        <v>509</v>
      </c>
      <c r="B49" t="str">
        <f t="shared" si="2"/>
        <v>卷48</v>
      </c>
      <c r="C49" s="1">
        <f>D48+1</f>
        <v>44470</v>
      </c>
      <c r="D49" s="1">
        <v>44477</v>
      </c>
      <c r="E49" s="2">
        <f t="shared" ref="E49" si="55">D49-C49+1</f>
        <v>8</v>
      </c>
      <c r="F49">
        <f t="shared" ref="F49" si="56">G48+1</f>
        <v>92</v>
      </c>
      <c r="G49" s="2">
        <v>105</v>
      </c>
      <c r="H49">
        <f t="shared" ref="H49" si="57">IF(F49*G49&lt;0,ABS(F49)+ABS(G49),G49-F49+1)</f>
        <v>14</v>
      </c>
      <c r="I49">
        <f t="shared" ref="I49" si="58">E49/H49</f>
        <v>0.5714285714285714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workbookViewId="0">
      <pane ySplit="1" topLeftCell="A29" activePane="bottomLeft" state="frozen"/>
      <selection pane="bottomLeft" activeCell="G48" sqref="G48"/>
    </sheetView>
  </sheetViews>
  <sheetFormatPr defaultRowHeight="13.5" x14ac:dyDescent="0.15"/>
  <cols>
    <col min="6" max="6" width="33.375" customWidth="1"/>
    <col min="7" max="7" width="22.125" customWidth="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388</v>
      </c>
      <c r="G1" s="5" t="s">
        <v>389</v>
      </c>
      <c r="H1" s="10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386</v>
      </c>
      <c r="H2" t="s">
        <v>348</v>
      </c>
      <c r="I2" t="str">
        <f>"["&amp;B2&amp;"](5_筆記/资治通鉴"&amp;SUBSTITUTE(B2,"卷","")&amp;".html)|"&amp;C2&amp;"|"&amp;D2&amp;"|"&amp;E2&amp;"|"&amp;F2&amp;"|"&amp;G2&amp;"|"&amp;H2</f>
        <v>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390</v>
      </c>
      <c r="G3" t="s">
        <v>387</v>
      </c>
      <c r="H3" t="s">
        <v>347</v>
      </c>
      <c r="I3" t="str">
        <f t="shared" ref="I3:I66" si="0">"["&amp;B3&amp;"](5_筆記/资治通鉴"&amp;SUBSTITUTE(B3,"卷","")&amp;".html)|"&amp;C3&amp;"|"&amp;D3&amp;"|"&amp;E3&amp;"|"&amp;F3&amp;"|"&amp;G3&amp;"|"&amp;H3</f>
        <v>[卷2](5_筆記/资治通鉴2.html)|周紀二|-368|-321|齊威王時期諸田譜系|商鞅二十等爵|周顯王共48年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391</v>
      </c>
      <c r="H4" t="s">
        <v>349</v>
      </c>
      <c r="I4" t="str">
        <f t="shared" si="0"/>
        <v>[卷3](5_筆記/资治通鉴3.html)|周紀三|-320|-298||古蜀國世系|周慎靚王共6年、周赧王至17年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392</v>
      </c>
      <c r="H5" t="s">
        <v>350</v>
      </c>
      <c r="I5" t="str">
        <f t="shared" si="0"/>
        <v>[卷4](5_筆記/资治通鉴4.html)|周紀四|-297|-273||楚国都城与各种郢都、西周國、東周國|周赧王18年至42年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433</v>
      </c>
      <c r="H6" t="s">
        <v>351</v>
      </c>
      <c r="I6" t="str">
        <f t="shared" si="0"/>
        <v>[卷5](5_筆記/资治通鉴5.html)|周紀五|-272|-256|孔子世系簡圖(至秦)、秦始皇關系圖||周赧王43年至59年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393</v>
      </c>
      <c r="H7" t="s">
        <v>352</v>
      </c>
      <c r="I7" t="str">
        <f t="shared" si="0"/>
        <v>[卷6](5_筆記/资治通鉴6.html)|秦紀一|-255|-228||韓國都城變遷史|秦昭襄王52年至56年、秦孝文王共1年、秦莊襄王共3年、秦王政至19年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394</v>
      </c>
      <c r="H8" t="s">
        <v>353</v>
      </c>
      <c r="I8" t="str">
        <f t="shared" si="0"/>
        <v>[卷7](5_筆記/资治通鉴7.html)|秦紀二|-227|-209|王翦家族、蒙驁家族、項燕家族||秦始皇20年至37年、秦二世元年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t="s">
        <v>354</v>
      </c>
      <c r="I9" t="str">
        <f t="shared" si="0"/>
        <v>[卷8](5_筆記/资治通鉴8.html)|秦紀三|-208|-207|||秦二世2年至3年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396</v>
      </c>
      <c r="G10" t="s">
        <v>395</v>
      </c>
      <c r="H10" t="s">
        <v>362</v>
      </c>
      <c r="I10" t="str">
        <f t="shared" si="0"/>
        <v>[卷9](5_筆記/资治通鉴9.html)|漢紀一|-206|-205|秦末漢初政權逗逼分裂圖|歷代歲首表|楚漢至2年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434</v>
      </c>
      <c r="H11" t="s">
        <v>355</v>
      </c>
      <c r="I11" t="str">
        <f t="shared" si="0"/>
        <v>[卷10](5_筆記/资治通鉴10.html)|漢紀二|-204|-203||周禮宴請等級、韓信戰役表|楚漢3年至4年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435</v>
      </c>
      <c r="H12" t="s">
        <v>356</v>
      </c>
      <c r="I12" t="str">
        <f t="shared" si="0"/>
        <v>[卷11](5_筆記/资治通鉴11.html)|漢紀三|-202|-200||詔書形式、驛站交通規格、鞋類型|漢高祖5年至7年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t="s">
        <v>357</v>
      </c>
      <c r="I13" t="str">
        <f t="shared" si="0"/>
        <v>[卷12](5_筆記/资治通鉴12.html)|漢紀四|-199|-188|||漢高祖8年至12年、漢惠帝共7年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397</v>
      </c>
      <c r="G14" t="s">
        <v>436</v>
      </c>
      <c r="H14" t="s">
        <v>358</v>
      </c>
      <c r="I14" t="str">
        <f t="shared" si="0"/>
        <v>[卷13](5_筆記/资治通鉴13.html)|漢紀五|-187|-178|諸呂世系圖|漢惠帝掛名子嗣表|漢高后共8年、漢文帝至2年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437</v>
      </c>
      <c r="H15" t="s">
        <v>359</v>
      </c>
      <c r="I15" t="str">
        <f t="shared" si="0"/>
        <v>[卷14](5_筆記/资治通鉴14.html)|漢紀六|-177|-170||漢歷代皇帝生前廟名、大夫罪名表、各類彗星|漢文帝3年至10年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438</v>
      </c>
      <c r="H16" t="s">
        <v>360</v>
      </c>
      <c r="I16" t="str">
        <f t="shared" si="0"/>
        <v>[卷15](5_筆記/资治通鉴15.html)|漢紀七|-169|-155||秦漢三公九卿概要|漢文帝11年至23年、漢景帝至2年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440</v>
      </c>
      <c r="G17" t="s">
        <v>439</v>
      </c>
      <c r="H17" t="s">
        <v>361</v>
      </c>
      <c r="I17" t="str">
        <f t="shared" si="0"/>
        <v>[卷16](5_筆記/资治通鉴16.html)|漢紀八|-154|-141|七國之亂世系圖、臧兒田竇世系圖|漢徭役類型|漢景帝3年至16年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399</v>
      </c>
      <c r="G18" t="s">
        <v>398</v>
      </c>
      <c r="H18" t="s">
        <v>363</v>
      </c>
      <c r="I18" t="str">
        <f t="shared" si="0"/>
        <v>[卷17](5_筆記/资治通鉴17.html)|漢紀九|-140|-134|衛霍裙帶世系|牢獄別稱|漢武帝至7年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400</v>
      </c>
      <c r="H19" t="s">
        <v>364</v>
      </c>
      <c r="I19" t="str">
        <f t="shared" si="0"/>
        <v>[卷18](5_筆記/资治通鉴18.html)|漢紀十|-133|-125||武帝時期漢匈重要戰役|漢武帝8年至16年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441</v>
      </c>
      <c r="G20" t="s">
        <v>442</v>
      </c>
      <c r="H20" t="s">
        <v>365</v>
      </c>
      <c r="I20" t="str">
        <f t="shared" si="0"/>
        <v>[卷19](5_筆記/资治通鉴19.html)|漢紀十一|-124|-119|淮南衡山謀反世系、死守外戚的平陽侯曹氏|武功爵表、張騫兩次探索各國紀要、白鹿皮幣|漢武帝17年至22年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443</v>
      </c>
      <c r="H21" t="s">
        <v>370</v>
      </c>
      <c r="I21" t="str">
        <f t="shared" si="0"/>
        <v>[卷20](5_筆記/资治通鉴20.html)|漢紀十二|-118|-110||西南諸夷|漢武帝17年至23年至31年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t="s">
        <v>371</v>
      </c>
      <c r="I22" t="str">
        <f t="shared" si="0"/>
        <v>[卷21](5_筆記/资治通鉴21.html)|漢紀十三|-109|-99|||漢武帝32年至42年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444</v>
      </c>
      <c r="H23" t="s">
        <v>372</v>
      </c>
      <c r="I23" t="str">
        <f t="shared" si="0"/>
        <v>[卷22](5_筆記/资治通鉴22.html)|漢紀十四|-98|-87||漢朝匈奴官制、漢武帝子嗣、人臣功五品|漢武帝43年至54年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445</v>
      </c>
      <c r="H24" t="s">
        <v>373</v>
      </c>
      <c r="I24" t="str">
        <f t="shared" si="0"/>
        <v>[卷23](5_筆記/资治通鉴23.html)|漢紀十五|-86|-75|匈奴五單于爭立背景、假設蓋主嫁王充、上官皇后世系||漢昭帝至12年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401</v>
      </c>
      <c r="G25" t="s">
        <v>402</v>
      </c>
      <c r="H25" t="s">
        <v>374</v>
      </c>
      <c r="I25" t="str">
        <f t="shared" si="0"/>
        <v>[卷24](5_筆記/资治通鉴24.html)|漢紀十六|-74|-68|漢武帝子嗣皇帝示意圖、霍光世系|西漢綬帶顏色、各時代盜墓信息|漢昭帝13年、漢廢帝、漢宣帝至6年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403</v>
      </c>
      <c r="H26" t="s">
        <v>375</v>
      </c>
      <c r="I26" t="str">
        <f t="shared" si="0"/>
        <v>[卷25](5_筆記/资治通鉴25.html)|漢紀十七|-67|-62||五爭車師|漢宣帝7年至12年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376</v>
      </c>
      <c r="I27" t="str">
        <f t="shared" si="0"/>
        <v>[卷26](5_筆記/资治通鉴26.html)|漢紀十八|-61|-59|||漢宣帝13年至15年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405</v>
      </c>
      <c r="G28" t="s">
        <v>404</v>
      </c>
      <c r="H28" t="s">
        <v>377</v>
      </c>
      <c r="I28" t="str">
        <f t="shared" si="0"/>
        <v>[卷27](5_筆記/资治通鉴27.html)|漢紀十九|-58|-49|麒麟閣十一功臣成分|五單于爭立表|漢宣帝16年至25年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406</v>
      </c>
      <c r="H29" t="s">
        <v>378</v>
      </c>
      <c r="I29" t="str">
        <f t="shared" si="0"/>
        <v>[卷28](5_筆記/资治通鉴28.html)|漢紀二十|-48|-42||蕭史黨爭表、舜命九官（尚書）|漢元帝至7年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407</v>
      </c>
      <c r="H30" s="11" t="s">
        <v>379</v>
      </c>
      <c r="I30" t="str">
        <f t="shared" si="0"/>
        <v>[卷29](5_筆記/资治通鉴29.html)|漢紀二十一|-41|-33|金日磾及班彪世系||漢元帝8年至16年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408</v>
      </c>
      <c r="H31" s="11" t="s">
        <v>380</v>
      </c>
      <c r="I31" t="str">
        <f t="shared" si="0"/>
        <v>[卷30](5_筆記/资治通鉴30.html)|漢紀二十二|-32|-23|呼韓邪世系||漢成帝至10年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409</v>
      </c>
      <c r="G32" t="s">
        <v>410</v>
      </c>
      <c r="H32" t="s">
        <v>381</v>
      </c>
      <c r="I32" t="str">
        <f t="shared" si="0"/>
        <v>[卷31](5_筆記/资治通鉴31.html)|漢紀二十三|-22|-14|許平君世系、班氏世系|墳形製|漢成帝11年19年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411</v>
      </c>
      <c r="H33" t="s">
        <v>382</v>
      </c>
      <c r="I33" t="str">
        <f t="shared" si="0"/>
        <v>[卷32](5_筆記/资治通鉴32.html)|漢紀二十四|-13|-8|馮奉世世系||漢成帝20年至25年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412</v>
      </c>
      <c r="H34" t="s">
        <v>383</v>
      </c>
      <c r="I34" t="str">
        <f t="shared" si="0"/>
        <v>[卷33](5_筆記/资治通鉴33.html)|漢紀二十五|-7|-6|傅丁太后世系||漢成帝26年、漢哀帝元年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413</v>
      </c>
      <c r="H35" t="s">
        <v>384</v>
      </c>
      <c r="I35" t="str">
        <f t="shared" si="0"/>
        <v>[卷34](5_筆記/资治通鉴34.html)|漢紀二十六|-5|-3||西漢帝王男寵表|漢哀帝2年至4年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415</v>
      </c>
      <c r="G36" t="s">
        <v>414</v>
      </c>
      <c r="H36" t="s">
        <v>385</v>
      </c>
      <c r="I36" t="str">
        <f t="shared" si="0"/>
        <v>[卷35](5_筆記/资治通鉴35.html)|漢紀二十七|-2|2|衛子夫後衛氏世系|新三公分職|漢哀帝5年至6年、漢平帝至2年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416</v>
      </c>
      <c r="H37" t="s">
        <v>417</v>
      </c>
      <c r="I37" t="str">
        <f t="shared" si="0"/>
        <v>[卷36](5_筆記/资治通鉴36.html)|漢紀二十八|3|8||九錫之法|漢平帝3年至6年、王莽居攝、始初至3年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419</v>
      </c>
      <c r="H38" t="s">
        <v>418</v>
      </c>
      <c r="I38" t="str">
        <f t="shared" si="0"/>
        <v>[卷37](5_筆記/资治通鉴37.html)|漢紀二十九|9|14||王莽十一公表、漢官儀印制|王莽至6年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67</v>
      </c>
      <c r="D39">
        <f>VLOOKUP($A39,統計!$A:$G,6,)</f>
        <v>15</v>
      </c>
      <c r="E39">
        <f>VLOOKUP($A39,統計!$A:$G,7,)</f>
        <v>22</v>
      </c>
      <c r="G39" t="s">
        <v>421</v>
      </c>
      <c r="H39" s="11" t="s">
        <v>420</v>
      </c>
      <c r="I39" t="str">
        <f t="shared" si="0"/>
        <v>[卷38](5_筆記/资治通鉴38.html)|漢紀三十|15|22||王莽滅親表、漢儒天子妻妾制|王莽7年至14年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68</v>
      </c>
      <c r="D40">
        <f>VLOOKUP($A40,統計!$A:$G,6,)</f>
        <v>23</v>
      </c>
      <c r="E40">
        <f>VLOOKUP($A40,統計!$A:$G,7,)</f>
        <v>24</v>
      </c>
      <c r="G40" t="s">
        <v>423</v>
      </c>
      <c r="H40" s="11" t="s">
        <v>422</v>
      </c>
      <c r="I40" t="str">
        <f t="shared" si="0"/>
        <v>[卷39](5_筆記/资治通鉴39.html)|漢紀三十一|23|24||東漢幽州十郡、銅馬諸賊表|王莽15年、玄漢至2年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69</v>
      </c>
      <c r="D41">
        <f>VLOOKUP($A41,統計!$A:$G,6,)</f>
        <v>25</v>
      </c>
      <c r="E41">
        <f>VLOOKUP($A41,統計!$A:$G,7,)</f>
        <v>26</v>
      </c>
      <c r="H41" s="11" t="s">
        <v>424</v>
      </c>
      <c r="I41" t="str">
        <f t="shared" si="0"/>
        <v>[卷40](5_筆記/资治通鉴40.html)|漢紀三十二|25|26|||漢光武帝至2年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70</v>
      </c>
      <c r="D42">
        <f>VLOOKUP($A42,統計!$A:$G,6,)</f>
        <v>27</v>
      </c>
      <c r="E42">
        <f>VLOOKUP($A42,統計!$A:$G,7,)</f>
        <v>29</v>
      </c>
      <c r="F42" t="s">
        <v>426</v>
      </c>
      <c r="H42" s="11" t="s">
        <v>425</v>
      </c>
      <c r="I42" t="str">
        <f t="shared" si="0"/>
        <v>[卷41](5_筆記/资治通鉴41.html)|漢紀三十三|27|29|耿氏世系、莎車王世系||漢光武帝3年至5年</v>
      </c>
    </row>
    <row r="43" spans="1:9" x14ac:dyDescent="0.15">
      <c r="A43">
        <v>503</v>
      </c>
      <c r="B43" t="str">
        <f>VLOOKUP($A43,統計!$A:$G,2,)</f>
        <v>卷42</v>
      </c>
      <c r="C43" t="s">
        <v>71</v>
      </c>
      <c r="D43">
        <f>VLOOKUP($A43,統計!$A:$G,6,)</f>
        <v>30</v>
      </c>
      <c r="E43">
        <f>VLOOKUP($A43,統計!$A:$G,7,)</f>
        <v>35</v>
      </c>
      <c r="F43" t="s">
        <v>427</v>
      </c>
      <c r="H43" t="s">
        <v>428</v>
      </c>
      <c r="I43" t="str">
        <f t="shared" si="0"/>
        <v>[卷42](5_筆記/资治通鉴42.html)|漢紀三十四|30|35|陰氏世系||漢光武帝6年至11年</v>
      </c>
    </row>
    <row r="44" spans="1:9" x14ac:dyDescent="0.15">
      <c r="A44">
        <v>504</v>
      </c>
      <c r="B44" t="str">
        <f>VLOOKUP($A44,統計!$A:$G,2,)</f>
        <v>卷43</v>
      </c>
      <c r="C44" t="s">
        <v>72</v>
      </c>
      <c r="D44">
        <f>VLOOKUP($A44,統計!$A:$G,6,)</f>
        <v>36</v>
      </c>
      <c r="E44">
        <f>VLOOKUP($A44,統計!$A:$G,7,)</f>
        <v>46</v>
      </c>
      <c r="G44" t="s">
        <v>430</v>
      </c>
      <c r="H44" t="s">
        <v>429</v>
      </c>
      <c r="I44" t="str">
        <f t="shared" si="0"/>
        <v>[卷43](5_筆記/资治通鉴43.html)|漢紀三十五|36|46||羌人諸种、光武子嗣表|漢光武帝12年至22年</v>
      </c>
    </row>
    <row r="45" spans="1:9" x14ac:dyDescent="0.15">
      <c r="A45">
        <v>505</v>
      </c>
      <c r="B45" t="str">
        <f>VLOOKUP($A45,統計!$A:$G,2,)</f>
        <v>卷44</v>
      </c>
      <c r="C45" t="s">
        <v>73</v>
      </c>
      <c r="D45">
        <f>VLOOKUP($A45,統計!$A:$G,6,)</f>
        <v>47</v>
      </c>
      <c r="E45">
        <f>VLOOKUP($A45,統計!$A:$G,7,)</f>
        <v>60</v>
      </c>
      <c r="G45" t="s">
        <v>432</v>
      </c>
      <c r="H45" t="s">
        <v>431</v>
      </c>
      <c r="I45" t="str">
        <f t="shared" si="0"/>
        <v>[卷44](5_筆記/资治通鉴44.html)|漢紀三十六|47|60||光武官員俸祿表|漢光武帝23年至33年、漢明帝至3年</v>
      </c>
    </row>
    <row r="46" spans="1:9" x14ac:dyDescent="0.15">
      <c r="A46">
        <v>506</v>
      </c>
      <c r="B46" t="str">
        <f>VLOOKUP($A46,統計!$A:$G,2,)</f>
        <v>卷45</v>
      </c>
      <c r="C46" t="s">
        <v>74</v>
      </c>
      <c r="D46">
        <f>VLOOKUP($A46,統計!$A:$G,6,)</f>
        <v>61</v>
      </c>
      <c r="E46">
        <f>VLOOKUP($A46,統計!$A:$G,7,)</f>
        <v>75</v>
      </c>
      <c r="F46" t="s">
        <v>447</v>
      </c>
      <c r="G46" t="s">
        <v>446</v>
      </c>
      <c r="H46" t="s">
        <v>448</v>
      </c>
      <c r="I46" t="str">
        <f t="shared" si="0"/>
        <v>[卷45](5_筆記/资治通鉴45.html)|漢紀三十七|61|75|南陽樊氏世系、扶風馬氏世系|西遊記人物原型、黃河改道概況|漢明帝4年至18年</v>
      </c>
    </row>
    <row r="47" spans="1:9" x14ac:dyDescent="0.15">
      <c r="A47">
        <v>507</v>
      </c>
      <c r="B47" t="str">
        <f>VLOOKUP($A47,統計!$A:$G,2,)</f>
        <v>卷46</v>
      </c>
      <c r="C47" t="s">
        <v>75</v>
      </c>
      <c r="D47">
        <f>VLOOKUP($A47,統計!$A:$G,6,)</f>
        <v>76</v>
      </c>
      <c r="E47">
        <f>VLOOKUP($A47,統計!$A:$G,7,)</f>
        <v>84</v>
      </c>
      <c r="F47" t="s">
        <v>449</v>
      </c>
      <c r="H47" t="s">
        <v>450</v>
      </c>
      <c r="I47" t="str">
        <f t="shared" si="0"/>
        <v>[卷46](5_筆記/资治通鉴46.html)|漢紀三十八|76|84|二宋二梁貴人世系||漢章帝至9年</v>
      </c>
    </row>
    <row r="48" spans="1:9" x14ac:dyDescent="0.15">
      <c r="A48">
        <v>508</v>
      </c>
      <c r="B48" t="str">
        <f>VLOOKUP($A48,統計!$A:$G,2,)</f>
        <v>卷47</v>
      </c>
      <c r="C48" t="s">
        <v>76</v>
      </c>
      <c r="D48">
        <f>VLOOKUP($A48,統計!$A:$G,6,)</f>
        <v>85</v>
      </c>
      <c r="E48">
        <f>VLOOKUP($A48,統計!$A:$G,7,)</f>
        <v>91</v>
      </c>
      <c r="F48" t="s">
        <v>452</v>
      </c>
      <c r="G48" t="s">
        <v>453</v>
      </c>
      <c r="H48" t="s">
        <v>451</v>
      </c>
      <c r="I48" t="str">
        <f t="shared" si="0"/>
        <v>[卷47](5_筆記/资治通鉴47.html)|漢紀三十九|85|91|漢龜茲王世系|六代之樂、西漢皇后外戚結局表|漢章帝10年至13年、漢和帝至3年</v>
      </c>
    </row>
    <row r="49" spans="1:9" x14ac:dyDescent="0.15">
      <c r="A49">
        <v>509</v>
      </c>
      <c r="B49" t="str">
        <f>VLOOKUP($A49,統計!$A:$G,2,)</f>
        <v>卷48</v>
      </c>
      <c r="C49" t="s">
        <v>77</v>
      </c>
      <c r="D49">
        <f>VLOOKUP($A49,統計!$A:$G,6,)</f>
        <v>92</v>
      </c>
      <c r="E49">
        <f>VLOOKUP($A49,統計!$A:$G,7,)</f>
        <v>105</v>
      </c>
      <c r="G49" t="s">
        <v>455</v>
      </c>
      <c r="H49" t="s">
        <v>454</v>
      </c>
      <c r="I49" t="str">
        <f t="shared" si="0"/>
        <v>[卷48](5_筆記/资治通鉴48.html)|漢紀四十|92|105||東漢燒當羌鬥爭史|漢和帝4年至17年</v>
      </c>
    </row>
    <row r="50" spans="1:9" x14ac:dyDescent="0.15">
      <c r="A50">
        <v>510</v>
      </c>
      <c r="B50" t="e">
        <f>VLOOKUP($A50,統計!$A:$G,2,)</f>
        <v>#N/A</v>
      </c>
      <c r="C50" t="s">
        <v>78</v>
      </c>
      <c r="D50" t="e">
        <f>VLOOKUP($A50,統計!$A:$G,6,)</f>
        <v>#N/A</v>
      </c>
      <c r="E50" t="e">
        <f>VLOOKUP($A50,統計!$A:$G,7,)</f>
        <v>#N/A</v>
      </c>
      <c r="I50" t="e">
        <f t="shared" si="0"/>
        <v>#N/A</v>
      </c>
    </row>
    <row r="51" spans="1:9" x14ac:dyDescent="0.15">
      <c r="A51">
        <v>511</v>
      </c>
      <c r="B51" t="e">
        <f>VLOOKUP($A51,統計!$A:$G,2,)</f>
        <v>#N/A</v>
      </c>
      <c r="C51" t="s">
        <v>79</v>
      </c>
      <c r="D51" t="e">
        <f>VLOOKUP($A51,統計!$A:$G,6,)</f>
        <v>#N/A</v>
      </c>
      <c r="E51" t="e">
        <f>VLOOKUP($A51,統計!$A:$G,7,)</f>
        <v>#N/A</v>
      </c>
      <c r="I51" t="e">
        <f t="shared" si="0"/>
        <v>#N/A</v>
      </c>
    </row>
    <row r="52" spans="1:9" x14ac:dyDescent="0.15">
      <c r="A52">
        <v>512</v>
      </c>
      <c r="B52" t="e">
        <f>VLOOKUP($A52,統計!$A:$G,2,)</f>
        <v>#N/A</v>
      </c>
      <c r="C52" t="s">
        <v>80</v>
      </c>
      <c r="D52" t="e">
        <f>VLOOKUP($A52,統計!$A:$G,6,)</f>
        <v>#N/A</v>
      </c>
      <c r="E52" t="e">
        <f>VLOOKUP($A52,統計!$A:$G,7,)</f>
        <v>#N/A</v>
      </c>
      <c r="I52" t="e">
        <f t="shared" si="0"/>
        <v>#N/A</v>
      </c>
    </row>
    <row r="53" spans="1:9" x14ac:dyDescent="0.15">
      <c r="A53">
        <v>513</v>
      </c>
      <c r="B53" t="e">
        <f>VLOOKUP($A53,統計!$A:$G,2,)</f>
        <v>#N/A</v>
      </c>
      <c r="C53" t="s">
        <v>81</v>
      </c>
      <c r="D53" t="e">
        <f>VLOOKUP($A53,統計!$A:$G,6,)</f>
        <v>#N/A</v>
      </c>
      <c r="E53" t="e">
        <f>VLOOKUP($A53,統計!$A:$G,7,)</f>
        <v>#N/A</v>
      </c>
      <c r="I53" t="e">
        <f t="shared" si="0"/>
        <v>#N/A</v>
      </c>
    </row>
    <row r="54" spans="1:9" x14ac:dyDescent="0.15">
      <c r="A54">
        <v>514</v>
      </c>
      <c r="B54" t="e">
        <f>VLOOKUP($A54,統計!$A:$G,2,)</f>
        <v>#N/A</v>
      </c>
      <c r="C54" t="s">
        <v>82</v>
      </c>
      <c r="D54" t="e">
        <f>VLOOKUP($A54,統計!$A:$G,6,)</f>
        <v>#N/A</v>
      </c>
      <c r="E54" t="e">
        <f>VLOOKUP($A54,統計!$A:$G,7,)</f>
        <v>#N/A</v>
      </c>
      <c r="I54" t="e">
        <f t="shared" si="0"/>
        <v>#N/A</v>
      </c>
    </row>
    <row r="55" spans="1:9" x14ac:dyDescent="0.15">
      <c r="A55">
        <v>515</v>
      </c>
      <c r="B55" t="e">
        <f>VLOOKUP($A55,統計!$A:$G,2,)</f>
        <v>#N/A</v>
      </c>
      <c r="C55" t="s">
        <v>83</v>
      </c>
      <c r="D55" t="e">
        <f>VLOOKUP($A55,統計!$A:$G,6,)</f>
        <v>#N/A</v>
      </c>
      <c r="E55" t="e">
        <f>VLOOKUP($A55,統計!$A:$G,7,)</f>
        <v>#N/A</v>
      </c>
      <c r="I55" t="e">
        <f t="shared" si="0"/>
        <v>#N/A</v>
      </c>
    </row>
    <row r="56" spans="1:9" x14ac:dyDescent="0.15">
      <c r="A56">
        <v>516</v>
      </c>
      <c r="B56" t="e">
        <f>VLOOKUP($A56,統計!$A:$G,2,)</f>
        <v>#N/A</v>
      </c>
      <c r="C56" t="s">
        <v>84</v>
      </c>
      <c r="D56" t="e">
        <f>VLOOKUP($A56,統計!$A:$G,6,)</f>
        <v>#N/A</v>
      </c>
      <c r="E56" t="e">
        <f>VLOOKUP($A56,統計!$A:$G,7,)</f>
        <v>#N/A</v>
      </c>
      <c r="I56" t="e">
        <f t="shared" si="0"/>
        <v>#N/A</v>
      </c>
    </row>
    <row r="57" spans="1:9" x14ac:dyDescent="0.15">
      <c r="A57">
        <v>517</v>
      </c>
      <c r="B57" t="e">
        <f>VLOOKUP($A57,統計!$A:$G,2,)</f>
        <v>#N/A</v>
      </c>
      <c r="C57" t="s">
        <v>85</v>
      </c>
      <c r="D57" t="e">
        <f>VLOOKUP($A57,統計!$A:$G,6,)</f>
        <v>#N/A</v>
      </c>
      <c r="E57" t="e">
        <f>VLOOKUP($A57,統計!$A:$G,7,)</f>
        <v>#N/A</v>
      </c>
      <c r="I57" t="e">
        <f t="shared" si="0"/>
        <v>#N/A</v>
      </c>
    </row>
    <row r="58" spans="1:9" x14ac:dyDescent="0.15">
      <c r="A58">
        <v>518</v>
      </c>
      <c r="B58" t="e">
        <f>VLOOKUP($A58,統計!$A:$G,2,)</f>
        <v>#N/A</v>
      </c>
      <c r="C58" t="s">
        <v>86</v>
      </c>
      <c r="D58" t="e">
        <f>VLOOKUP($A58,統計!$A:$G,6,)</f>
        <v>#N/A</v>
      </c>
      <c r="E58" t="e">
        <f>VLOOKUP($A58,統計!$A:$G,7,)</f>
        <v>#N/A</v>
      </c>
      <c r="I58" t="e">
        <f t="shared" si="0"/>
        <v>#N/A</v>
      </c>
    </row>
    <row r="59" spans="1:9" x14ac:dyDescent="0.15">
      <c r="A59">
        <v>519</v>
      </c>
      <c r="B59" t="e">
        <f>VLOOKUP($A59,統計!$A:$G,2,)</f>
        <v>#N/A</v>
      </c>
      <c r="C59" t="s">
        <v>87</v>
      </c>
      <c r="D59" t="e">
        <f>VLOOKUP($A59,統計!$A:$G,6,)</f>
        <v>#N/A</v>
      </c>
      <c r="E59" t="e">
        <f>VLOOKUP($A59,統計!$A:$G,7,)</f>
        <v>#N/A</v>
      </c>
      <c r="I59" t="e">
        <f t="shared" si="0"/>
        <v>#N/A</v>
      </c>
    </row>
    <row r="60" spans="1:9" x14ac:dyDescent="0.15">
      <c r="A60">
        <v>520</v>
      </c>
      <c r="B60" t="e">
        <f>VLOOKUP($A60,統計!$A:$G,2,)</f>
        <v>#N/A</v>
      </c>
      <c r="C60" t="s">
        <v>88</v>
      </c>
      <c r="D60" t="e">
        <f>VLOOKUP($A60,統計!$A:$G,6,)</f>
        <v>#N/A</v>
      </c>
      <c r="E60" t="e">
        <f>VLOOKUP($A60,統計!$A:$G,7,)</f>
        <v>#N/A</v>
      </c>
      <c r="I60" t="e">
        <f t="shared" si="0"/>
        <v>#N/A</v>
      </c>
    </row>
    <row r="61" spans="1:9" x14ac:dyDescent="0.15">
      <c r="A61">
        <v>521</v>
      </c>
      <c r="B61" t="e">
        <f>VLOOKUP($A61,統計!$A:$G,2,)</f>
        <v>#N/A</v>
      </c>
      <c r="C61" t="s">
        <v>89</v>
      </c>
      <c r="D61" t="e">
        <f>VLOOKUP($A61,統計!$A:$G,6,)</f>
        <v>#N/A</v>
      </c>
      <c r="E61" t="e">
        <f>VLOOKUP($A61,統計!$A:$G,7,)</f>
        <v>#N/A</v>
      </c>
      <c r="I61" t="e">
        <f t="shared" si="0"/>
        <v>#N/A</v>
      </c>
    </row>
    <row r="62" spans="1:9" x14ac:dyDescent="0.15">
      <c r="A62">
        <v>522</v>
      </c>
      <c r="B62" t="e">
        <f>VLOOKUP($A62,統計!$A:$G,2,)</f>
        <v>#N/A</v>
      </c>
      <c r="C62" t="s">
        <v>90</v>
      </c>
      <c r="D62" t="e">
        <f>VLOOKUP($A62,統計!$A:$G,6,)</f>
        <v>#N/A</v>
      </c>
      <c r="E62" t="e">
        <f>VLOOKUP($A62,統計!$A:$G,7,)</f>
        <v>#N/A</v>
      </c>
      <c r="I62" t="e">
        <f t="shared" si="0"/>
        <v>#N/A</v>
      </c>
    </row>
    <row r="63" spans="1:9" x14ac:dyDescent="0.15">
      <c r="A63">
        <v>523</v>
      </c>
      <c r="B63" t="e">
        <f>VLOOKUP($A63,統計!$A:$G,2,)</f>
        <v>#N/A</v>
      </c>
      <c r="C63" t="s">
        <v>91</v>
      </c>
      <c r="D63" t="e">
        <f>VLOOKUP($A63,統計!$A:$G,6,)</f>
        <v>#N/A</v>
      </c>
      <c r="E63" t="e">
        <f>VLOOKUP($A63,統計!$A:$G,7,)</f>
        <v>#N/A</v>
      </c>
      <c r="I63" t="e">
        <f t="shared" si="0"/>
        <v>#N/A</v>
      </c>
    </row>
    <row r="64" spans="1:9" x14ac:dyDescent="0.15">
      <c r="A64">
        <v>524</v>
      </c>
      <c r="B64" t="e">
        <f>VLOOKUP($A64,統計!$A:$G,2,)</f>
        <v>#N/A</v>
      </c>
      <c r="C64" t="s">
        <v>92</v>
      </c>
      <c r="D64" t="e">
        <f>VLOOKUP($A64,統計!$A:$G,6,)</f>
        <v>#N/A</v>
      </c>
      <c r="E64" t="e">
        <f>VLOOKUP($A64,統計!$A:$G,7,)</f>
        <v>#N/A</v>
      </c>
      <c r="I64" t="e">
        <f t="shared" si="0"/>
        <v>#N/A</v>
      </c>
    </row>
    <row r="65" spans="1:9" x14ac:dyDescent="0.15">
      <c r="A65">
        <v>525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I65" t="e">
        <f t="shared" si="0"/>
        <v>#N/A</v>
      </c>
    </row>
    <row r="66" spans="1:9" x14ac:dyDescent="0.15">
      <c r="A66">
        <v>526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I66" t="e">
        <f t="shared" si="0"/>
        <v>#N/A</v>
      </c>
    </row>
    <row r="67" spans="1:9" x14ac:dyDescent="0.15">
      <c r="A67">
        <v>527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I67" t="e">
        <f t="shared" ref="I67:I130" si="1">"["&amp;B67&amp;"](5_筆記/资治通鉴"&amp;SUBSTITUTE(B67,"卷","")&amp;".html)|"&amp;C67&amp;"|"&amp;D67&amp;"|"&amp;E67&amp;"|"&amp;F67&amp;"|"&amp;G67&amp;"|"&amp;H67</f>
        <v>#N/A</v>
      </c>
    </row>
    <row r="68" spans="1:9" x14ac:dyDescent="0.15">
      <c r="A68">
        <v>528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I68" t="e">
        <f t="shared" si="1"/>
        <v>#N/A</v>
      </c>
    </row>
    <row r="69" spans="1:9" x14ac:dyDescent="0.15">
      <c r="A69">
        <v>529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I69" t="e">
        <f t="shared" si="1"/>
        <v>#N/A</v>
      </c>
    </row>
    <row r="70" spans="1:9" x14ac:dyDescent="0.15">
      <c r="A70">
        <v>601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I70" t="e">
        <f t="shared" si="1"/>
        <v>#N/A</v>
      </c>
    </row>
    <row r="71" spans="1:9" x14ac:dyDescent="0.15">
      <c r="A71">
        <v>602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I71" t="e">
        <f t="shared" si="1"/>
        <v>#N/A</v>
      </c>
    </row>
    <row r="72" spans="1:9" x14ac:dyDescent="0.15">
      <c r="A72">
        <v>603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I72" t="e">
        <f t="shared" si="1"/>
        <v>#N/A</v>
      </c>
    </row>
    <row r="73" spans="1:9" x14ac:dyDescent="0.15">
      <c r="A73">
        <v>604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I73" t="e">
        <f t="shared" si="1"/>
        <v>#N/A</v>
      </c>
    </row>
    <row r="74" spans="1:9" x14ac:dyDescent="0.15">
      <c r="A74">
        <v>605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I74" t="e">
        <f t="shared" si="1"/>
        <v>#N/A</v>
      </c>
    </row>
    <row r="75" spans="1:9" x14ac:dyDescent="0.15">
      <c r="A75">
        <v>606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I75" t="e">
        <f t="shared" si="1"/>
        <v>#N/A</v>
      </c>
    </row>
    <row r="76" spans="1:9" x14ac:dyDescent="0.15">
      <c r="A76">
        <v>607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I76" t="e">
        <f t="shared" si="1"/>
        <v>#N/A</v>
      </c>
    </row>
    <row r="77" spans="1:9" x14ac:dyDescent="0.15">
      <c r="A77">
        <v>608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I77" t="e">
        <f t="shared" si="1"/>
        <v>#N/A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"["&amp;B131&amp;"](5_筆記/资治通鉴"&amp;SUBSTITUTE(B131,"卷","")&amp;".html)|"&amp;C131&amp;"|"&amp;D131&amp;"|"&amp;E131&amp;"|"&amp;F131&amp;"|"&amp;G131&amp;"|"&amp;H131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"["&amp;B195&amp;"](5_筆記/资治通鉴"&amp;SUBSTITUTE(B195,"卷","")&amp;".html)|"&amp;C195&amp;"|"&amp;D195&amp;"|"&amp;E195&amp;"|"&amp;F195&amp;"|"&amp;G195&amp;"|"&amp;H195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"["&amp;B259&amp;"](5_筆記/资治通鉴"&amp;SUBSTITUTE(B259,"卷","")&amp;".html)|"&amp;C259&amp;"|"&amp;D259&amp;"|"&amp;E259&amp;"|"&amp;F259&amp;"|"&amp;G259&amp;"|"&amp;H259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2021-10-08T11:55:43Z</dcterms:modified>
</cp:coreProperties>
</file>