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167273BB-4080-4138-8512-9A5D259574C7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0" i="1" l="1"/>
  <c r="H120" i="1" s="1"/>
  <c r="E120" i="1"/>
  <c r="B120" i="1"/>
  <c r="F119" i="1"/>
  <c r="H119" i="1" s="1"/>
  <c r="E119" i="1"/>
  <c r="B119" i="1"/>
  <c r="H118" i="1"/>
  <c r="F118" i="1"/>
  <c r="E118" i="1"/>
  <c r="B118" i="1"/>
  <c r="F117" i="1"/>
  <c r="H117" i="1" s="1"/>
  <c r="E117" i="1"/>
  <c r="B117" i="1"/>
  <c r="F116" i="1"/>
  <c r="H116" i="1" s="1"/>
  <c r="E116" i="1"/>
  <c r="B116" i="1"/>
  <c r="H115" i="1"/>
  <c r="F115" i="1"/>
  <c r="E115" i="1"/>
  <c r="B115" i="1"/>
  <c r="C114" i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<sst xmlns="http://schemas.openxmlformats.org/spreadsheetml/2006/main" count="562" uniqueCount="556">
  <si>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</si>
  <si>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</si>
  <si>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</si>
  <si>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</si>
  <si>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</si>
  <si>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</si>
  <si>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</si>
  <si>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</si>
  <si>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</si>
  <si>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</si>
  <si>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</si>
  <si>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</si>
  <si>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</si>
  <si>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</si>
  <si>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</si>
  <si>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</si>
  <si>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</si>
  <si>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</si>
  <si>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</si>
  <si>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</si>
  <si>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</si>
  <si>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</si>
  <si>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</si>
  <si>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</si>
  <si>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</si>
  <si>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</si>
  <si>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</si>
  <si>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</si>
  <si>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</si>
  <si>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</si>
  <si>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</si>
  <si>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</si>
  <si>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</si>
  <si>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</si>
  <si>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</si>
  <si>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</si>
  <si>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</si>
  <si>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</si>
  <si>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</si>
  <si>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</si>
  <si>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</si>
  <si>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</si>
  <si>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</si>
  <si>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</si>
  <si>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</si>
  <si>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</si>
  <si>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</si>
  <si>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</si>
  <si>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</si>
  <si>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</si>
  <si>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</si>
  <si>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</si>
  <si>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</si>
  <si>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</si>
  <si>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</si>
  <si>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</si>
  <si>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</si>
  <si>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</si>
  <si>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</si>
  <si>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</si>
  <si>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</si>
  <si>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</si>
  <si>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</si>
  <si>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</si>
  <si>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</si>
  <si>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</si>
  <si>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</si>
  <si>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</si>
  <si>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</si>
  <si>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</si>
  <si>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</si>
  <si>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</si>
  <si>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</si>
  <si>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</si>
  <si>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</si>
  <si>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</si>
  <si>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</si>
  <si>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</si>
  <si>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</si>
  <si>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</si>
  <si>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</si>
  <si>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</si>
  <si>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</si>
  <si>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</si>
  <si>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</si>
  <si>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</si>
  <si>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</si>
  <si>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</si>
  <si>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</si>
  <si>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</si>
  <si>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</si>
  <si>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</si>
  <si>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</si>
  <si>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</si>
  <si>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</si>
  <si>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</si>
  <si>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</si>
  <si>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</si>
  <si>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</si>
  <si>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</si>
  <si>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</si>
  <si>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</si>
  <si>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</si>
  <si>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</si>
  <si>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</si>
  <si>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</si>
  <si>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</si>
  <si>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</si>
  <si>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</si>
  <si>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</si>
  <si>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</si>
  <si>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</si>
  <si>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</si>
  <si>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</si>
  <si>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</si>
  <si>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</si>
  <si>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</si>
  <si>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</si>
  <si>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</si>
  <si>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</si>
  <si>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</si>
  <si>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</si>
  <si>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</si>
  <si>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</si>
  <si>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</si>
  <si>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</si>
  <si>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</si>
  <si>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</si>
  <si>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</si>
  <si>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</si>
  <si>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</si>
  <si>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</si>
  <si>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</si>
  <si>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</si>
  <si>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</si>
  <si>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</si>
  <si>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</si>
  <si>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</si>
  <si>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</si>
  <si>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</si>
  <si>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</si>
  <si>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</si>
  <si>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</si>
  <si>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</si>
  <si>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</si>
  <si>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</si>
  <si>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</si>
  <si>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</si>
  <si>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</si>
  <si>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</si>
  <si>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</si>
  <si>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</si>
  <si>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</si>
  <si>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</si>
  <si>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</si>
  <si>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</si>
  <si>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</si>
  <si>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</si>
  <si>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</si>
  <si>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</si>
  <si>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</si>
  <si>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</si>
  <si>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</si>
  <si>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</si>
  <si>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</si>
  <si>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</si>
  <si>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</si>
  <si>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</si>
  <si>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</si>
  <si>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</si>
  <si>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</si>
  <si>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</si>
  <si>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</si>
  <si>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</si>
  <si>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</si>
  <si>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</si>
  <si>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</si>
  <si>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</si>
  <si>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</si>
  <si>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</si>
  <si>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</si>
  <si>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</si>
  <si>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</si>
  <si>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</si>
  <si>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</si>
  <si>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</si>
  <si>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</si>
  <si>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</si>
  <si>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</si>
  <si>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</si>
  <si>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</si>
  <si>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</si>
  <si>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</si>
  <si>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</si>
  <si>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</si>
  <si>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</si>
  <si>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</si>
  <si>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</si>
  <si>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</si>
  <si>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</si>
  <si>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</si>
  <si>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</si>
  <si>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</si>
  <si>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</si>
  <si>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</si>
  <si>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</si>
  <si>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</si>
  <si>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</si>
  <si>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</si>
  <si>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</si>
  <si>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</si>
  <si>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</si>
  <si>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</si>
  <si>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</si>
  <si>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</si>
  <si>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</si>
  <si>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</si>
  <si>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</si>
  <si>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</si>
  <si>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</si>
  <si>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</si>
  <si>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</si>
  <si>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</si>
  <si>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</si>
  <si>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</si>
  <si>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</si>
  <si>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</si>
  <si>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</si>
  <si>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</si>
  <si>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</si>
  <si>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</si>
  <si>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</si>
  <si>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</si>
  <si>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</si>
  <si>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</si>
  <si>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</si>
  <si>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</si>
  <si>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</si>
  <si>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</si>
  <si>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</si>
  <si>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</si>
  <si>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</si>
  <si>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</si>
  <si>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</si>
  <si>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</si>
  <si>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</si>
  <si>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</si>
  <si>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</si>
  <si>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</si>
  <si>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</si>
  <si>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</si>
  <si>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</si>
  <si>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</si>
  <si>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</si>
  <si>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</si>
  <si>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</si>
  <si>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</si>
  <si>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</si>
  <si>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</si>
  <si>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</si>
  <si>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</si>
  <si>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</si>
  <si>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</si>
  <si>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</si>
  <si>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</si>
  <si>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</si>
  <si>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</si>
  <si>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</si>
  <si>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</si>
  <si>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</si>
  <si>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</si>
  <si>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</si>
  <si>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</si>
  <si>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</si>
  <si>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</si>
  <si>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</si>
  <si>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</si>
  <si>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</si>
  <si>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</si>
  <si>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</si>
  <si>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</si>
  <si>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</si>
  <si>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</si>
  <si>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</si>
  <si>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</si>
  <si>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</si>
  <si>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</si>
  <si>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</si>
  <si>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</si>
  <si>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</si>
  <si>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</si>
  <si>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</si>
  <si>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</si>
  <si>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</si>
  <si>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</si>
  <si>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</si>
  <si>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</si>
  <si>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</si>
  <si>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</si>
  <si>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</si>
  <si>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</si>
  <si>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</si>
  <si>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</si>
  <si>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</si>
  <si>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</si>
  <si>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</si>
  <si>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</si>
  <si>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</si>
  <si>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</si>
  <si>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</si>
  <si>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</si>
  <si>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</si>
  <si>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</si>
  <si>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</si>
  <si>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</si>
  <si>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</si>
  <si>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</si>
  <si>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</si>
  <si>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</si>
  <si>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</si>
  <si>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</si>
  <si>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</si>
  <si>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</si>
  <si>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</si>
  <si>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</si>
  <si>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</si>
  <si>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</si>
  <si>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</si>
  <si>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</si>
  <si>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</si>
  <si>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</si>
  <si>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</si>
  <si>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</si>
  <si>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</si>
  <si>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</si>
  <si>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</si>
  <si>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</si>
  <si>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</si>
  <si>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</si>
  <si>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</si>
  <si>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</si>
  <si>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</si>
  <si>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</si>
  <si>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</si>
  <si>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</si>
  <si>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</si>
  <si>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</si>
  <si>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</si>
  <si>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</si>
  <si>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</si>
  <si>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</si>
  <si>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</si>
  <si>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</si>
  <si>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</si>
  <si>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</si>
  <si>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</si>
  <si>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</si>
  <si>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</si>
  <si>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</si>
  <si>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</si>
  <si>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</si>
  <si>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</si>
  <si>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</si>
  <si>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</si>
  <si>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</si>
  <si>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</si>
  <si>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</si>
  <si>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</si>
  <si>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</si>
  <si>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</si>
  <si>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</si>
  <si>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</si>
  <si>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</si>
  <si>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</si>
  <si>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</si>
  <si>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</si>
  <si>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</si>
  <si>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</si>
  <si>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</si>
  <si>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</si>
  <si>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</si>
  <si>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</si>
  <si>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</si>
  <si>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</si>
  <si>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</si>
  <si>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</si>
  <si>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</si>
  <si>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</si>
  <si>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</si>
  <si>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</si>
  <si>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</si>
  <si>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</si>
  <si>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</si>
  <si>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</si>
  <si>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</si>
  <si>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</si>
  <si>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</si>
  <si>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</si>
  <si>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</si>
  <si>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</si>
  <si>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</si>
  <si>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</si>
  <si>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</si>
  <si>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</si>
  <si>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</si>
  <si>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</si>
  <si>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</si>
  <si>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</si>
  <si>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</si>
  <si>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</si>
  <si>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</si>
  <si>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</si>
  <si>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</si>
  <si>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</si>
  <si>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</si>
  <si>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</si>
  <si>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</si>
  <si>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</si>
  <si>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</si>
  <si>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</si>
  <si>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</si>
  <si>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</si>
  <si>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</si>
  <si>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</si>
  <si>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</si>
  <si>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</si>
  <si>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</si>
  <si>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</si>
  <si>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</si>
  <si>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</si>
  <si>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</si>
  <si>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</si>
  <si>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</si>
  <si>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</si>
  <si>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</si>
  <si>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</si>
  <si>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</si>
  <si>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</si>
  <si>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</si>
  <si>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</si>
  <si>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</si>
  <si>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</si>
  <si>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</si>
  <si>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</si>
  <si>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</si>
  <si>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</si>
  <si>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</si>
  <si>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</si>
  <si>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</si>
  <si>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</si>
  <si>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</si>
  <si>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</si>
  <si>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</si>
  <si>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</si>
  <si>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</si>
  <si>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</si>
  <si>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</si>
  <si>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</si>
  <si>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</si>
  <si>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</si>
  <si>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</si>
  <si>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</si>
  <si>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</si>
  <si>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</si>
  <si>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</si>
  <si>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</si>
  <si>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</si>
  <si>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</si>
  <si>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</si>
  <si>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</si>
  <si>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</si>
  <si>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</si>
  <si>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</si>
  <si>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</si>
  <si>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</si>
  <si>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</si>
  <si>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</si>
  <si>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</si>
  <si>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</si>
  <si>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</si>
  <si>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</si>
  <si>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</si>
  <si>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</si>
  <si>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</si>
  <si>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</si>
  <si>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</si>
  <si>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</si>
  <si>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</si>
  <si>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</si>
  <si>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</si>
  <si>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</si>
  <si>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</si>
  <si>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</si>
  <si>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</si>
  <si>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</si>
  <si>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</si>
  <si>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</si>
  <si>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</si>
  <si>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</si>
  <si>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</si>
  <si>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</si>
  <si>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</si>
  <si>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</si>
  <si>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</si>
  <si>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</si>
  <si>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</si>
  <si>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</si>
  <si>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</si>
  <si>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</si>
  <si>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</si>
  <si>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</si>
  <si>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</si>
  <si>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</si>
  <si>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</si>
  <si>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</si>
  <si>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</si>
  <si>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</si>
  <si>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</si>
  <si>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</si>
  <si>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</si>
  <si>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</si>
  <si>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</si>
  <si>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</si>
  <si>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</si>
  <si>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</si>
  <si>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</si>
  <si>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</si>
  <si>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</si>
  <si>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</si>
  <si>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</si>
  <si>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</si>
  <si>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</si>
  <si>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</si>
  <si>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</si>
  <si>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</si>
  <si>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</si>
  <si>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</si>
  <si>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</si>
  <si>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</si>
  <si>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</si>
  <si>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</si>
  <si>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</si>
  <si>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</si>
  <si>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</si>
  <si>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</si>
  <si>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</si>
  <si>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</si>
  <si>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</si>
  <si>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</si>
  <si>
    <t>桓楚3年、晉安帝10年至13年</t>
    <phoneticPr fontId="4" type="noConversion"/>
  </si>
  <si>
    <t>晉安帝14年至15年</t>
  </si>
  <si>
    <t>歷代反賊李弘列表</t>
    <phoneticPr fontId="4" type="noConversion"/>
  </si>
  <si>
    <t>晉安帝16年至19年</t>
    <phoneticPr fontId="4" type="noConversion"/>
  </si>
  <si>
    <t>晉安帝20年至21年</t>
  </si>
  <si>
    <t>晉安帝22年至24年、晉恭帝元年</t>
    <phoneticPr fontId="4" type="noConversion"/>
  </si>
  <si>
    <t>晉恭帝2年、宋武帝元年至3年、劉義符元年至2年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</si>
</sst>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zoomScaleNormal="100" workbookViewId="0">
      <pane ySplit="1" topLeftCell="A63" activePane="bottomLeft" state="frozen"/>
      <selection pane="bottomLeft" activeCell="D120" sqref="D120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728</v>
      </c>
      <c r="P2" s="1">
        <f t="shared" ref="P2:P8" si="6">$C$2+O2</f>
        <v>44747</v>
      </c>
      <c r="Q2">
        <f t="shared" ref="Q2:Q8" si="7">(M2-$F$2)*$L$11</f>
        <v>1055.5865035713807</v>
      </c>
      <c r="R2" s="1">
        <f t="shared" ref="R2:R8" si="8">$C$2+Q2</f>
        <v>45074.58650357138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835.05882352941171</v>
      </c>
      <c r="P3" s="1">
        <f t="shared" si="6"/>
        <v>44854.058823529413</v>
      </c>
      <c r="Q3">
        <f t="shared" si="7"/>
        <v>1157.2481251031347</v>
      </c>
      <c r="R3" s="1">
        <f t="shared" si="8"/>
        <v>45176.248125103135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1263.2941176470588</v>
      </c>
      <c r="P4" s="1">
        <f t="shared" si="6"/>
        <v>45282.294117647056</v>
      </c>
      <c r="Q4">
        <f t="shared" si="7"/>
        <v>1394.4585753438946</v>
      </c>
      <c r="R4" s="1">
        <f t="shared" si="8"/>
        <v>45413.458575343895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1884.2352941176468</v>
      </c>
      <c r="P5" s="1">
        <f t="shared" si="6"/>
        <v>45903.23529411765</v>
      </c>
      <c r="Q5">
        <f t="shared" si="7"/>
        <v>1680.8054759916688</v>
      </c>
      <c r="R5" s="1">
        <f t="shared" si="8"/>
        <v>45699.80547599167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2837.0588235294117</v>
      </c>
      <c r="P6" s="1">
        <f t="shared" si="6"/>
        <v>46856.058823529413</v>
      </c>
      <c r="Q6">
        <f t="shared" si="7"/>
        <v>2219.6120701099658</v>
      </c>
      <c r="R6" s="1">
        <f t="shared" si="8"/>
        <v>46238.612070109964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3147.5294117647059</v>
      </c>
      <c r="P7" s="1">
        <f t="shared" si="6"/>
        <v>47166.529411764706</v>
      </c>
      <c r="Q7">
        <f t="shared" si="7"/>
        <v>2307.7188087708196</v>
      </c>
      <c r="R7" s="1">
        <f t="shared" si="8"/>
        <v>46326.71880877082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3147.5294117647059</v>
      </c>
      <c r="P8" s="1">
        <f t="shared" si="6"/>
        <v>47166.529411764706</v>
      </c>
      <c r="Q8">
        <f t="shared" si="7"/>
        <v>2307.7188087708196</v>
      </c>
      <c r="R8" s="1">
        <f t="shared" si="8"/>
        <v>46326.71880877082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10.705882352941176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1.6943603588625693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20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  <row r="115" spans="1:9" x14ac:dyDescent="0.25">
      <c r="A115">
        <v>825</v>
      </c>
      <c r="B115" t="str">
        <f t="shared" si="16"/>
        <v>卷114</v>
      </c>
      <c r="C115" s="1">
        <v>45396</v>
      </c>
      <c r="D115" s="1">
        <v>45410</v>
      </c>
      <c r="E115">
        <f t="shared" ref="E115" si="144">D115-C115+1</f>
        <v>15</v>
      </c>
      <c r="F115">
        <f t="shared" ref="F115" si="145">G114+1</f>
        <v>405</v>
      </c>
      <c r="G115">
        <v>408</v>
      </c>
      <c r="H115">
        <f t="shared" ref="H115" si="146">IF(F115*G115&lt;0,ABS(F115)+ABS(G115),G115-F115+1)</f>
        <v>4</v>
      </c>
      <c r="I115">
        <f t="shared" ref="I115" si="147">E115/H115</f>
        <v>3.75</v>
      </c>
    </row>
    <row r="116" spans="1:9" x14ac:dyDescent="0.25">
      <c r="A116">
        <v>826</v>
      </c>
      <c r="B116" t="str">
        <f t="shared" si="16"/>
        <v>卷115</v>
      </c>
      <c r="C116" s="1">
        <v>45412</v>
      </c>
      <c r="D116" s="1">
        <v>45423</v>
      </c>
      <c r="E116">
        <f t="shared" ref="E116" si="148">D116-C116+1</f>
        <v>12</v>
      </c>
      <c r="F116">
        <f t="shared" ref="F116" si="149">G115+1</f>
        <v>409</v>
      </c>
      <c r="G116">
        <v>410</v>
      </c>
      <c r="H116">
        <f t="shared" ref="H116" si="150">IF(F116*G116&lt;0,ABS(F116)+ABS(G116),G116-F116+1)</f>
        <v>2</v>
      </c>
      <c r="I116">
        <f t="shared" ref="I116" si="151">E116/H116</f>
        <v>6</v>
      </c>
    </row>
    <row r="117" spans="1:9" x14ac:dyDescent="0.25">
      <c r="A117">
        <v>827</v>
      </c>
      <c r="B117" t="str">
        <f t="shared" si="16"/>
        <v>卷116</v>
      </c>
      <c r="C117" s="1">
        <v>45425</v>
      </c>
      <c r="D117" s="1">
        <v>45441</v>
      </c>
      <c r="E117">
        <f t="shared" ref="E117" si="152">D117-C117+1</f>
        <v>17</v>
      </c>
      <c r="F117">
        <f t="shared" ref="F117" si="153">G116+1</f>
        <v>411</v>
      </c>
      <c r="G117">
        <v>414</v>
      </c>
      <c r="H117">
        <f t="shared" ref="H117" si="154">IF(F117*G117&lt;0,ABS(F117)+ABS(G117),G117-F117+1)</f>
        <v>4</v>
      </c>
      <c r="I117">
        <f t="shared" ref="I117" si="155">E117/H117</f>
        <v>4.25</v>
      </c>
    </row>
    <row r="118" spans="1:9" x14ac:dyDescent="0.25">
      <c r="A118">
        <v>828</v>
      </c>
      <c r="B118" t="str">
        <f t="shared" si="16"/>
        <v>卷117</v>
      </c>
      <c r="C118" s="1">
        <v>45442</v>
      </c>
      <c r="D118" s="1">
        <v>45451</v>
      </c>
      <c r="E118">
        <f t="shared" ref="E118" si="156">D118-C118+1</f>
        <v>10</v>
      </c>
      <c r="F118">
        <f t="shared" ref="F118" si="157">G117+1</f>
        <v>415</v>
      </c>
      <c r="G118">
        <v>416</v>
      </c>
      <c r="H118">
        <f t="shared" ref="H118" si="158">IF(F118*G118&lt;0,ABS(F118)+ABS(G118),G118-F118+1)</f>
        <v>2</v>
      </c>
      <c r="I118">
        <f t="shared" ref="I118" si="159">E118/H118</f>
        <v>5</v>
      </c>
    </row>
    <row r="119" spans="1:9" x14ac:dyDescent="0.25">
      <c r="A119">
        <v>829</v>
      </c>
      <c r="B119" t="str">
        <f t="shared" si="16"/>
        <v>卷118</v>
      </c>
      <c r="C119" s="1">
        <v>45452</v>
      </c>
      <c r="D119" s="1">
        <v>45462</v>
      </c>
      <c r="E119">
        <f t="shared" ref="E119" si="160">D119-C119+1</f>
        <v>11</v>
      </c>
      <c r="F119">
        <f t="shared" ref="F119" si="161">G118+1</f>
        <v>417</v>
      </c>
      <c r="G119">
        <v>419</v>
      </c>
      <c r="H119">
        <f t="shared" ref="H119" si="162">IF(F119*G119&lt;0,ABS(F119)+ABS(G119),G119-F119+1)</f>
        <v>3</v>
      </c>
      <c r="I119">
        <f t="shared" ref="I119" si="163">E119/H119</f>
        <v>3.6666666666666665</v>
      </c>
    </row>
    <row r="120" spans="1:9" x14ac:dyDescent="0.25">
      <c r="A120">
        <v>901</v>
      </c>
      <c r="B120" t="str">
        <f t="shared" si="16"/>
        <v>卷119</v>
      </c>
      <c r="C120" s="1">
        <v>45592</v>
      </c>
      <c r="D120" s="1">
        <v>45613</v>
      </c>
      <c r="E120">
        <f t="shared" ref="E120" si="164">D120-C120+1</f>
        <v>22</v>
      </c>
      <c r="F120">
        <f t="shared" ref="F120" si="165">G119+1</f>
        <v>420</v>
      </c>
      <c r="G120">
        <v>423</v>
      </c>
      <c r="H120">
        <f t="shared" ref="H120" si="166">IF(F120*G120&lt;0,ABS(F120)+ABS(G120),G120-F120+1)</f>
        <v>4</v>
      </c>
      <c r="I120">
        <f t="shared" ref="I120" si="167">E120/H120</f>
        <v>5.5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87" activePane="bottomLeft" state="frozen"/>
      <selection pane="bottomLeft" activeCell="H119" sqref="H119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310</v>
      </c>
      <c r="D115">
        <f>VLOOKUP($A115,統計!$A:$G,6,)</f>
        <v>405</v>
      </c>
      <c r="E115">
        <f>VLOOKUP($A115,統計!$A:$G,7,)</f>
        <v>408</v>
      </c>
      <c r="H115" t="s">
        <v>549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311</v>
      </c>
      <c r="D116">
        <f>VLOOKUP($A116,統計!$A:$G,6,)</f>
        <v>409</v>
      </c>
      <c r="E116">
        <f>VLOOKUP($A116,統計!$A:$G,7,)</f>
        <v>410</v>
      </c>
      <c r="H116" t="s">
        <v>550</v>
      </c>
      <c r="I116" t="str">
        <f t="shared" si="1"/>
        <v>826|[卷115](5_筆記/资治通鉴115.html)|晉紀三十七|409|410|||晉安帝14年至15年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312</v>
      </c>
      <c r="D117">
        <f>VLOOKUP($A117,統計!$A:$G,6,)</f>
        <v>411</v>
      </c>
      <c r="E117">
        <f>VLOOKUP($A117,統計!$A:$G,7,)</f>
        <v>414</v>
      </c>
      <c r="G117" t="s">
        <v>551</v>
      </c>
      <c r="H117" t="s">
        <v>552</v>
      </c>
      <c r="I117" t="str">
        <f t="shared" si="1"/>
        <v>827|[卷116](5_筆記/资治通鉴116.html)|晉紀三十八|411|414||歷代反賊李弘列表|晉安帝16年至19年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313</v>
      </c>
      <c r="D118">
        <f>VLOOKUP($A118,統計!$A:$G,6,)</f>
        <v>415</v>
      </c>
      <c r="E118">
        <f>VLOOKUP($A118,統計!$A:$G,7,)</f>
        <v>416</v>
      </c>
      <c r="H118" t="s">
        <v>553</v>
      </c>
      <c r="I118" t="str">
        <f t="shared" si="1"/>
        <v>828|[卷117](5_筆記/资治通鉴117.html)|晉紀三十九|415|416|||晉安帝20年至21年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314</v>
      </c>
      <c r="D119">
        <f>VLOOKUP($A119,統計!$A:$G,6,)</f>
        <v>417</v>
      </c>
      <c r="E119">
        <f>VLOOKUP($A119,統計!$A:$G,7,)</f>
        <v>419</v>
      </c>
      <c r="H119" t="s">
        <v>554</v>
      </c>
      <c r="I119" t="str">
        <f t="shared" si="1"/>
        <v>829|[卷118](5_筆記/资治通鉴118.html)|晉紀四十|417|419|||晉安帝22年至24年、晉恭帝元年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315</v>
      </c>
      <c r="D120">
        <f>VLOOKUP($A120,統計!$A:$G,6,)</f>
        <v>420</v>
      </c>
      <c r="E120">
        <f>VLOOKUP($A120,統計!$A:$G,7,)</f>
        <v>423</v>
      </c>
      <c r="H120" t="s">
        <v>555</v>
      </c>
      <c r="I120" t="str">
        <f t="shared" si="1"/>
        <v>901|[卷119](5_筆記/资治通鉴119.html)|宋紀一|420|423|||晉恭帝2年、宋武帝元年至3年、劉義符元年至2年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2024-11-16T17:32:42Z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