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3E87F890-2933-4E7E-A6AD-9F798C74CC70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8" i="1" l="1"/>
  <c r="E108" i="1" s="1"/>
  <c r="F108" i="1"/>
  <c r="H108" i="1" s="1"/>
  <c r="B108" i="1"/>
  <c r="E107" i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08" i="1" l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<sst xmlns="http://schemas.openxmlformats.org/spreadsheetml/2006/main" count="548" uniqueCount="542">
  <si>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</si>
  <si>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</si>
  <si>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</si>
  <si>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</si>
  <si>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</si>
  <si>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</si>
  <si>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</si>
  <si>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</si>
  <si>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</si>
  <si>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</si>
  <si>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</si>
  <si>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</si>
  <si>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</si>
  <si>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</si>
  <si>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</si>
  <si>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</si>
  <si>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</si>
  <si>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</si>
  <si>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</si>
  <si>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</si>
  <si>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</si>
  <si>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</si>
  <si>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</si>
  <si>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</si>
  <si>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</si>
  <si>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</si>
  <si>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</si>
  <si>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</si>
  <si>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</si>
  <si>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</si>
  <si>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</si>
  <si>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</si>
  <si>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</si>
  <si>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</si>
  <si>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</si>
  <si>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</si>
  <si>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</si>
  <si>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</si>
  <si>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</si>
  <si>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</si>
  <si>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</si>
  <si>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</si>
  <si>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</si>
  <si>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</si>
  <si>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</si>
  <si>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</si>
  <si>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</si>
  <si>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</si>
  <si>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</si>
  <si>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</si>
  <si>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</si>
  <si>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</si>
  <si>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</si>
  <si>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</si>
  <si>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</si>
  <si>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</si>
  <si>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</si>
  <si>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</si>
  <si>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</si>
  <si>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</si>
  <si>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</si>
  <si>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</si>
  <si>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</si>
  <si>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</si>
  <si>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</si>
  <si>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</si>
  <si>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</si>
  <si>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</si>
  <si>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</si>
  <si>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</si>
  <si>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</si>
  <si>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</si>
  <si>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</si>
  <si>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</si>
  <si>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</si>
  <si>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</si>
  <si>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</si>
  <si>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</si>
  <si>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</si>
  <si>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</si>
  <si>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</si>
  <si>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</si>
  <si>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</si>
  <si>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</si>
  <si>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</si>
  <si>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</si>
  <si>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</si>
  <si>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</si>
  <si>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</si>
  <si>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</si>
  <si>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</si>
  <si>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</si>
  <si>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</si>
  <si>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</si>
  <si>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</si>
  <si>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</si>
  <si>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</si>
  <si>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</si>
  <si>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</si>
  <si>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</si>
  <si>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</si>
  <si>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</si>
  <si>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</si>
  <si>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</si>
  <si>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</si>
  <si>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</si>
  <si>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</si>
  <si>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</si>
  <si>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</si>
  <si>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</si>
  <si>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</si>
  <si>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</si>
  <si>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</si>
  <si>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</si>
  <si>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</si>
  <si>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</si>
  <si>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</si>
  <si>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</si>
  <si>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</si>
  <si>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</si>
  <si>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</si>
  <si>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</si>
  <si>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</si>
  <si>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</si>
  <si>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</si>
  <si>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</si>
  <si>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</si>
  <si>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</si>
  <si>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</si>
  <si>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</si>
  <si>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</si>
  <si>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</si>
  <si>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</si>
  <si>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</si>
  <si>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</si>
  <si>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</si>
  <si>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</si>
  <si>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</si>
  <si>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</si>
  <si>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</si>
  <si>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</si>
  <si>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</si>
  <si>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</si>
  <si>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</si>
  <si>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</si>
  <si>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</si>
  <si>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</si>
  <si>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</si>
  <si>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</si>
  <si>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</si>
  <si>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</si>
  <si>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</si>
  <si>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</si>
  <si>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</si>
  <si>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</si>
  <si>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</si>
  <si>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</si>
  <si>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</si>
  <si>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</si>
  <si>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</si>
  <si>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</si>
  <si>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</si>
  <si>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</si>
  <si>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</si>
  <si>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</si>
  <si>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</si>
  <si>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</si>
  <si>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</si>
  <si>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</si>
  <si>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</si>
  <si>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</si>
  <si>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</si>
  <si>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</si>
  <si>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</si>
  <si>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</si>
  <si>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</si>
  <si>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</si>
  <si>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</si>
  <si>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</si>
  <si>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</si>
  <si>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</si>
  <si>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</si>
  <si>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</si>
  <si>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</si>
  <si>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</si>
  <si>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</si>
  <si>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</si>
  <si>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</si>
  <si>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</si>
  <si>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</si>
  <si>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</si>
  <si>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</si>
  <si>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</si>
  <si>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</si>
  <si>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</si>
  <si>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</si>
  <si>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</si>
  <si>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</si>
  <si>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</si>
  <si>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</si>
  <si>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</si>
  <si>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</si>
  <si>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</si>
  <si>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</si>
  <si>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</si>
  <si>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</si>
  <si>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</si>
  <si>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</si>
  <si>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</si>
  <si>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</si>
  <si>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</si>
  <si>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</si>
  <si>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</si>
  <si>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</si>
  <si>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</si>
  <si>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</si>
  <si>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</si>
  <si>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</si>
  <si>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</si>
  <si>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</si>
  <si>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</si>
  <si>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</si>
  <si>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</si>
  <si>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</si>
  <si>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</si>
  <si>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</si>
  <si>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</si>
  <si>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</si>
  <si>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</si>
  <si>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</si>
  <si>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</si>
  <si>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</si>
  <si>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</si>
  <si>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</si>
  <si>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</si>
  <si>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</si>
  <si>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</si>
  <si>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</si>
  <si>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</si>
  <si>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</si>
  <si>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</si>
  <si>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</si>
  <si>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</si>
  <si>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</si>
  <si>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</si>
  <si>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</si>
  <si>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</si>
  <si>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</si>
  <si>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</si>
  <si>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</si>
  <si>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</si>
  <si>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</si>
  <si>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</si>
  <si>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</si>
  <si>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</si>
  <si>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</si>
  <si>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</si>
  <si>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</si>
  <si>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</si>
  <si>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</si>
  <si>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</si>
  <si>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</si>
  <si>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</si>
  <si>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</si>
  <si>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</si>
  <si>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</si>
  <si>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</si>
  <si>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</si>
  <si>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</si>
  <si>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</si>
  <si>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</si>
  <si>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</si>
  <si>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</si>
  <si>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</si>
  <si>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</si>
  <si>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</si>
  <si>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</si>
  <si>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</si>
  <si>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</si>
  <si>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</si>
  <si>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</si>
  <si>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</si>
  <si>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</si>
  <si>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</si>
  <si>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</si>
  <si>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</si>
  <si>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</si>
  <si>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</si>
  <si>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</si>
  <si>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</si>
  <si>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</si>
  <si>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</si>
  <si>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</si>
  <si>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</si>
  <si>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</si>
  <si>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</si>
  <si>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</si>
  <si>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</si>
  <si>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</si>
  <si>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</si>
  <si>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</si>
  <si>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</si>
  <si>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</si>
  <si>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</si>
  <si>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</si>
  <si>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</si>
  <si>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</si>
  <si>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</si>
  <si>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</si>
  <si>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</si>
  <si>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</si>
  <si>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</si>
  <si>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</si>
  <si>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</si>
  <si>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</si>
  <si>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</si>
  <si>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</si>
  <si>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</si>
  <si>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</si>
  <si>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</si>
  <si>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</si>
  <si>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</si>
  <si>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</si>
  <si>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</si>
  <si>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</si>
  <si>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</si>
  <si>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</si>
  <si>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</si>
  <si>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</si>
  <si>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</si>
  <si>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</si>
  <si>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</si>
  <si>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</si>
  <si>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</si>
  <si>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</si>
  <si>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</si>
  <si>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</si>
  <si>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</si>
  <si>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</si>
  <si>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</si>
  <si>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</si>
  <si>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</si>
  <si>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</si>
  <si>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</si>
  <si>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</si>
  <si>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</si>
  <si>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</si>
  <si>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</si>
  <si>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</si>
  <si>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</si>
  <si>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</si>
  <si>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</si>
  <si>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</si>
  <si>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</si>
  <si>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</si>
  <si>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</si>
  <si>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</si>
  <si>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</si>
  <si>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</si>
  <si>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</si>
  <si>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</si>
  <si>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</si>
  <si>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</si>
  <si>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</si>
  <si>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</si>
  <si>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</si>
  <si>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</si>
  <si>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</si>
  <si>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</si>
  <si>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</si>
  <si>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</si>
  <si>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</si>
  <si>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</si>
  <si>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</si>
  <si>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</si>
  <si>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</si>
  <si>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</si>
  <si>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</si>
  <si>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</si>
  <si>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</si>
  <si>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</si>
  <si>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</si>
  <si>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</si>
  <si>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</si>
  <si>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</si>
  <si>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</si>
  <si>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</si>
  <si>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</si>
  <si>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</si>
  <si>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</si>
  <si>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</si>
  <si>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</si>
  <si>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</si>
  <si>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</si>
  <si>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</si>
  <si>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</si>
  <si>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</si>
  <si>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</si>
  <si>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</si>
  <si>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</si>
  <si>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</si>
  <si>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</si>
  <si>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</si>
  <si>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</si>
  <si>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</si>
  <si>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</si>
  <si>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</si>
  <si>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</si>
  <si>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</si>
  <si>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</si>
  <si>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</si>
  <si>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</si>
  <si>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</si>
  <si>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</si>
  <si>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</si>
  <si>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</si>
  <si>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</si>
  <si>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</si>
  <si>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</si>
  <si>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</si>
  <si>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</si>
  <si>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</si>
  <si>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</si>
  <si>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</si>
  <si>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</si>
  <si>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</si>
  <si>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</si>
  <si>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</si>
  <si>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</si>
  <si>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</si>
  <si>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</si>
  <si>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</si>
  <si>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</si>
  <si>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</si>
  <si>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</si>
  <si>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</si>
  <si>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</si>
  <si>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</si>
  <si>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</si>
  <si>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</si>
  <si>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</si>
  <si>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</si>
  <si>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</si>
  <si>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</si>
  <si>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</si>
  <si>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</si>
  <si>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</si>
  <si>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</si>
  <si>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</si>
  <si>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</si>
  <si>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</si>
  <si>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</si>
  <si>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</si>
  <si>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</si>
  <si>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</si>
  <si>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</si>
  <si>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</si>
  <si>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</si>
  <si>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</si>
  <si>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</si>
  <si>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</si>
  <si>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</si>
  <si>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</si>
  <si>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</si>
  <si>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</si>
  <si>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</si>
  <si>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</si>
  <si>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</si>
  <si>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</si>
  <si>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</si>
  <si>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</si>
  <si>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</si>
  <si>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</si>
  <si>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</si>
  <si>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</si>
  <si>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</si>
  <si>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</si>
  <si>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</si>
  <si>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</si>
  <si>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</si>
  <si>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</si>
  <si>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</si>
  <si>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</si>
  <si>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</si>
  <si>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</si>
  <si>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</si>
  <si>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</si>
  <si>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</si>
  <si>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</si>
  <si>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</si>
  <si>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</si>
  <si>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</si>
  <si>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</si>
  <si>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</si>
  <si>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</si>
  <si>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</si>
  <si>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</si>
  <si>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</si>
  <si>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</si>
  <si>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</si>
  <si>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</si>
  <si>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</si>
  <si>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</si>
  <si>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</si>
  <si>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</si>
  <si>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</si>
  <si>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</si>
  <si>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</si>
  <si>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</si>
  <si>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</si>
  <si>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</si>
  <si>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</si>
  <si>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</si>
  <si>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</si>
  <si>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</si>
  <si>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</si>
  <si>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</si>
  <si>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</si>
  <si>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</si>
  <si>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</si>
  <si>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</si>
  <si>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</si>
  <si>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</si>
  <si>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</si>
  <si>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</si>
  <si>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</si>
  <si>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</si>
  <si>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</si>
  <si>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</si>
  <si>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</si>
  <si>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</si>
  <si>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</si>
  <si>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</si>
  <si>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</si>
  <si>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</si>
  <si>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</si>
  <si>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</si>
  <si>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</si>
  <si>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</si>
  <si>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</si>
  <si>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</si>
  <si>
    <t>晉孝武帝16年至20年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</si>
</sst>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07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zoomScaleNormal="100" workbookViewId="0">
      <pane ySplit="1" topLeftCell="A52" activePane="bottomLeft" state="frozen"/>
      <selection pane="bottomLeft" activeCell="C108" sqref="C108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709.23364485981313</v>
      </c>
      <c r="P2" s="1">
        <f t="shared" ref="P2:P8" si="6">$C$2+O2</f>
        <v>44728.233644859814</v>
      </c>
      <c r="Q2">
        <f t="shared" ref="Q2:Q8" si="7">(M2-$F$2)*$L$11</f>
        <v>894.92047367096529</v>
      </c>
      <c r="R2" s="1">
        <f t="shared" ref="R2:R8" si="8">$C$2+Q2</f>
        <v>44913.920473670965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813.53271028037386</v>
      </c>
      <c r="P3" s="1">
        <f t="shared" si="6"/>
        <v>44832.532710280371</v>
      </c>
      <c r="Q3">
        <f t="shared" si="7"/>
        <v>981.10864127972604</v>
      </c>
      <c r="R3" s="1">
        <f t="shared" si="8"/>
        <v>45000.108641279723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1230.7289719626169</v>
      </c>
      <c r="P4" s="1">
        <f t="shared" si="6"/>
        <v>45249.728971962613</v>
      </c>
      <c r="Q4">
        <f t="shared" si="7"/>
        <v>1182.2143657001677</v>
      </c>
      <c r="R4" s="1">
        <f t="shared" si="8"/>
        <v>45201.214365700165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1835.6635514018692</v>
      </c>
      <c r="P5" s="1">
        <f t="shared" si="6"/>
        <v>45854.663551401871</v>
      </c>
      <c r="Q5">
        <f t="shared" si="7"/>
        <v>1424.9777044648436</v>
      </c>
      <c r="R5" s="1">
        <f t="shared" si="8"/>
        <v>45443.977704464844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2763.9252336448599</v>
      </c>
      <c r="P6" s="1">
        <f t="shared" si="6"/>
        <v>46782.925233644863</v>
      </c>
      <c r="Q6">
        <f t="shared" si="7"/>
        <v>1881.7749927912753</v>
      </c>
      <c r="R6" s="1">
        <f t="shared" si="8"/>
        <v>45900.774992791274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3066.3925233644864</v>
      </c>
      <c r="P7" s="1">
        <f t="shared" si="6"/>
        <v>47085.392523364484</v>
      </c>
      <c r="Q7">
        <f t="shared" si="7"/>
        <v>1956.4714047188679</v>
      </c>
      <c r="R7" s="1">
        <f t="shared" si="8"/>
        <v>45975.471404718868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3066.3925233644864</v>
      </c>
      <c r="P8" s="1">
        <f t="shared" si="6"/>
        <v>47085.392523364484</v>
      </c>
      <c r="Q8">
        <f t="shared" si="7"/>
        <v>1956.4714047188679</v>
      </c>
      <c r="R8" s="1">
        <f t="shared" si="8"/>
        <v>45975.471404718868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10.429906542056075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1.4364694601460117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08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  <row r="108" spans="1:9" x14ac:dyDescent="0.25">
      <c r="A108">
        <v>818</v>
      </c>
      <c r="B108" t="str">
        <f t="shared" si="16"/>
        <v>卷107</v>
      </c>
      <c r="C108" s="1">
        <f>D107+1</f>
        <v>45298</v>
      </c>
      <c r="D108" s="1">
        <v>45310</v>
      </c>
      <c r="E108">
        <f t="shared" ref="E108" si="116">D108-C108+1</f>
        <v>13</v>
      </c>
      <c r="F108">
        <f t="shared" ref="F108" si="117">G107+1</f>
        <v>387</v>
      </c>
      <c r="G108">
        <v>391</v>
      </c>
      <c r="H108">
        <f t="shared" ref="H108" si="118">IF(F108*G108&lt;0,ABS(F108)+ABS(G108),G108-F108+1)</f>
        <v>5</v>
      </c>
      <c r="I108">
        <f t="shared" ref="I108" si="119">E108/H108</f>
        <v>2.6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81" activePane="bottomLeft" state="frozen"/>
      <selection pane="bottomLeft" activeCell="I108" sqref="I108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303</v>
      </c>
      <c r="D108">
        <f>VLOOKUP($A108,統計!$A:$G,6,)</f>
        <v>387</v>
      </c>
      <c r="E108">
        <f>VLOOKUP($A108,統計!$A:$G,7,)</f>
        <v>391</v>
      </c>
      <c r="H108" t="s">
        <v>541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2024-01-19T04:37:04Z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