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150" windowWidth="25320" windowHeight="14835" tabRatio="500" activeTab="1"/>
  </bookViews>
  <sheets>
    <sheet name="版本" sheetId="3" r:id="rId1"/>
    <sheet name="数据结构" sheetId="2" r:id="rId2"/>
    <sheet name="流程" sheetId="8" r:id="rId3"/>
    <sheet name="UI" sheetId="9" r:id="rId4"/>
    <sheet name="DemoB题库" sheetId="6" r:id="rId5"/>
    <sheet name="线索猜谜B" sheetId="7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6" l="1"/>
  <c r="Q1" i="7"/>
  <c r="S1" i="7"/>
  <c r="N3" i="7"/>
  <c r="P3" i="7"/>
  <c r="L2" i="7"/>
  <c r="R3" i="7"/>
  <c r="T3" i="7"/>
  <c r="I4" i="7"/>
  <c r="L4" i="7"/>
  <c r="O4" i="7"/>
  <c r="P4" i="7"/>
  <c r="R4" i="7"/>
  <c r="N4" i="7"/>
  <c r="T4" i="7"/>
  <c r="L5" i="7"/>
  <c r="O5" i="7"/>
  <c r="P5" i="7"/>
  <c r="N5" i="7"/>
  <c r="R5" i="7"/>
  <c r="T5" i="7"/>
  <c r="N6" i="7"/>
  <c r="P6" i="7"/>
  <c r="K13" i="7"/>
  <c r="K15" i="7"/>
  <c r="N13" i="7"/>
  <c r="K14" i="7"/>
  <c r="N14" i="7"/>
  <c r="Q14" i="7"/>
  <c r="Q15" i="7"/>
  <c r="N15" i="7"/>
  <c r="T15" i="7"/>
  <c r="K21" i="7"/>
  <c r="N21" i="7"/>
  <c r="K22" i="7"/>
  <c r="N22" i="7"/>
  <c r="Q22" i="7"/>
  <c r="K23" i="7"/>
  <c r="N23" i="7"/>
  <c r="Q23" i="7"/>
  <c r="T23" i="7"/>
  <c r="K24" i="7"/>
  <c r="W24" i="7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30" i="6"/>
  <c r="F31" i="6"/>
  <c r="F32" i="6"/>
  <c r="F33" i="6"/>
  <c r="F34" i="6"/>
  <c r="F35" i="6"/>
  <c r="F36" i="6"/>
  <c r="F37" i="6"/>
  <c r="F38" i="6"/>
  <c r="F39" i="6"/>
  <c r="F40" i="6"/>
  <c r="D46" i="6"/>
  <c r="K46" i="6"/>
  <c r="D47" i="6"/>
  <c r="K47" i="6"/>
  <c r="D48" i="6"/>
  <c r="K48" i="6"/>
  <c r="D49" i="6"/>
  <c r="K49" i="6"/>
  <c r="D50" i="6"/>
  <c r="K50" i="6"/>
  <c r="D51" i="6"/>
  <c r="D52" i="6"/>
  <c r="D53" i="6"/>
  <c r="K53" i="6"/>
  <c r="D54" i="6"/>
  <c r="K54" i="6"/>
  <c r="D55" i="6"/>
  <c r="K55" i="6"/>
  <c r="D56" i="6"/>
  <c r="K56" i="6"/>
  <c r="D57" i="6"/>
  <c r="K57" i="6"/>
  <c r="D58" i="6"/>
  <c r="K58" i="6"/>
  <c r="D59" i="6"/>
  <c r="K59" i="6"/>
  <c r="D60" i="6"/>
  <c r="K60" i="6"/>
  <c r="D61" i="6"/>
  <c r="D62" i="6"/>
  <c r="D63" i="6"/>
  <c r="K63" i="6"/>
  <c r="D64" i="6"/>
  <c r="K64" i="6"/>
  <c r="D65" i="6"/>
  <c r="K65" i="6"/>
  <c r="D66" i="6"/>
  <c r="K66" i="6"/>
  <c r="D67" i="6"/>
  <c r="K67" i="6"/>
  <c r="D68" i="6"/>
  <c r="K68" i="6"/>
  <c r="D69" i="6"/>
  <c r="D70" i="6"/>
  <c r="K71" i="6"/>
  <c r="K72" i="6"/>
  <c r="K73" i="6"/>
  <c r="K74" i="6"/>
  <c r="K75" i="6"/>
  <c r="D76" i="6"/>
  <c r="K76" i="6"/>
  <c r="D77" i="6"/>
  <c r="K77" i="6"/>
  <c r="D78" i="6"/>
  <c r="K78" i="6"/>
  <c r="D79" i="6"/>
  <c r="K79" i="6"/>
  <c r="D80" i="6"/>
  <c r="K80" i="6"/>
  <c r="D81" i="6"/>
  <c r="K81" i="6"/>
  <c r="D82" i="6"/>
  <c r="K82" i="6"/>
  <c r="D83" i="6"/>
  <c r="K83" i="6"/>
  <c r="D84" i="6"/>
  <c r="K84" i="6"/>
  <c r="D85" i="6"/>
  <c r="D86" i="6"/>
  <c r="D87" i="6"/>
  <c r="D88" i="6"/>
  <c r="K88" i="6"/>
  <c r="D89" i="6"/>
  <c r="K89" i="6"/>
  <c r="D90" i="6"/>
  <c r="K90" i="6"/>
  <c r="D91" i="6"/>
  <c r="K91" i="6"/>
  <c r="D92" i="6"/>
  <c r="K92" i="6"/>
  <c r="D93" i="6"/>
  <c r="K93" i="6"/>
  <c r="D94" i="6"/>
  <c r="K94" i="6"/>
  <c r="D95" i="6"/>
  <c r="K95" i="6"/>
  <c r="D96" i="6"/>
  <c r="K96" i="6"/>
  <c r="D97" i="6"/>
  <c r="K97" i="6"/>
  <c r="D98" i="6"/>
  <c r="K98" i="6"/>
  <c r="D99" i="6"/>
  <c r="K99" i="6"/>
  <c r="D100" i="6"/>
  <c r="K100" i="6"/>
  <c r="D101" i="6"/>
  <c r="K101" i="6"/>
  <c r="K102" i="6"/>
  <c r="K103" i="6"/>
  <c r="K104" i="6"/>
  <c r="K105" i="6"/>
  <c r="K106" i="6"/>
  <c r="D107" i="6"/>
  <c r="K107" i="6"/>
  <c r="D108" i="6"/>
  <c r="K108" i="6"/>
  <c r="D109" i="6"/>
  <c r="D110" i="6"/>
  <c r="D111" i="6"/>
  <c r="K111" i="6"/>
  <c r="D112" i="6"/>
  <c r="K112" i="6"/>
  <c r="D113" i="6"/>
  <c r="K113" i="6"/>
  <c r="D114" i="6"/>
  <c r="K114" i="6"/>
  <c r="D115" i="6"/>
  <c r="K115" i="6"/>
  <c r="D116" i="6"/>
  <c r="K116" i="6"/>
  <c r="D117" i="6"/>
  <c r="K117" i="6"/>
  <c r="D118" i="6"/>
  <c r="K118" i="6"/>
  <c r="D119" i="6"/>
  <c r="K119" i="6"/>
  <c r="D120" i="6"/>
  <c r="K120" i="6"/>
  <c r="D121" i="6"/>
  <c r="K121" i="6"/>
  <c r="D122" i="6"/>
  <c r="K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20" i="6"/>
  <c r="D221" i="6"/>
  <c r="D222" i="6"/>
  <c r="D223" i="6"/>
  <c r="D224" i="6"/>
  <c r="D225" i="6"/>
  <c r="D226" i="6"/>
  <c r="D227" i="6"/>
  <c r="D228" i="6"/>
  <c r="D229" i="6"/>
  <c r="M3" i="7"/>
  <c r="K16" i="7"/>
  <c r="Q16" i="7"/>
  <c r="Q25" i="7"/>
  <c r="W25" i="7"/>
  <c r="T16" i="7"/>
  <c r="T25" i="7"/>
  <c r="K7" i="7"/>
  <c r="N16" i="7"/>
  <c r="N25" i="7"/>
  <c r="K25" i="7"/>
  <c r="N7" i="7"/>
  <c r="N24" i="7"/>
  <c r="Q24" i="7"/>
  <c r="T24" i="7"/>
  <c r="L3" i="7"/>
  <c r="L6" i="7"/>
  <c r="O6" i="7"/>
  <c r="R23" i="7"/>
  <c r="S23" i="7"/>
  <c r="R21" i="7"/>
  <c r="S21" i="7"/>
  <c r="R20" i="7"/>
  <c r="R22" i="7"/>
  <c r="S22" i="7"/>
  <c r="L21" i="7"/>
  <c r="M21" i="7"/>
  <c r="L22" i="7"/>
  <c r="M22" i="7"/>
  <c r="L20" i="7"/>
  <c r="L23" i="7"/>
  <c r="M23" i="7"/>
  <c r="U20" i="7"/>
  <c r="U21" i="7"/>
  <c r="V21" i="7"/>
  <c r="U22" i="7"/>
  <c r="V22" i="7"/>
  <c r="U24" i="7"/>
  <c r="V24" i="7"/>
  <c r="U23" i="7"/>
  <c r="V23" i="7"/>
  <c r="R14" i="7"/>
  <c r="S14" i="7"/>
  <c r="R13" i="7"/>
  <c r="S13" i="7"/>
  <c r="R12" i="7"/>
  <c r="O20" i="7"/>
  <c r="O21" i="7"/>
  <c r="P21" i="7"/>
  <c r="O22" i="7"/>
  <c r="P22" i="7"/>
  <c r="O23" i="7"/>
  <c r="P23" i="7"/>
  <c r="U14" i="7"/>
  <c r="V14" i="7"/>
  <c r="U15" i="7"/>
  <c r="V15" i="7"/>
  <c r="U13" i="7"/>
  <c r="V13" i="7"/>
  <c r="U12" i="7"/>
  <c r="L13" i="7"/>
  <c r="M13" i="7"/>
  <c r="L14" i="7"/>
  <c r="M14" i="7"/>
  <c r="L12" i="7"/>
  <c r="O14" i="7"/>
  <c r="P14" i="7"/>
  <c r="O13" i="7"/>
  <c r="P13" i="7"/>
  <c r="O12" i="7"/>
  <c r="O15" i="7"/>
  <c r="P15" i="7"/>
  <c r="X20" i="7"/>
  <c r="X21" i="7"/>
  <c r="Y21" i="7"/>
  <c r="X22" i="7"/>
  <c r="Y22" i="7"/>
  <c r="X23" i="7"/>
  <c r="Y23" i="7"/>
  <c r="Y20" i="7"/>
  <c r="S12" i="7"/>
  <c r="L24" i="7"/>
  <c r="M24" i="7"/>
  <c r="X24" i="7"/>
  <c r="Y24" i="7"/>
  <c r="M20" i="7"/>
  <c r="M25" i="7"/>
  <c r="L25" i="7"/>
  <c r="P12" i="7"/>
  <c r="P16" i="7"/>
  <c r="O16" i="7"/>
  <c r="M12" i="7"/>
  <c r="L16" i="7"/>
  <c r="V12" i="7"/>
  <c r="V16" i="7"/>
  <c r="U16" i="7"/>
  <c r="O24" i="7"/>
  <c r="P24" i="7"/>
  <c r="O25" i="7"/>
  <c r="P20" i="7"/>
  <c r="P25" i="7"/>
  <c r="R24" i="7"/>
  <c r="S24" i="7"/>
  <c r="L15" i="7"/>
  <c r="M15" i="7"/>
  <c r="R15" i="7"/>
  <c r="S15" i="7"/>
  <c r="U25" i="7"/>
  <c r="V20" i="7"/>
  <c r="V25" i="7"/>
  <c r="S20" i="7"/>
  <c r="L7" i="7"/>
  <c r="O3" i="7"/>
  <c r="O7" i="7"/>
  <c r="S25" i="7"/>
  <c r="R16" i="7"/>
  <c r="R25" i="7"/>
  <c r="M16" i="7"/>
  <c r="S16" i="7"/>
  <c r="X25" i="7"/>
  <c r="Y25" i="7"/>
</calcChain>
</file>

<file path=xl/sharedStrings.xml><?xml version="1.0" encoding="utf-8"?>
<sst xmlns="http://schemas.openxmlformats.org/spreadsheetml/2006/main" count="1056" uniqueCount="459">
  <si>
    <t>Date</t>
  </si>
  <si>
    <t>Version</t>
  </si>
  <si>
    <t>Content</t>
  </si>
  <si>
    <t>Reason</t>
  </si>
  <si>
    <t>Author</t>
  </si>
  <si>
    <t>Naga</t>
  </si>
  <si>
    <t xml:space="preserve">                       </t>
  </si>
  <si>
    <t>数据结构、核心玩法逻辑、UI、题库</t>
    <phoneticPr fontId="8" type="noConversion"/>
  </si>
  <si>
    <t>玩家数据</t>
    <phoneticPr fontId="8" type="noConversion"/>
  </si>
  <si>
    <t>房间数据</t>
    <phoneticPr fontId="8" type="noConversion"/>
  </si>
  <si>
    <t>昵称</t>
    <phoneticPr fontId="8" type="noConversion"/>
  </si>
  <si>
    <t>充值总额</t>
    <phoneticPr fontId="8" type="noConversion"/>
  </si>
  <si>
    <t>现金</t>
    <phoneticPr fontId="8" type="noConversion"/>
  </si>
  <si>
    <t>庄家次数</t>
    <phoneticPr fontId="8" type="noConversion"/>
  </si>
  <si>
    <t>冠军次数</t>
    <phoneticPr fontId="8" type="noConversion"/>
  </si>
  <si>
    <t>亚军次数</t>
    <phoneticPr fontId="8" type="noConversion"/>
  </si>
  <si>
    <t>季军次数</t>
    <phoneticPr fontId="8" type="noConversion"/>
  </si>
  <si>
    <t>胜利次数</t>
    <phoneticPr fontId="8" type="noConversion"/>
  </si>
  <si>
    <t>完胜次数</t>
    <phoneticPr fontId="8" type="noConversion"/>
  </si>
  <si>
    <t>抢答次数</t>
    <phoneticPr fontId="8" type="noConversion"/>
  </si>
  <si>
    <t>coin</t>
    <phoneticPr fontId="8" type="noConversion"/>
  </si>
  <si>
    <t>charge</t>
    <phoneticPr fontId="8" type="noConversion"/>
  </si>
  <si>
    <t>房间状态</t>
    <phoneticPr fontId="8" type="noConversion"/>
  </si>
  <si>
    <t>String</t>
    <phoneticPr fontId="8" type="noConversion"/>
  </si>
  <si>
    <t>uint</t>
    <phoneticPr fontId="8" type="noConversion"/>
  </si>
  <si>
    <t>uint</t>
    <phoneticPr fontId="8" type="noConversion"/>
  </si>
  <si>
    <t>int</t>
    <phoneticPr fontId="8" type="noConversion"/>
  </si>
  <si>
    <t>房主ID</t>
    <phoneticPr fontId="8" type="noConversion"/>
  </si>
  <si>
    <t>room_id</t>
    <phoneticPr fontId="8" type="noConversion"/>
  </si>
  <si>
    <t>user_id</t>
    <phoneticPr fontId="8" type="noConversion"/>
  </si>
  <si>
    <t>nick</t>
    <phoneticPr fontId="8" type="noConversion"/>
  </si>
  <si>
    <t>房间人数</t>
    <phoneticPr fontId="8" type="noConversion"/>
  </si>
  <si>
    <t>seat1_player_id</t>
    <phoneticPr fontId="8" type="noConversion"/>
  </si>
  <si>
    <t>房间ID</t>
    <phoneticPr fontId="8" type="noConversion"/>
  </si>
  <si>
    <t>用户ID</t>
    <phoneticPr fontId="8" type="noConversion"/>
  </si>
  <si>
    <t>局数ID</t>
    <phoneticPr fontId="8" type="noConversion"/>
  </si>
  <si>
    <t>round_id</t>
    <phoneticPr fontId="8" type="noConversion"/>
  </si>
  <si>
    <t>游戏状态</t>
    <phoneticPr fontId="8" type="noConversion"/>
  </si>
  <si>
    <t>game_stage</t>
    <phoneticPr fontId="8" type="noConversion"/>
  </si>
  <si>
    <t>游戏人数</t>
    <phoneticPr fontId="8" type="noConversion"/>
  </si>
  <si>
    <t>game_members</t>
    <phoneticPr fontId="8" type="noConversion"/>
  </si>
  <si>
    <t>room_members</t>
    <phoneticPr fontId="8" type="noConversion"/>
  </si>
  <si>
    <t>uint</t>
    <phoneticPr fontId="8" type="noConversion"/>
  </si>
  <si>
    <t>room_state</t>
    <phoneticPr fontId="8" type="noConversion"/>
  </si>
  <si>
    <t>1准备</t>
    <phoneticPr fontId="8" type="noConversion"/>
  </si>
  <si>
    <t>0初始化</t>
    <phoneticPr fontId="8" type="noConversion"/>
  </si>
  <si>
    <t>4结算</t>
    <phoneticPr fontId="8" type="noConversion"/>
  </si>
  <si>
    <t>3暂停</t>
    <phoneticPr fontId="8" type="noConversion"/>
  </si>
  <si>
    <t>1抢庄</t>
    <phoneticPr fontId="8" type="noConversion"/>
  </si>
  <si>
    <t>2进行</t>
    <phoneticPr fontId="8" type="noConversion"/>
  </si>
  <si>
    <t>0无人</t>
    <phoneticPr fontId="8" type="noConversion"/>
  </si>
  <si>
    <t>1等待</t>
    <phoneticPr fontId="8" type="noConversion"/>
  </si>
  <si>
    <t>2抢庄</t>
    <phoneticPr fontId="8" type="noConversion"/>
  </si>
  <si>
    <t>3下注</t>
    <phoneticPr fontId="8" type="noConversion"/>
  </si>
  <si>
    <t>庄家ID</t>
    <phoneticPr fontId="8" type="noConversion"/>
  </si>
  <si>
    <t>owner_id</t>
    <phoneticPr fontId="8" type="noConversion"/>
  </si>
  <si>
    <t>banker_id</t>
    <phoneticPr fontId="8" type="noConversion"/>
  </si>
  <si>
    <t>4选题</t>
    <phoneticPr fontId="8" type="noConversion"/>
  </si>
  <si>
    <t>答题</t>
    <phoneticPr fontId="8" type="noConversion"/>
  </si>
  <si>
    <t>抢答</t>
    <phoneticPr fontId="8" type="noConversion"/>
  </si>
  <si>
    <t>抛线索</t>
    <phoneticPr fontId="8" type="noConversion"/>
  </si>
  <si>
    <t>答题结束</t>
    <phoneticPr fontId="8" type="noConversion"/>
  </si>
  <si>
    <t>胜利</t>
    <phoneticPr fontId="8" type="noConversion"/>
  </si>
  <si>
    <t>胜利数组</t>
    <phoneticPr fontId="8" type="noConversion"/>
  </si>
  <si>
    <t>Array</t>
    <phoneticPr fontId="8" type="noConversion"/>
  </si>
  <si>
    <t>round_list</t>
    <phoneticPr fontId="8" type="noConversion"/>
  </si>
  <si>
    <t>winner_list</t>
    <phoneticPr fontId="8" type="noConversion"/>
  </si>
  <si>
    <t>[玩家ID1,玩家ID2,……]</t>
    <phoneticPr fontId="8" type="noConversion"/>
  </si>
  <si>
    <t>抢答结束</t>
    <phoneticPr fontId="8" type="noConversion"/>
  </si>
  <si>
    <t>抢看线索</t>
    <phoneticPr fontId="8" type="noConversion"/>
  </si>
  <si>
    <t>拒看线索</t>
    <phoneticPr fontId="8" type="noConversion"/>
  </si>
  <si>
    <t>抢线结束</t>
    <phoneticPr fontId="8" type="noConversion"/>
  </si>
  <si>
    <t>seat1_player</t>
    <phoneticPr fontId="8" type="noConversion"/>
  </si>
  <si>
    <t>game_step</t>
    <phoneticPr fontId="8" type="noConversion"/>
  </si>
  <si>
    <t>round</t>
    <phoneticPr fontId="8" type="noConversion"/>
  </si>
  <si>
    <t>rank</t>
    <phoneticPr fontId="8" type="noConversion"/>
  </si>
  <si>
    <t>coin_in</t>
    <phoneticPr fontId="8" type="noConversion"/>
  </si>
  <si>
    <t>count_reject_look</t>
    <phoneticPr fontId="8" type="noConversion"/>
  </si>
  <si>
    <t>count_get_look</t>
    <phoneticPr fontId="8" type="noConversion"/>
  </si>
  <si>
    <t>count_rob_answer</t>
    <phoneticPr fontId="8" type="noConversion"/>
  </si>
  <si>
    <t>count_succes_rob</t>
    <phoneticPr fontId="8" type="noConversion"/>
  </si>
  <si>
    <t>count_succes_reject</t>
    <phoneticPr fontId="8" type="noConversion"/>
  </si>
  <si>
    <t>count_succes_look</t>
    <phoneticPr fontId="8" type="noConversion"/>
  </si>
  <si>
    <t>玩家数据</t>
    <phoneticPr fontId="8" type="noConversion"/>
  </si>
  <si>
    <t>北</t>
    <phoneticPr fontId="8" type="noConversion"/>
  </si>
  <si>
    <t>部位</t>
    <phoneticPr fontId="8" type="noConversion"/>
  </si>
  <si>
    <t>西</t>
    <phoneticPr fontId="8" type="noConversion"/>
  </si>
  <si>
    <t>南</t>
    <phoneticPr fontId="8" type="noConversion"/>
  </si>
  <si>
    <t>东</t>
    <phoneticPr fontId="8" type="noConversion"/>
  </si>
  <si>
    <t>中</t>
    <phoneticPr fontId="8" type="noConversion"/>
  </si>
  <si>
    <t>右</t>
    <phoneticPr fontId="8" type="noConversion"/>
  </si>
  <si>
    <t>左</t>
    <phoneticPr fontId="8" type="noConversion"/>
  </si>
  <si>
    <t>下</t>
    <phoneticPr fontId="8" type="noConversion"/>
  </si>
  <si>
    <t>上</t>
    <phoneticPr fontId="8" type="noConversion"/>
  </si>
  <si>
    <t>里</t>
    <phoneticPr fontId="8" type="noConversion"/>
  </si>
  <si>
    <t>外</t>
    <phoneticPr fontId="8" type="noConversion"/>
  </si>
  <si>
    <t>内</t>
    <phoneticPr fontId="8" type="noConversion"/>
  </si>
  <si>
    <t>顶</t>
    <phoneticPr fontId="8" type="noConversion"/>
  </si>
  <si>
    <t>底</t>
    <phoneticPr fontId="8" type="noConversion"/>
  </si>
  <si>
    <t>舌</t>
    <phoneticPr fontId="8" type="noConversion"/>
  </si>
  <si>
    <t>眉</t>
    <phoneticPr fontId="8" type="noConversion"/>
  </si>
  <si>
    <t>鼻</t>
    <phoneticPr fontId="8" type="noConversion"/>
  </si>
  <si>
    <t>耳</t>
    <phoneticPr fontId="8" type="noConversion"/>
  </si>
  <si>
    <t>口</t>
    <phoneticPr fontId="8" type="noConversion"/>
  </si>
  <si>
    <t>臀</t>
    <phoneticPr fontId="8" type="noConversion"/>
  </si>
  <si>
    <t>眼</t>
    <phoneticPr fontId="8" type="noConversion"/>
  </si>
  <si>
    <t>指</t>
    <phoneticPr fontId="8" type="noConversion"/>
  </si>
  <si>
    <t>胸</t>
    <phoneticPr fontId="8" type="noConversion"/>
  </si>
  <si>
    <t>背</t>
    <phoneticPr fontId="8" type="noConversion"/>
  </si>
  <si>
    <t>腰</t>
    <phoneticPr fontId="8" type="noConversion"/>
  </si>
  <si>
    <t>颈</t>
    <phoneticPr fontId="8" type="noConversion"/>
  </si>
  <si>
    <t>掌</t>
    <phoneticPr fontId="8" type="noConversion"/>
  </si>
  <si>
    <t>手</t>
    <phoneticPr fontId="8" type="noConversion"/>
  </si>
  <si>
    <t>脚</t>
    <phoneticPr fontId="8" type="noConversion"/>
  </si>
  <si>
    <t>腿</t>
    <phoneticPr fontId="8" type="noConversion"/>
  </si>
  <si>
    <t>尾</t>
    <phoneticPr fontId="8" type="noConversion"/>
  </si>
  <si>
    <t>身</t>
    <phoneticPr fontId="8" type="noConversion"/>
  </si>
  <si>
    <t>头</t>
    <phoneticPr fontId="8" type="noConversion"/>
  </si>
  <si>
    <t>特殊</t>
    <phoneticPr fontId="8" type="noConversion"/>
  </si>
  <si>
    <t>升</t>
    <phoneticPr fontId="8" type="noConversion"/>
  </si>
  <si>
    <t>容</t>
    <phoneticPr fontId="8" type="noConversion"/>
  </si>
  <si>
    <t>分</t>
    <phoneticPr fontId="8" type="noConversion"/>
  </si>
  <si>
    <t>重</t>
    <phoneticPr fontId="8" type="noConversion"/>
  </si>
  <si>
    <t>简</t>
    <phoneticPr fontId="8" type="noConversion"/>
  </si>
  <si>
    <t>果</t>
    <phoneticPr fontId="8" type="noConversion"/>
  </si>
  <si>
    <t>电</t>
    <phoneticPr fontId="8" type="noConversion"/>
  </si>
  <si>
    <t>物品</t>
    <phoneticPr fontId="8" type="noConversion"/>
  </si>
  <si>
    <t>人</t>
    <phoneticPr fontId="8" type="noConversion"/>
  </si>
  <si>
    <t>景</t>
    <phoneticPr fontId="8" type="noConversion"/>
  </si>
  <si>
    <t>壁</t>
    <phoneticPr fontId="8" type="noConversion"/>
  </si>
  <si>
    <t>线</t>
    <phoneticPr fontId="8" type="noConversion"/>
  </si>
  <si>
    <t>槽</t>
    <phoneticPr fontId="8" type="noConversion"/>
  </si>
  <si>
    <t>雾</t>
    <phoneticPr fontId="8" type="noConversion"/>
  </si>
  <si>
    <t>卡</t>
    <phoneticPr fontId="8" type="noConversion"/>
  </si>
  <si>
    <t>灯</t>
    <phoneticPr fontId="8" type="noConversion"/>
  </si>
  <si>
    <t>雷</t>
    <phoneticPr fontId="8" type="noConversion"/>
  </si>
  <si>
    <t>铜</t>
    <phoneticPr fontId="8" type="noConversion"/>
  </si>
  <si>
    <t>银</t>
    <phoneticPr fontId="8" type="noConversion"/>
  </si>
  <si>
    <t>铁</t>
    <phoneticPr fontId="8" type="noConversion"/>
  </si>
  <si>
    <t>钱</t>
    <phoneticPr fontId="8" type="noConversion"/>
  </si>
  <si>
    <t>图</t>
    <phoneticPr fontId="8" type="noConversion"/>
  </si>
  <si>
    <t>字</t>
    <phoneticPr fontId="8" type="noConversion"/>
  </si>
  <si>
    <t>数</t>
    <phoneticPr fontId="8" type="noConversion"/>
  </si>
  <si>
    <t>功能</t>
    <phoneticPr fontId="8" type="noConversion"/>
  </si>
  <si>
    <t>塞</t>
  </si>
  <si>
    <t>夹</t>
    <phoneticPr fontId="8" type="noConversion"/>
  </si>
  <si>
    <t>存</t>
    <phoneticPr fontId="8" type="noConversion"/>
  </si>
  <si>
    <t>扫</t>
    <phoneticPr fontId="8" type="noConversion"/>
  </si>
  <si>
    <t>穿</t>
    <phoneticPr fontId="8" type="noConversion"/>
  </si>
  <si>
    <t>听</t>
    <phoneticPr fontId="8" type="noConversion"/>
  </si>
  <si>
    <t>看</t>
    <phoneticPr fontId="8" type="noConversion"/>
  </si>
  <si>
    <t>玩</t>
    <phoneticPr fontId="8" type="noConversion"/>
  </si>
  <si>
    <t>喝</t>
    <phoneticPr fontId="8" type="noConversion"/>
  </si>
  <si>
    <t>吃</t>
    <phoneticPr fontId="8" type="noConversion"/>
  </si>
  <si>
    <t>装</t>
    <phoneticPr fontId="8" type="noConversion"/>
  </si>
  <si>
    <t>盛</t>
    <phoneticPr fontId="8" type="noConversion"/>
  </si>
  <si>
    <t>翻</t>
    <phoneticPr fontId="8" type="noConversion"/>
  </si>
  <si>
    <t>折</t>
    <phoneticPr fontId="8" type="noConversion"/>
  </si>
  <si>
    <t>斗</t>
    <phoneticPr fontId="8" type="noConversion"/>
  </si>
  <si>
    <t>学</t>
    <phoneticPr fontId="8" type="noConversion"/>
  </si>
  <si>
    <t>说</t>
    <phoneticPr fontId="8" type="noConversion"/>
  </si>
  <si>
    <t>拨</t>
    <phoneticPr fontId="8" type="noConversion"/>
  </si>
  <si>
    <t>唱</t>
    <phoneticPr fontId="8" type="noConversion"/>
  </si>
  <si>
    <t>弹</t>
    <phoneticPr fontId="8" type="noConversion"/>
  </si>
  <si>
    <t>吹</t>
    <phoneticPr fontId="8" type="noConversion"/>
  </si>
  <si>
    <t>拉</t>
    <phoneticPr fontId="8" type="noConversion"/>
  </si>
  <si>
    <t>游</t>
    <phoneticPr fontId="8" type="noConversion"/>
  </si>
  <si>
    <t>甩</t>
    <phoneticPr fontId="8" type="noConversion"/>
  </si>
  <si>
    <t>推</t>
    <phoneticPr fontId="8" type="noConversion"/>
  </si>
  <si>
    <t>飞</t>
    <phoneticPr fontId="8" type="noConversion"/>
  </si>
  <si>
    <t>转</t>
    <phoneticPr fontId="8" type="noConversion"/>
  </si>
  <si>
    <t>跑</t>
    <phoneticPr fontId="8" type="noConversion"/>
  </si>
  <si>
    <t>跳</t>
    <phoneticPr fontId="8" type="noConversion"/>
  </si>
  <si>
    <t>撸</t>
    <phoneticPr fontId="8" type="noConversion"/>
  </si>
  <si>
    <t>打</t>
    <phoneticPr fontId="8" type="noConversion"/>
  </si>
  <si>
    <t>踢</t>
    <phoneticPr fontId="8" type="noConversion"/>
  </si>
  <si>
    <t>摸</t>
    <phoneticPr fontId="8" type="noConversion"/>
  </si>
  <si>
    <t>抽</t>
    <phoneticPr fontId="8" type="noConversion"/>
  </si>
  <si>
    <t>扭</t>
    <phoneticPr fontId="8" type="noConversion"/>
  </si>
  <si>
    <t>按</t>
    <phoneticPr fontId="8" type="noConversion"/>
  </si>
  <si>
    <t>插</t>
    <phoneticPr fontId="8" type="noConversion"/>
  </si>
  <si>
    <t>感官</t>
    <phoneticPr fontId="8" type="noConversion"/>
  </si>
  <si>
    <t>柔</t>
    <phoneticPr fontId="8" type="noConversion"/>
  </si>
  <si>
    <t>紫</t>
    <phoneticPr fontId="8" type="noConversion"/>
  </si>
  <si>
    <t>黑</t>
    <phoneticPr fontId="8" type="noConversion"/>
  </si>
  <si>
    <t>白</t>
    <phoneticPr fontId="8" type="noConversion"/>
  </si>
  <si>
    <t>橙</t>
    <phoneticPr fontId="8" type="noConversion"/>
  </si>
  <si>
    <t>黄</t>
    <phoneticPr fontId="8" type="noConversion"/>
  </si>
  <si>
    <t>蓝</t>
    <phoneticPr fontId="8" type="noConversion"/>
  </si>
  <si>
    <t>绿</t>
    <phoneticPr fontId="8" type="noConversion"/>
  </si>
  <si>
    <t>红</t>
    <phoneticPr fontId="8" type="noConversion"/>
  </si>
  <si>
    <t>声</t>
    <phoneticPr fontId="8" type="noConversion"/>
  </si>
  <si>
    <t>雨</t>
    <phoneticPr fontId="8" type="noConversion"/>
  </si>
  <si>
    <t>光</t>
    <phoneticPr fontId="8" type="noConversion"/>
  </si>
  <si>
    <t>酷</t>
    <phoneticPr fontId="8" type="noConversion"/>
  </si>
  <si>
    <t>热</t>
    <phoneticPr fontId="8" type="noConversion"/>
  </si>
  <si>
    <t>网</t>
    <phoneticPr fontId="8" type="noConversion"/>
  </si>
  <si>
    <t>凉</t>
    <phoneticPr fontId="8" type="noConversion"/>
  </si>
  <si>
    <t>志</t>
    <phoneticPr fontId="8" type="noConversion"/>
  </si>
  <si>
    <t>咸</t>
    <phoneticPr fontId="8" type="noConversion"/>
  </si>
  <si>
    <t>仔</t>
    <phoneticPr fontId="8" type="noConversion"/>
  </si>
  <si>
    <t>辣</t>
    <phoneticPr fontId="8" type="noConversion"/>
  </si>
  <si>
    <t>癌</t>
    <phoneticPr fontId="8" type="noConversion"/>
  </si>
  <si>
    <t>苦</t>
    <phoneticPr fontId="8" type="noConversion"/>
  </si>
  <si>
    <t>嗲</t>
    <phoneticPr fontId="8" type="noConversion"/>
  </si>
  <si>
    <t>甜</t>
    <phoneticPr fontId="8" type="noConversion"/>
  </si>
  <si>
    <t>爷</t>
    <phoneticPr fontId="8" type="noConversion"/>
  </si>
  <si>
    <t>酸</t>
    <phoneticPr fontId="8" type="noConversion"/>
  </si>
  <si>
    <t>富</t>
    <phoneticPr fontId="8" type="noConversion"/>
  </si>
  <si>
    <t>臭</t>
    <phoneticPr fontId="8" type="noConversion"/>
  </si>
  <si>
    <t>神</t>
    <phoneticPr fontId="8" type="noConversion"/>
  </si>
  <si>
    <t>香</t>
    <phoneticPr fontId="8" type="noConversion"/>
  </si>
  <si>
    <t>丑</t>
    <phoneticPr fontId="8" type="noConversion"/>
  </si>
  <si>
    <t>美</t>
    <phoneticPr fontId="8" type="noConversion"/>
  </si>
  <si>
    <t>作品</t>
    <phoneticPr fontId="8" type="noConversion"/>
  </si>
  <si>
    <t>软</t>
    <phoneticPr fontId="8" type="noConversion"/>
  </si>
  <si>
    <t>硬</t>
    <phoneticPr fontId="8" type="noConversion"/>
  </si>
  <si>
    <t>贼</t>
    <phoneticPr fontId="8" type="noConversion"/>
  </si>
  <si>
    <t>冰</t>
    <phoneticPr fontId="8" type="noConversion"/>
  </si>
  <si>
    <t>道</t>
    <phoneticPr fontId="8" type="noConversion"/>
  </si>
  <si>
    <t>形状</t>
    <phoneticPr fontId="8" type="noConversion"/>
  </si>
  <si>
    <t>点</t>
    <phoneticPr fontId="8" type="noConversion"/>
  </si>
  <si>
    <t>王</t>
    <phoneticPr fontId="8" type="noConversion"/>
  </si>
  <si>
    <t>音</t>
    <phoneticPr fontId="8" type="noConversion"/>
  </si>
  <si>
    <t>柱</t>
    <phoneticPr fontId="8" type="noConversion"/>
  </si>
  <si>
    <t>泡</t>
  </si>
  <si>
    <t>片</t>
    <phoneticPr fontId="8" type="noConversion"/>
  </si>
  <si>
    <t>T</t>
    <phoneticPr fontId="8" type="noConversion"/>
  </si>
  <si>
    <t>矮</t>
    <phoneticPr fontId="8" type="noConversion"/>
  </si>
  <si>
    <t>高</t>
    <phoneticPr fontId="8" type="noConversion"/>
  </si>
  <si>
    <t>条</t>
    <phoneticPr fontId="8" type="noConversion"/>
  </si>
  <si>
    <t>直</t>
    <phoneticPr fontId="8" type="noConversion"/>
  </si>
  <si>
    <t>珠</t>
    <phoneticPr fontId="8" type="noConversion"/>
  </si>
  <si>
    <t>方</t>
    <phoneticPr fontId="8" type="noConversion"/>
  </si>
  <si>
    <t>传</t>
    <phoneticPr fontId="8" type="noConversion"/>
  </si>
  <si>
    <t>圆</t>
    <phoneticPr fontId="8" type="noConversion"/>
  </si>
  <si>
    <t>管</t>
    <phoneticPr fontId="8" type="noConversion"/>
  </si>
  <si>
    <t>短</t>
    <phoneticPr fontId="8" type="noConversion"/>
  </si>
  <si>
    <t>长</t>
    <phoneticPr fontId="8" type="noConversion"/>
  </si>
  <si>
    <t>板</t>
    <phoneticPr fontId="8" type="noConversion"/>
  </si>
  <si>
    <t>歌</t>
    <phoneticPr fontId="8" type="noConversion"/>
  </si>
  <si>
    <t>微</t>
    <phoneticPr fontId="8" type="noConversion"/>
  </si>
  <si>
    <t>文</t>
    <phoneticPr fontId="8" type="noConversion"/>
  </si>
  <si>
    <t>巨</t>
    <phoneticPr fontId="8" type="noConversion"/>
  </si>
  <si>
    <t>小</t>
    <phoneticPr fontId="8" type="noConversion"/>
  </si>
  <si>
    <t>舞</t>
    <phoneticPr fontId="8" type="noConversion"/>
  </si>
  <si>
    <t>大</t>
    <phoneticPr fontId="8" type="noConversion"/>
  </si>
  <si>
    <t>行业</t>
    <phoneticPr fontId="8" type="noConversion"/>
  </si>
  <si>
    <t>持</t>
    <phoneticPr fontId="8" type="noConversion"/>
  </si>
  <si>
    <t>气</t>
    <phoneticPr fontId="8" type="noConversion"/>
  </si>
  <si>
    <t>模</t>
    <phoneticPr fontId="8" type="noConversion"/>
  </si>
  <si>
    <t>固</t>
    <phoneticPr fontId="8" type="noConversion"/>
  </si>
  <si>
    <t>演</t>
    <phoneticPr fontId="8" type="noConversion"/>
  </si>
  <si>
    <t>液</t>
    <phoneticPr fontId="8" type="noConversion"/>
  </si>
  <si>
    <t>漫</t>
    <phoneticPr fontId="8" type="noConversion"/>
  </si>
  <si>
    <t>面</t>
    <phoneticPr fontId="8" type="noConversion"/>
  </si>
  <si>
    <t>行</t>
    <phoneticPr fontId="8" type="noConversion"/>
  </si>
  <si>
    <t>住</t>
    <phoneticPr fontId="8" type="noConversion"/>
  </si>
  <si>
    <t>质地</t>
    <phoneticPr fontId="8" type="noConversion"/>
  </si>
  <si>
    <t>感觉</t>
    <phoneticPr fontId="8" type="noConversion"/>
  </si>
  <si>
    <t>棉</t>
    <phoneticPr fontId="8" type="noConversion"/>
  </si>
  <si>
    <t>帅</t>
    <phoneticPr fontId="8" type="noConversion"/>
  </si>
  <si>
    <t>布</t>
    <phoneticPr fontId="8" type="noConversion"/>
  </si>
  <si>
    <t>绒</t>
    <phoneticPr fontId="8" type="noConversion"/>
  </si>
  <si>
    <t>纸</t>
    <phoneticPr fontId="8" type="noConversion"/>
  </si>
  <si>
    <t>身形</t>
    <phoneticPr fontId="8" type="noConversion"/>
  </si>
  <si>
    <t>胶</t>
    <phoneticPr fontId="8" type="noConversion"/>
  </si>
  <si>
    <t>晶</t>
    <phoneticPr fontId="8" type="noConversion"/>
  </si>
  <si>
    <t>玻</t>
    <phoneticPr fontId="8" type="noConversion"/>
  </si>
  <si>
    <t>塑</t>
    <phoneticPr fontId="8" type="noConversion"/>
  </si>
  <si>
    <t>碳</t>
    <phoneticPr fontId="8" type="noConversion"/>
  </si>
  <si>
    <t>土</t>
    <phoneticPr fontId="8" type="noConversion"/>
  </si>
  <si>
    <t>瘦</t>
    <phoneticPr fontId="8" type="noConversion"/>
  </si>
  <si>
    <t>火</t>
    <phoneticPr fontId="8" type="noConversion"/>
  </si>
  <si>
    <t>胖</t>
    <phoneticPr fontId="8" type="noConversion"/>
  </si>
  <si>
    <t>水</t>
    <phoneticPr fontId="8" type="noConversion"/>
  </si>
  <si>
    <t>木</t>
    <phoneticPr fontId="8" type="noConversion"/>
  </si>
  <si>
    <t>金</t>
    <phoneticPr fontId="8" type="noConversion"/>
  </si>
  <si>
    <t>地域</t>
    <phoneticPr fontId="8" type="noConversion"/>
  </si>
  <si>
    <t>台</t>
    <phoneticPr fontId="8" type="noConversion"/>
  </si>
  <si>
    <t>筋</t>
    <phoneticPr fontId="8" type="noConversion"/>
  </si>
  <si>
    <t>韩</t>
    <phoneticPr fontId="8" type="noConversion"/>
  </si>
  <si>
    <t>骨</t>
    <phoneticPr fontId="8" type="noConversion"/>
  </si>
  <si>
    <t>日</t>
    <phoneticPr fontId="8" type="noConversion"/>
  </si>
  <si>
    <t>肉</t>
    <phoneticPr fontId="8" type="noConversion"/>
  </si>
  <si>
    <t>皮</t>
    <phoneticPr fontId="8" type="noConversion"/>
  </si>
  <si>
    <t>港</t>
    <phoneticPr fontId="8" type="noConversion"/>
  </si>
  <si>
    <t>毛</t>
    <phoneticPr fontId="8" type="noConversion"/>
  </si>
  <si>
    <t>小类</t>
    <phoneticPr fontId="8" type="noConversion"/>
  </si>
  <si>
    <t>大类</t>
    <phoneticPr fontId="8" type="noConversion"/>
  </si>
  <si>
    <t>名称</t>
    <phoneticPr fontId="8" type="noConversion"/>
  </si>
  <si>
    <t>人物线索</t>
    <phoneticPr fontId="8" type="noConversion"/>
  </si>
  <si>
    <t>物品线索</t>
    <phoneticPr fontId="8" type="noConversion"/>
  </si>
  <si>
    <t>线索库</t>
    <phoneticPr fontId="8" type="noConversion"/>
  </si>
  <si>
    <t>萧敬腾</t>
    <phoneticPr fontId="8" type="noConversion"/>
  </si>
  <si>
    <t>郭美美</t>
    <phoneticPr fontId="8" type="noConversion"/>
  </si>
  <si>
    <t>凤姐</t>
    <phoneticPr fontId="8" type="noConversion"/>
  </si>
  <si>
    <t>芙蓉姐姐</t>
    <phoneticPr fontId="8" type="noConversion"/>
  </si>
  <si>
    <t>刘德华</t>
    <phoneticPr fontId="8" type="noConversion"/>
  </si>
  <si>
    <t>林志玲</t>
    <phoneticPr fontId="8" type="noConversion"/>
  </si>
  <si>
    <t>演艺界</t>
    <phoneticPr fontId="8" type="noConversion"/>
  </si>
  <si>
    <t>人物</t>
    <phoneticPr fontId="8" type="noConversion"/>
  </si>
  <si>
    <t>范冰冰</t>
    <phoneticPr fontId="8" type="noConversion"/>
  </si>
  <si>
    <t>陈天桥</t>
    <phoneticPr fontId="8" type="noConversion"/>
  </si>
  <si>
    <t>商界</t>
    <phoneticPr fontId="8" type="noConversion"/>
  </si>
  <si>
    <t>乔布斯</t>
    <phoneticPr fontId="8" type="noConversion"/>
  </si>
  <si>
    <t>线索</t>
    <phoneticPr fontId="8" type="noConversion"/>
  </si>
  <si>
    <t>ID</t>
    <phoneticPr fontId="8" type="noConversion"/>
  </si>
  <si>
    <t>火柴</t>
    <phoneticPr fontId="8" type="noConversion"/>
  </si>
  <si>
    <t>生活</t>
    <phoneticPr fontId="8" type="noConversion"/>
  </si>
  <si>
    <t>打火机</t>
    <phoneticPr fontId="8" type="noConversion"/>
  </si>
  <si>
    <t>玉米</t>
    <phoneticPr fontId="8" type="noConversion"/>
  </si>
  <si>
    <t>食品</t>
    <phoneticPr fontId="8" type="noConversion"/>
  </si>
  <si>
    <t>钻石</t>
    <phoneticPr fontId="8" type="noConversion"/>
  </si>
  <si>
    <t>二锅头</t>
    <phoneticPr fontId="8" type="noConversion"/>
  </si>
  <si>
    <t>电脑</t>
    <phoneticPr fontId="8" type="noConversion"/>
  </si>
  <si>
    <t>办公</t>
    <phoneticPr fontId="8" type="noConversion"/>
  </si>
  <si>
    <t>可乐</t>
    <phoneticPr fontId="8" type="noConversion"/>
  </si>
  <si>
    <t>杯子</t>
    <phoneticPr fontId="8" type="noConversion"/>
  </si>
  <si>
    <t>塞</t>
    <phoneticPr fontId="8" type="noConversion"/>
  </si>
  <si>
    <t>耳机</t>
    <phoneticPr fontId="8" type="noConversion"/>
  </si>
  <si>
    <t>文件夹</t>
    <phoneticPr fontId="8" type="noConversion"/>
  </si>
  <si>
    <t>身份证</t>
    <phoneticPr fontId="8" type="noConversion"/>
  </si>
  <si>
    <t>T恤</t>
    <phoneticPr fontId="8" type="noConversion"/>
  </si>
  <si>
    <t>照片/相片</t>
    <phoneticPr fontId="8" type="noConversion"/>
  </si>
  <si>
    <t>指纹考勤机</t>
    <phoneticPr fontId="8" type="noConversion"/>
  </si>
  <si>
    <t>打卡机</t>
    <phoneticPr fontId="8" type="noConversion"/>
  </si>
  <si>
    <t>名片夹</t>
    <phoneticPr fontId="8" type="noConversion"/>
  </si>
  <si>
    <t>卡包</t>
    <phoneticPr fontId="8" type="noConversion"/>
  </si>
  <si>
    <t>钱包</t>
    <phoneticPr fontId="8" type="noConversion"/>
  </si>
  <si>
    <t>电饭煲</t>
    <phoneticPr fontId="8" type="noConversion"/>
  </si>
  <si>
    <t>电器</t>
    <phoneticPr fontId="8" type="noConversion"/>
  </si>
  <si>
    <t>显示器</t>
    <phoneticPr fontId="8" type="noConversion"/>
  </si>
  <si>
    <t>Iphone</t>
    <phoneticPr fontId="8" type="noConversion"/>
  </si>
  <si>
    <t>复读机</t>
    <phoneticPr fontId="8" type="noConversion"/>
  </si>
  <si>
    <t>电话</t>
    <phoneticPr fontId="8" type="noConversion"/>
  </si>
  <si>
    <t>题库</t>
    <phoneticPr fontId="8" type="noConversion"/>
  </si>
  <si>
    <t>相同线索存在有必要</t>
    <phoneticPr fontId="8" type="noConversion"/>
  </si>
  <si>
    <t>要抢夺控牌权，也代表了风险</t>
    <phoneticPr fontId="8" type="noConversion"/>
  </si>
  <si>
    <t>庄家暗掉的线索，归庄家所有，暗多张牌，弃牌者才难以确定有效关键字。</t>
    <phoneticPr fontId="8" type="noConversion"/>
  </si>
  <si>
    <t>有效线索数量控制</t>
    <phoneticPr fontId="8" type="noConversion"/>
  </si>
  <si>
    <t>题目中包含的字不出现在线索里</t>
    <phoneticPr fontId="8" type="noConversion"/>
  </si>
  <si>
    <t>费用递增，上限10</t>
    <phoneticPr fontId="8" type="noConversion"/>
  </si>
  <si>
    <t>开牌对赌</t>
    <phoneticPr fontId="8" type="noConversion"/>
  </si>
  <si>
    <t>玩家先暗牌，庄家后暗牌</t>
    <phoneticPr fontId="8" type="noConversion"/>
  </si>
  <si>
    <t>池注--&gt;</t>
    <phoneticPr fontId="8" type="noConversion"/>
  </si>
  <si>
    <t>庄家</t>
    <phoneticPr fontId="8" type="noConversion"/>
  </si>
  <si>
    <t>自己猜之前，可以选择看暗牌，1金币看1张。</t>
    <phoneticPr fontId="8" type="noConversion"/>
  </si>
  <si>
    <t>第四</t>
    <phoneticPr fontId="8" type="noConversion"/>
  </si>
  <si>
    <t>每个人的回合，其他人可以抢答1次，消耗3金币。暗牌规则同上</t>
    <phoneticPr fontId="8" type="noConversion"/>
  </si>
  <si>
    <t>第三</t>
    <phoneticPr fontId="8" type="noConversion"/>
  </si>
  <si>
    <t>系统告知，其中那几张是关键线索。</t>
    <phoneticPr fontId="8" type="noConversion"/>
  </si>
  <si>
    <t>第二</t>
    <phoneticPr fontId="8" type="noConversion"/>
  </si>
  <si>
    <t>先选择要出的线索2张，并选择暗牌，1金币暗牌1张。庄家可以以2金币暗牌1张</t>
    <phoneticPr fontId="8" type="noConversion"/>
  </si>
  <si>
    <t>第一</t>
    <phoneticPr fontId="8" type="noConversion"/>
  </si>
  <si>
    <t>轮流猜题，3轮结束，根据猜中人数及先后顺序分配奖金池的金币</t>
    <phoneticPr fontId="8" type="noConversion"/>
  </si>
  <si>
    <t>胜出人数</t>
    <phoneticPr fontId="8" type="noConversion"/>
  </si>
  <si>
    <t>庄家选题，没人发线索5张</t>
    <phoneticPr fontId="8" type="noConversion"/>
  </si>
  <si>
    <t>最终</t>
    <phoneticPr fontId="8" type="noConversion"/>
  </si>
  <si>
    <t>奖池</t>
    <phoneticPr fontId="8" type="noConversion"/>
  </si>
  <si>
    <t>最终</t>
    <phoneticPr fontId="8" type="noConversion"/>
  </si>
  <si>
    <t>奖池</t>
    <phoneticPr fontId="8" type="noConversion"/>
  </si>
  <si>
    <t>最终</t>
    <phoneticPr fontId="8" type="noConversion"/>
  </si>
  <si>
    <t>奖池</t>
    <phoneticPr fontId="8" type="noConversion"/>
  </si>
  <si>
    <t>最终</t>
    <phoneticPr fontId="8" type="noConversion"/>
  </si>
  <si>
    <t>奖池</t>
    <phoneticPr fontId="8" type="noConversion"/>
  </si>
  <si>
    <t>猜拳选庄家</t>
    <phoneticPr fontId="8" type="noConversion"/>
  </si>
  <si>
    <t>池注--&gt;</t>
    <phoneticPr fontId="8" type="noConversion"/>
  </si>
  <si>
    <t>第三</t>
    <phoneticPr fontId="8" type="noConversion"/>
  </si>
  <si>
    <t>第二</t>
    <phoneticPr fontId="8" type="noConversion"/>
  </si>
  <si>
    <t>第一</t>
    <phoneticPr fontId="8" type="noConversion"/>
  </si>
  <si>
    <t>胜出人数</t>
    <phoneticPr fontId="8" type="noConversion"/>
  </si>
  <si>
    <t>结束时，按比例分池注，如果没有人猜中，全部归庄家</t>
    <phoneticPr fontId="8" type="noConversion"/>
  </si>
  <si>
    <t>最终</t>
    <phoneticPr fontId="8" type="noConversion"/>
  </si>
  <si>
    <t>奖池</t>
    <phoneticPr fontId="8" type="noConversion"/>
  </si>
  <si>
    <t>最终</t>
    <phoneticPr fontId="8" type="noConversion"/>
  </si>
  <si>
    <t>奖池</t>
    <phoneticPr fontId="8" type="noConversion"/>
  </si>
  <si>
    <t>所有加注入池</t>
    <phoneticPr fontId="8" type="noConversion"/>
  </si>
  <si>
    <t>猜中，自己底注归还</t>
    <phoneticPr fontId="8" type="noConversion"/>
  </si>
  <si>
    <t xml:space="preserve"> </t>
    <phoneticPr fontId="8" type="noConversion"/>
  </si>
  <si>
    <t>池注--&gt;</t>
    <phoneticPr fontId="8" type="noConversion"/>
  </si>
  <si>
    <t>每人做庄2次，第一次3轮结束，第二次5轮结束，结束时，如果没有人猜中答案，庄家获胜。</t>
    <phoneticPr fontId="8" type="noConversion"/>
  </si>
  <si>
    <t>庄家</t>
    <phoneticPr fontId="8" type="noConversion"/>
  </si>
  <si>
    <t>闲家改牌</t>
    <phoneticPr fontId="8" type="noConversion"/>
  </si>
  <si>
    <t>第三</t>
    <phoneticPr fontId="8" type="noConversion"/>
  </si>
  <si>
    <t>庄家暗牌</t>
    <phoneticPr fontId="8" type="noConversion"/>
  </si>
  <si>
    <t>闲家选择桌上翻明，猜结果</t>
    <phoneticPr fontId="8" type="noConversion"/>
  </si>
  <si>
    <t>桌牌</t>
    <phoneticPr fontId="8" type="noConversion"/>
  </si>
  <si>
    <t>第一</t>
    <phoneticPr fontId="8" type="noConversion"/>
  </si>
  <si>
    <t>抢答次数</t>
    <phoneticPr fontId="8" type="noConversion"/>
  </si>
  <si>
    <t>庄家根据题卡和自己对答案的认知，选择明暗牌</t>
    <phoneticPr fontId="8" type="noConversion"/>
  </si>
  <si>
    <t>胜出人数</t>
    <phoneticPr fontId="8" type="noConversion"/>
  </si>
  <si>
    <t>底注</t>
    <phoneticPr fontId="8" type="noConversion"/>
  </si>
  <si>
    <t>闲家提交线索，选择明暗牌</t>
    <phoneticPr fontId="8" type="noConversion"/>
  </si>
  <si>
    <t>明牌(递增)</t>
    <phoneticPr fontId="8" type="noConversion"/>
  </si>
  <si>
    <t>明牌注</t>
    <phoneticPr fontId="8" type="noConversion"/>
  </si>
  <si>
    <t>暗牌注</t>
    <phoneticPr fontId="8" type="noConversion"/>
  </si>
  <si>
    <t>收益</t>
    <phoneticPr fontId="8" type="noConversion"/>
  </si>
  <si>
    <t>成本</t>
    <phoneticPr fontId="8" type="noConversion"/>
  </si>
  <si>
    <t>加注</t>
    <phoneticPr fontId="8" type="noConversion"/>
  </si>
  <si>
    <t>轮次</t>
    <phoneticPr fontId="8" type="noConversion"/>
  </si>
  <si>
    <t>庄家选题，题卡上有很多相关信息</t>
    <phoneticPr fontId="8" type="noConversion"/>
  </si>
  <si>
    <t>题目数据</t>
    <phoneticPr fontId="8" type="noConversion"/>
  </si>
  <si>
    <t>线索数据</t>
    <phoneticPr fontId="8" type="noConversion"/>
  </si>
  <si>
    <t>[题目ID,线索1ID,线索1公开,线索2ID,线索2公开,……]</t>
    <phoneticPr fontId="8" type="noConversion"/>
  </si>
  <si>
    <t>游戏时长</t>
    <phoneticPr fontId="8" type="noConversion"/>
  </si>
  <si>
    <t>round_time</t>
    <phoneticPr fontId="8" type="noConversion"/>
  </si>
  <si>
    <t>[[1位玩家ID,状态,暗回合数,名次,投入金币,抢答次数,抢看线索次数,拒看线索次数],[2位玩家ID,状态,……],……]</t>
    <phoneticPr fontId="8" type="noConversion"/>
  </si>
  <si>
    <t>当前答题位</t>
    <phoneticPr fontId="8" type="noConversion"/>
  </si>
  <si>
    <t>[[手持线索][明线索][暗线索]]</t>
    <phoneticPr fontId="8" type="noConversion"/>
  </si>
  <si>
    <t>[线索1ID,线索1持有人ID,线索2ID,线索2持有人ID,……]</t>
    <phoneticPr fontId="8" type="noConversion"/>
  </si>
  <si>
    <t>[线索1ID,线索1抛出者ID,线索2ID,线索2抛出者ID,……]</t>
    <phoneticPr fontId="8" type="noConversion"/>
  </si>
  <si>
    <t>--状态</t>
    <phoneticPr fontId="8" type="noConversion"/>
  </si>
  <si>
    <t>--回合数</t>
  </si>
  <si>
    <t>--名次</t>
  </si>
  <si>
    <t>--投入金币</t>
  </si>
  <si>
    <t>--抢答次数</t>
  </si>
  <si>
    <t>--抢答成功次数</t>
  </si>
  <si>
    <t>--抢看线索次数</t>
  </si>
  <si>
    <t>--抢看线索成功次数</t>
  </si>
  <si>
    <t>--拒看线索次数</t>
  </si>
  <si>
    <t>--拒看线索成功次数</t>
  </si>
  <si>
    <t>--明线索</t>
  </si>
  <si>
    <t>--暗线索</t>
  </si>
  <si>
    <t>--手持线索</t>
    <phoneticPr fontId="8" type="noConversion"/>
  </si>
  <si>
    <t>question</t>
    <phoneticPr fontId="8" type="noConversion"/>
  </si>
  <si>
    <t>--题目ID</t>
    <phoneticPr fontId="8" type="noConversion"/>
  </si>
  <si>
    <t>question_id</t>
    <phoneticPr fontId="8" type="noConversion"/>
  </si>
  <si>
    <t>--线索1ID</t>
    <phoneticPr fontId="8" type="noConversion"/>
  </si>
  <si>
    <t>key</t>
    <phoneticPr fontId="8" type="noConversion"/>
  </si>
  <si>
    <t>hand</t>
    <phoneticPr fontId="8" type="noConversion"/>
  </si>
  <si>
    <t>clear</t>
    <phoneticPr fontId="8" type="noConversion"/>
  </si>
  <si>
    <t>dark</t>
    <phoneticPr fontId="8" type="noConversion"/>
  </si>
  <si>
    <t>key1_id</t>
    <phoneticPr fontId="8" type="noConversion"/>
  </si>
  <si>
    <t>--线索1公开</t>
    <phoneticPr fontId="8" type="noConversion"/>
  </si>
  <si>
    <t>key1_is_open</t>
    <phoneticPr fontId="8" type="noConversion"/>
  </si>
  <si>
    <t>uint</t>
    <phoneticPr fontId="8" type="noConversion"/>
  </si>
  <si>
    <t>Boolean</t>
    <phoneticPr fontId="8" type="noConversion"/>
  </si>
  <si>
    <t>players</t>
    <phoneticPr fontId="8" type="noConversion"/>
  </si>
  <si>
    <t>玩家状态</t>
    <phoneticPr fontId="8" type="noConversion"/>
  </si>
  <si>
    <t>状态</t>
    <phoneticPr fontId="8" type="noConversion"/>
  </si>
  <si>
    <t>seat1_room_state</t>
    <phoneticPr fontId="8" type="noConversion"/>
  </si>
  <si>
    <t>state</t>
    <phoneticPr fontId="8" type="noConversion"/>
  </si>
  <si>
    <t>离线</t>
    <phoneticPr fontId="8" type="noConversion"/>
  </si>
  <si>
    <t>游荡</t>
    <phoneticPr fontId="8" type="noConversion"/>
  </si>
  <si>
    <t>等待</t>
    <phoneticPr fontId="8" type="noConversion"/>
  </si>
  <si>
    <t>准备</t>
    <phoneticPr fontId="8" type="noConversion"/>
  </si>
  <si>
    <t>--玩家ID</t>
    <phoneticPr fontId="8" type="noConversion"/>
  </si>
  <si>
    <t>--玩家状态</t>
    <phoneticPr fontId="8" type="noConversion"/>
  </si>
  <si>
    <t>[[玩家ID,玩家状态],[玩家ID,玩家状态],……]</t>
    <phoneticPr fontId="8" type="noConversion"/>
  </si>
  <si>
    <t>Array</t>
    <phoneticPr fontId="8" type="noConversion"/>
  </si>
  <si>
    <t>线索猜谜 游戏数据</t>
    <phoneticPr fontId="8" type="noConversion"/>
  </si>
  <si>
    <t>人数上限</t>
    <phoneticPr fontId="8" type="noConversion"/>
  </si>
  <si>
    <t>room_members_max</t>
    <phoneticPr fontId="8" type="noConversion"/>
  </si>
  <si>
    <t>0关闭 2等待 3满员 4游戏中</t>
    <phoneticPr fontId="8" type="noConversion"/>
  </si>
  <si>
    <t>所在房间</t>
    <phoneticPr fontId="8" type="noConversion"/>
  </si>
  <si>
    <t>所在座位</t>
    <phoneticPr fontId="8" type="noConversion"/>
  </si>
  <si>
    <t>room_id</t>
    <phoneticPr fontId="8" type="noConversion"/>
  </si>
  <si>
    <t>seat_id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</si>
</sst>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6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0" tint="-0.249977111117893"/>
      <name val="宋体"/>
      <family val="2"/>
      <charset val="134"/>
    </font>
    <font>
      <sz val="12"/>
      <color theme="0" tint="-0.249977111117893"/>
      <name val="宋体"/>
      <family val="3"/>
      <charset val="134"/>
    </font>
    <font>
      <sz val="12"/>
      <color theme="0" tint="-0.249977111117893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sz val="12"/>
      <name val="宋体"/>
      <family val="3"/>
      <charset val="134"/>
      <scheme val="minor"/>
    </font>
    <font>
      <sz val="11"/>
      <color theme="1" tint="0.499984740745262"/>
      <name val="宋体"/>
      <family val="3"/>
      <charset val="134"/>
      <scheme val="minor"/>
    </font>
    <font>
      <sz val="11"/>
      <color theme="1" tint="0.499984740745262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>
      <alignment vertical="center"/>
    </xf>
  </cellStyleXfs>
  <cellXfs count="31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0" fillId="2" borderId="0" xfId="0" applyFill="1"/>
    <xf numFmtId="0" fontId="6" fillId="0" borderId="0" xfId="0" applyFont="1"/>
    <xf numFmtId="0" fontId="6" fillId="2" borderId="0" xfId="0" applyFont="1" applyFill="1"/>
    <xf numFmtId="0" fontId="0" fillId="4" borderId="0" xfId="0" applyFill="1"/>
    <xf numFmtId="0" fontId="9" fillId="0" borderId="0" xfId="0" applyFont="1"/>
    <xf numFmtId="0" fontId="10" fillId="0" borderId="0" xfId="0" applyFont="1"/>
    <xf numFmtId="0" fontId="0" fillId="0" borderId="0" xfId="0" applyFill="1"/>
    <xf numFmtId="0" fontId="0" fillId="0" borderId="0" xfId="0" quotePrefix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326">
      <alignment vertical="center"/>
    </xf>
    <xf numFmtId="0" fontId="1" fillId="0" borderId="0" xfId="326" applyBorder="1">
      <alignment vertical="center"/>
    </xf>
    <xf numFmtId="0" fontId="1" fillId="0" borderId="1" xfId="326" applyBorder="1">
      <alignment vertical="center"/>
    </xf>
    <xf numFmtId="0" fontId="1" fillId="2" borderId="0" xfId="326" applyFill="1">
      <alignment vertical="center"/>
    </xf>
    <xf numFmtId="0" fontId="14" fillId="0" borderId="1" xfId="326" applyFont="1" applyBorder="1">
      <alignment vertical="center"/>
    </xf>
    <xf numFmtId="0" fontId="15" fillId="0" borderId="1" xfId="326" applyFont="1" applyBorder="1">
      <alignment vertical="center"/>
    </xf>
    <xf numFmtId="0" fontId="1" fillId="3" borderId="1" xfId="326" applyFill="1" applyBorder="1">
      <alignment vertical="center"/>
    </xf>
    <xf numFmtId="0" fontId="1" fillId="0" borderId="0" xfId="326" applyAlignment="1">
      <alignment horizontal="center" vertical="center"/>
    </xf>
    <xf numFmtId="176" fontId="1" fillId="0" borderId="0" xfId="326" applyNumberFormat="1" applyFill="1" applyBorder="1">
      <alignment vertical="center"/>
    </xf>
    <xf numFmtId="9" fontId="1" fillId="0" borderId="0" xfId="326" applyNumberFormat="1">
      <alignment vertical="center"/>
    </xf>
    <xf numFmtId="0" fontId="1" fillId="0" borderId="0" xfId="326" quotePrefix="1" applyAlignment="1">
      <alignment horizontal="center" vertical="center"/>
    </xf>
    <xf numFmtId="0" fontId="1" fillId="5" borderId="1" xfId="326" applyFill="1" applyBorder="1">
      <alignment vertical="center"/>
    </xf>
    <xf numFmtId="9" fontId="1" fillId="0" borderId="0" xfId="326" applyNumberFormat="1" applyFill="1" applyBorder="1">
      <alignment vertical="center"/>
    </xf>
    <xf numFmtId="0" fontId="1" fillId="5" borderId="1" xfId="326" quotePrefix="1" applyFill="1" applyBorder="1">
      <alignment vertical="center"/>
    </xf>
    <xf numFmtId="0" fontId="11" fillId="0" borderId="0" xfId="0" quotePrefix="1" applyFont="1"/>
    <xf numFmtId="0" fontId="12" fillId="0" borderId="0" xfId="0" quotePrefix="1" applyFont="1"/>
  </cellXfs>
  <cellStyles count="327">
    <cellStyle name="Normal 2" xfId="131"/>
    <cellStyle name="常规" xfId="0" builtinId="0"/>
    <cellStyle name="常规 2" xfId="32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4" builtinId="9" hidden="1"/>
    <cellStyle name="已访问的超链接" xfId="285" builtinId="9" hidden="1"/>
    <cellStyle name="已访问的超链接" xfId="286" builtinId="9" hidden="1"/>
    <cellStyle name="已访问的超链接" xfId="287" builtinId="9" hidden="1"/>
    <cellStyle name="已访问的超链接" xfId="288" builtinId="9" hidden="1"/>
    <cellStyle name="已访问的超链接" xfId="289" builtinId="9" hidden="1"/>
    <cellStyle name="已访问的超链接" xfId="290" builtinId="9" hidden="1"/>
    <cellStyle name="已访问的超链接" xfId="291" builtinId="9" hidden="1"/>
    <cellStyle name="已访问的超链接" xfId="292" builtinId="9" hidden="1"/>
    <cellStyle name="已访问的超链接" xfId="293" builtinId="9" hidden="1"/>
    <cellStyle name="已访问的超链接" xfId="294" builtinId="9" hidden="1"/>
    <cellStyle name="已访问的超链接" xfId="295" builtinId="9" hidden="1"/>
    <cellStyle name="已访问的超链接" xfId="296" builtinId="9" hidden="1"/>
    <cellStyle name="已访问的超链接" xfId="297" builtinId="9" hidden="1"/>
    <cellStyle name="已访问的超链接" xfId="298" builtinId="9" hidden="1"/>
    <cellStyle name="已访问的超链接" xfId="299" builtinId="9" hidden="1"/>
    <cellStyle name="已访问的超链接" xfId="300" builtinId="9" hidden="1"/>
    <cellStyle name="已访问的超链接" xfId="301" builtinId="9" hidden="1"/>
    <cellStyle name="已访问的超链接" xfId="302" builtinId="9" hidden="1"/>
    <cellStyle name="已访问的超链接" xfId="303" builtinId="9" hidden="1"/>
    <cellStyle name="已访问的超链接" xfId="304" builtinId="9" hidden="1"/>
    <cellStyle name="已访问的超链接" xfId="305" builtinId="9" hidden="1"/>
    <cellStyle name="已访问的超链接" xfId="306" builtinId="9" hidden="1"/>
    <cellStyle name="已访问的超链接" xfId="307" builtinId="9" hidden="1"/>
    <cellStyle name="已访问的超链接" xfId="308" builtinId="9" hidden="1"/>
    <cellStyle name="已访问的超链接" xfId="309" builtinId="9" hidden="1"/>
    <cellStyle name="已访问的超链接" xfId="310" builtinId="9" hidden="1"/>
    <cellStyle name="已访问的超链接" xfId="311" builtinId="9" hidden="1"/>
    <cellStyle name="已访问的超链接" xfId="312" builtinId="9" hidden="1"/>
    <cellStyle name="已访问的超链接" xfId="313" builtinId="9" hidden="1"/>
    <cellStyle name="已访问的超链接" xfId="314" builtinId="9" hidden="1"/>
    <cellStyle name="已访问的超链接" xfId="315" builtinId="9" hidden="1"/>
    <cellStyle name="已访问的超链接" xfId="316" builtinId="9" hidden="1"/>
    <cellStyle name="已访问的超链接" xfId="317" builtinId="9" hidden="1"/>
    <cellStyle name="已访问的超链接" xfId="318" builtinId="9" hidden="1"/>
    <cellStyle name="已访问的超链接" xfId="319" builtinId="9" hidden="1"/>
    <cellStyle name="已访问的超链接" xfId="320" builtinId="9" hidden="1"/>
    <cellStyle name="已访问的超链接" xfId="321" builtinId="9" hidden="1"/>
    <cellStyle name="已访问的超链接" xfId="322" builtinId="9" hidden="1"/>
    <cellStyle name="已访问的超链接" xfId="323" builtinId="9" hidden="1"/>
    <cellStyle name="已访问的超链接" xfId="324" builtinId="9" hidden="1"/>
    <cellStyle name="已访问的超链接" xfId="325" builtinId="9" hidden="1"/>
  </cellStyles>
  <dxfs count="5">
    <dxf>
      <font>
        <b/>
        <i val="0"/>
        <strike/>
      </font>
      <fill>
        <patternFill>
          <bgColor theme="9" tint="-0.24994659260841701"/>
        </patternFill>
      </fill>
      <border>
        <left/>
        <right/>
        <top/>
        <bottom/>
        <vertical/>
        <horizontal/>
      </border>
    </dxf>
    <dxf>
      <font>
        <color rgb="FFC000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>
      <selection activeCell="D4" sqref="D4"/>
    </sheetView>
  </sheetViews>
  <sheetFormatPr defaultColWidth="11" defaultRowHeight="14.25" x14ac:dyDescent="0.15"/>
  <cols>
    <col min="3" max="3" width="10.875" customWidth="1"/>
    <col min="4" max="4" width="45" customWidth="1"/>
    <col min="5" max="5" width="26" customWidth="1"/>
  </cols>
  <sheetData>
    <row r="2" spans="2:6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15">
      <c r="B3" s="2">
        <v>41484</v>
      </c>
      <c r="C3" s="1">
        <v>1</v>
      </c>
      <c r="D3" s="3" t="s">
        <v>7</v>
      </c>
      <c r="E3" s="3"/>
      <c r="F3" s="1" t="s">
        <v>5</v>
      </c>
    </row>
  </sheetData>
  <phoneticPr fontId="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zoomScale="85" zoomScaleNormal="85" zoomScalePageLayoutView="85" workbookViewId="0">
      <pane ySplit="1" topLeftCell="A2" activePane="bottomLeft" state="frozen"/>
      <selection pane="bottomLeft" activeCell="E9" sqref="E9"/>
    </sheetView>
  </sheetViews>
  <sheetFormatPr defaultColWidth="11" defaultRowHeight="14.25" x14ac:dyDescent="0.15"/>
  <cols>
    <col min="3" max="3" width="20.25" customWidth="1"/>
    <col min="5" max="31" width="7.625" customWidth="1"/>
  </cols>
  <sheetData>
    <row r="1" spans="1:8" x14ac:dyDescent="0.15">
      <c r="A1" t="s">
        <v>6</v>
      </c>
    </row>
    <row r="2" spans="1:8" s="4" customFormat="1" x14ac:dyDescent="0.15">
      <c r="A2" s="6" t="s">
        <v>8</v>
      </c>
    </row>
    <row r="3" spans="1:8" x14ac:dyDescent="0.15">
      <c r="B3" s="10"/>
      <c r="C3" s="10"/>
    </row>
    <row r="4" spans="1:8" x14ac:dyDescent="0.15">
      <c r="B4" s="10" t="s">
        <v>34</v>
      </c>
      <c r="C4" s="10" t="s">
        <v>29</v>
      </c>
      <c r="D4" t="s">
        <v>26</v>
      </c>
    </row>
    <row r="5" spans="1:8" x14ac:dyDescent="0.15">
      <c r="B5" s="5" t="s">
        <v>10</v>
      </c>
      <c r="C5" s="5" t="s">
        <v>30</v>
      </c>
      <c r="D5" t="s">
        <v>23</v>
      </c>
    </row>
    <row r="6" spans="1:8" x14ac:dyDescent="0.15">
      <c r="B6" s="5" t="s">
        <v>11</v>
      </c>
      <c r="C6" s="5" t="s">
        <v>21</v>
      </c>
      <c r="D6" t="s">
        <v>24</v>
      </c>
    </row>
    <row r="7" spans="1:8" x14ac:dyDescent="0.15">
      <c r="B7" s="5" t="s">
        <v>12</v>
      </c>
      <c r="C7" s="5" t="s">
        <v>20</v>
      </c>
      <c r="D7" t="s">
        <v>26</v>
      </c>
    </row>
    <row r="8" spans="1:8" x14ac:dyDescent="0.15">
      <c r="B8" s="5" t="s">
        <v>440</v>
      </c>
      <c r="C8" s="5" t="s">
        <v>442</v>
      </c>
      <c r="D8" t="s">
        <v>24</v>
      </c>
      <c r="E8" t="s">
        <v>443</v>
      </c>
      <c r="F8" t="s">
        <v>444</v>
      </c>
      <c r="G8" t="s">
        <v>445</v>
      </c>
      <c r="H8" t="s">
        <v>446</v>
      </c>
    </row>
    <row r="9" spans="1:8" x14ac:dyDescent="0.15">
      <c r="B9" s="5" t="s">
        <v>455</v>
      </c>
      <c r="C9" s="5" t="s">
        <v>457</v>
      </c>
      <c r="D9" t="s">
        <v>26</v>
      </c>
    </row>
    <row r="10" spans="1:8" x14ac:dyDescent="0.15">
      <c r="B10" s="5" t="s">
        <v>456</v>
      </c>
      <c r="C10" s="5" t="s">
        <v>458</v>
      </c>
      <c r="D10" t="s">
        <v>26</v>
      </c>
    </row>
    <row r="11" spans="1:8" x14ac:dyDescent="0.15">
      <c r="B11" s="5"/>
      <c r="C11" s="5"/>
    </row>
    <row r="12" spans="1:8" x14ac:dyDescent="0.15">
      <c r="B12" s="8" t="s">
        <v>13</v>
      </c>
      <c r="C12" s="5"/>
    </row>
    <row r="13" spans="1:8" x14ac:dyDescent="0.15">
      <c r="B13" s="9" t="s">
        <v>14</v>
      </c>
      <c r="C13" s="5"/>
    </row>
    <row r="14" spans="1:8" x14ac:dyDescent="0.15">
      <c r="B14" s="9" t="s">
        <v>15</v>
      </c>
      <c r="C14" s="5"/>
      <c r="D14" s="5"/>
    </row>
    <row r="15" spans="1:8" x14ac:dyDescent="0.15">
      <c r="B15" s="9" t="s">
        <v>16</v>
      </c>
      <c r="C15" s="5"/>
      <c r="D15" s="5"/>
      <c r="E15" s="5"/>
      <c r="F15" s="5"/>
    </row>
    <row r="16" spans="1:8" x14ac:dyDescent="0.15">
      <c r="B16" s="9" t="s">
        <v>17</v>
      </c>
      <c r="C16" s="5"/>
      <c r="D16" s="5"/>
    </row>
    <row r="17" spans="1:8" x14ac:dyDescent="0.15">
      <c r="B17" s="9" t="s">
        <v>18</v>
      </c>
      <c r="C17" s="5"/>
      <c r="D17" s="5"/>
      <c r="E17" s="5"/>
    </row>
    <row r="18" spans="1:8" x14ac:dyDescent="0.15">
      <c r="B18" s="9" t="s">
        <v>19</v>
      </c>
      <c r="C18" s="5"/>
      <c r="D18" s="5"/>
      <c r="E18" s="5"/>
    </row>
    <row r="19" spans="1:8" x14ac:dyDescent="0.15">
      <c r="B19" s="5"/>
      <c r="C19" s="5"/>
      <c r="D19" s="5"/>
      <c r="E19" s="5"/>
    </row>
    <row r="20" spans="1:8" x14ac:dyDescent="0.15">
      <c r="B20" s="5"/>
      <c r="C20" s="5"/>
      <c r="D20" s="5"/>
      <c r="E20" s="5"/>
    </row>
    <row r="21" spans="1:8" x14ac:dyDescent="0.15">
      <c r="B21" s="5"/>
      <c r="C21" s="5"/>
      <c r="D21" s="5"/>
      <c r="E21" s="5"/>
    </row>
    <row r="23" spans="1:8" s="7" customFormat="1" x14ac:dyDescent="0.15">
      <c r="A23" s="7" t="s">
        <v>9</v>
      </c>
    </row>
    <row r="25" spans="1:8" x14ac:dyDescent="0.15">
      <c r="B25" t="s">
        <v>33</v>
      </c>
      <c r="C25" t="s">
        <v>28</v>
      </c>
      <c r="D25" t="s">
        <v>24</v>
      </c>
    </row>
    <row r="26" spans="1:8" x14ac:dyDescent="0.15">
      <c r="B26" t="s">
        <v>22</v>
      </c>
      <c r="C26" t="s">
        <v>43</v>
      </c>
      <c r="D26" t="s">
        <v>24</v>
      </c>
      <c r="E26" t="s">
        <v>454</v>
      </c>
    </row>
    <row r="27" spans="1:8" x14ac:dyDescent="0.15">
      <c r="B27" t="s">
        <v>31</v>
      </c>
      <c r="C27" t="s">
        <v>41</v>
      </c>
      <c r="D27" t="s">
        <v>25</v>
      </c>
    </row>
    <row r="28" spans="1:8" x14ac:dyDescent="0.15">
      <c r="B28" t="s">
        <v>452</v>
      </c>
      <c r="C28" t="s">
        <v>453</v>
      </c>
      <c r="D28" t="s">
        <v>25</v>
      </c>
    </row>
    <row r="29" spans="1:8" x14ac:dyDescent="0.15">
      <c r="B29" t="s">
        <v>27</v>
      </c>
      <c r="C29" t="s">
        <v>55</v>
      </c>
      <c r="D29" t="s">
        <v>25</v>
      </c>
    </row>
    <row r="30" spans="1:8" x14ac:dyDescent="0.15">
      <c r="B30" t="s">
        <v>439</v>
      </c>
      <c r="C30" t="s">
        <v>438</v>
      </c>
      <c r="D30" t="s">
        <v>450</v>
      </c>
      <c r="E30" t="s">
        <v>449</v>
      </c>
    </row>
    <row r="31" spans="1:8" x14ac:dyDescent="0.15">
      <c r="B31" s="11" t="s">
        <v>447</v>
      </c>
      <c r="C31" t="s">
        <v>32</v>
      </c>
      <c r="D31" t="s">
        <v>25</v>
      </c>
    </row>
    <row r="32" spans="1:8" x14ac:dyDescent="0.15">
      <c r="B32" s="11" t="s">
        <v>448</v>
      </c>
      <c r="C32" t="s">
        <v>441</v>
      </c>
      <c r="D32" t="s">
        <v>25</v>
      </c>
      <c r="E32" t="s">
        <v>443</v>
      </c>
      <c r="F32" t="s">
        <v>444</v>
      </c>
      <c r="G32" t="s">
        <v>445</v>
      </c>
      <c r="H32" t="s">
        <v>446</v>
      </c>
    </row>
    <row r="36" spans="1:18" s="7" customFormat="1" x14ac:dyDescent="0.15">
      <c r="A36" s="7" t="s">
        <v>451</v>
      </c>
    </row>
    <row r="38" spans="1:18" x14ac:dyDescent="0.15">
      <c r="B38" t="s">
        <v>35</v>
      </c>
      <c r="C38" t="s">
        <v>36</v>
      </c>
      <c r="D38" t="s">
        <v>42</v>
      </c>
    </row>
    <row r="39" spans="1:18" x14ac:dyDescent="0.15">
      <c r="B39" t="s">
        <v>405</v>
      </c>
      <c r="C39" t="s">
        <v>406</v>
      </c>
      <c r="D39" t="s">
        <v>42</v>
      </c>
    </row>
    <row r="40" spans="1:18" x14ac:dyDescent="0.15">
      <c r="B40" t="s">
        <v>37</v>
      </c>
      <c r="C40" t="s">
        <v>38</v>
      </c>
      <c r="D40" t="s">
        <v>25</v>
      </c>
      <c r="E40" t="s">
        <v>45</v>
      </c>
      <c r="F40" t="s">
        <v>48</v>
      </c>
      <c r="G40" t="s">
        <v>44</v>
      </c>
      <c r="H40" t="s">
        <v>49</v>
      </c>
      <c r="I40" t="s">
        <v>47</v>
      </c>
      <c r="J40" t="s">
        <v>46</v>
      </c>
      <c r="K40" t="s">
        <v>60</v>
      </c>
      <c r="L40" t="s">
        <v>58</v>
      </c>
    </row>
    <row r="41" spans="1:18" x14ac:dyDescent="0.15">
      <c r="B41" t="s">
        <v>39</v>
      </c>
      <c r="C41" t="s">
        <v>40</v>
      </c>
      <c r="D41" t="s">
        <v>25</v>
      </c>
    </row>
    <row r="42" spans="1:18" x14ac:dyDescent="0.15">
      <c r="B42" t="s">
        <v>54</v>
      </c>
      <c r="C42" t="s">
        <v>56</v>
      </c>
      <c r="D42" t="s">
        <v>25</v>
      </c>
    </row>
    <row r="43" spans="1:18" x14ac:dyDescent="0.15">
      <c r="B43" t="s">
        <v>408</v>
      </c>
      <c r="C43" t="s">
        <v>65</v>
      </c>
      <c r="D43" t="s">
        <v>25</v>
      </c>
    </row>
    <row r="44" spans="1:18" x14ac:dyDescent="0.15">
      <c r="B44" t="s">
        <v>63</v>
      </c>
      <c r="C44" t="s">
        <v>66</v>
      </c>
      <c r="D44" t="s">
        <v>64</v>
      </c>
      <c r="E44" t="s">
        <v>67</v>
      </c>
    </row>
    <row r="45" spans="1:18" x14ac:dyDescent="0.15">
      <c r="B45" t="s">
        <v>83</v>
      </c>
      <c r="C45" t="s">
        <v>72</v>
      </c>
      <c r="D45" t="s">
        <v>64</v>
      </c>
      <c r="E45" t="s">
        <v>407</v>
      </c>
    </row>
    <row r="46" spans="1:18" x14ac:dyDescent="0.15">
      <c r="B46" s="11" t="s">
        <v>412</v>
      </c>
      <c r="C46" t="s">
        <v>73</v>
      </c>
      <c r="D46" t="s">
        <v>25</v>
      </c>
      <c r="E46" t="s">
        <v>50</v>
      </c>
      <c r="F46" t="s">
        <v>51</v>
      </c>
      <c r="G46" t="s">
        <v>52</v>
      </c>
      <c r="H46" t="s">
        <v>53</v>
      </c>
      <c r="I46" t="s">
        <v>57</v>
      </c>
      <c r="J46" t="s">
        <v>60</v>
      </c>
      <c r="K46" t="s">
        <v>58</v>
      </c>
      <c r="L46" t="s">
        <v>61</v>
      </c>
      <c r="M46" t="s">
        <v>62</v>
      </c>
      <c r="N46" t="s">
        <v>59</v>
      </c>
      <c r="O46" t="s">
        <v>68</v>
      </c>
      <c r="P46" t="s">
        <v>69</v>
      </c>
      <c r="Q46" t="s">
        <v>70</v>
      </c>
      <c r="R46" t="s">
        <v>71</v>
      </c>
    </row>
    <row r="47" spans="1:18" x14ac:dyDescent="0.15">
      <c r="B47" s="11" t="s">
        <v>413</v>
      </c>
      <c r="C47" t="s">
        <v>74</v>
      </c>
      <c r="D47" t="s">
        <v>25</v>
      </c>
    </row>
    <row r="48" spans="1:18" x14ac:dyDescent="0.15">
      <c r="B48" s="11" t="s">
        <v>414</v>
      </c>
      <c r="C48" t="s">
        <v>75</v>
      </c>
      <c r="D48" t="s">
        <v>25</v>
      </c>
    </row>
    <row r="49" spans="1:8" x14ac:dyDescent="0.15">
      <c r="B49" s="29" t="s">
        <v>415</v>
      </c>
      <c r="C49" s="12" t="s">
        <v>76</v>
      </c>
      <c r="D49" s="12" t="s">
        <v>25</v>
      </c>
    </row>
    <row r="50" spans="1:8" x14ac:dyDescent="0.15">
      <c r="B50" s="29" t="s">
        <v>416</v>
      </c>
      <c r="C50" s="12" t="s">
        <v>79</v>
      </c>
      <c r="D50" s="12" t="s">
        <v>25</v>
      </c>
    </row>
    <row r="51" spans="1:8" x14ac:dyDescent="0.15">
      <c r="B51" s="29" t="s">
        <v>417</v>
      </c>
      <c r="C51" s="12" t="s">
        <v>80</v>
      </c>
      <c r="D51" s="12" t="s">
        <v>25</v>
      </c>
    </row>
    <row r="52" spans="1:8" x14ac:dyDescent="0.15">
      <c r="B52" s="29" t="s">
        <v>418</v>
      </c>
      <c r="C52" s="12" t="s">
        <v>78</v>
      </c>
      <c r="D52" s="12" t="s">
        <v>25</v>
      </c>
    </row>
    <row r="53" spans="1:8" x14ac:dyDescent="0.15">
      <c r="B53" s="29" t="s">
        <v>419</v>
      </c>
      <c r="C53" s="12" t="s">
        <v>82</v>
      </c>
      <c r="D53" s="12" t="s">
        <v>25</v>
      </c>
    </row>
    <row r="54" spans="1:8" x14ac:dyDescent="0.15">
      <c r="B54" s="29" t="s">
        <v>420</v>
      </c>
      <c r="C54" s="12" t="s">
        <v>77</v>
      </c>
      <c r="D54" s="12" t="s">
        <v>25</v>
      </c>
    </row>
    <row r="55" spans="1:8" x14ac:dyDescent="0.15">
      <c r="B55" s="29" t="s">
        <v>421</v>
      </c>
      <c r="C55" s="12" t="s">
        <v>81</v>
      </c>
      <c r="D55" s="12" t="s">
        <v>25</v>
      </c>
    </row>
    <row r="56" spans="1:8" x14ac:dyDescent="0.15">
      <c r="A56" s="13"/>
      <c r="B56" s="13" t="s">
        <v>402</v>
      </c>
      <c r="C56" s="14" t="s">
        <v>425</v>
      </c>
      <c r="D56" t="s">
        <v>64</v>
      </c>
      <c r="E56" s="14" t="s">
        <v>404</v>
      </c>
      <c r="F56" s="13"/>
      <c r="G56" s="13"/>
      <c r="H56" s="13"/>
    </row>
    <row r="57" spans="1:8" x14ac:dyDescent="0.15">
      <c r="A57" s="13"/>
      <c r="B57" s="30" t="s">
        <v>426</v>
      </c>
      <c r="C57" s="14" t="s">
        <v>427</v>
      </c>
      <c r="D57" s="12" t="s">
        <v>436</v>
      </c>
      <c r="E57" s="14"/>
      <c r="F57" s="13"/>
      <c r="G57" s="13"/>
      <c r="H57" s="13"/>
    </row>
    <row r="58" spans="1:8" x14ac:dyDescent="0.15">
      <c r="A58" s="13"/>
      <c r="B58" s="30" t="s">
        <v>428</v>
      </c>
      <c r="C58" s="14" t="s">
        <v>433</v>
      </c>
      <c r="D58" s="12" t="s">
        <v>25</v>
      </c>
      <c r="E58" s="14"/>
      <c r="F58" s="13"/>
      <c r="G58" s="13"/>
      <c r="H58" s="13"/>
    </row>
    <row r="59" spans="1:8" x14ac:dyDescent="0.15">
      <c r="A59" s="13"/>
      <c r="B59" s="30" t="s">
        <v>434</v>
      </c>
      <c r="C59" s="14" t="s">
        <v>435</v>
      </c>
      <c r="D59" s="12" t="s">
        <v>437</v>
      </c>
      <c r="E59" s="14"/>
      <c r="F59" s="13"/>
      <c r="G59" s="13"/>
      <c r="H59" s="13"/>
    </row>
    <row r="60" spans="1:8" x14ac:dyDescent="0.15">
      <c r="A60" s="13"/>
      <c r="B60" s="14" t="s">
        <v>403</v>
      </c>
      <c r="C60" s="13" t="s">
        <v>429</v>
      </c>
      <c r="D60" t="s">
        <v>64</v>
      </c>
      <c r="E60" s="13" t="s">
        <v>409</v>
      </c>
      <c r="F60" s="13"/>
      <c r="G60" s="13"/>
      <c r="H60" s="13"/>
    </row>
    <row r="61" spans="1:8" x14ac:dyDescent="0.15">
      <c r="A61" s="13"/>
      <c r="B61" s="11" t="s">
        <v>424</v>
      </c>
      <c r="C61" s="13" t="s">
        <v>430</v>
      </c>
      <c r="D61" t="s">
        <v>64</v>
      </c>
      <c r="E61" s="13" t="s">
        <v>410</v>
      </c>
      <c r="F61" s="13"/>
      <c r="G61" s="13"/>
      <c r="H61" s="13"/>
    </row>
    <row r="62" spans="1:8" x14ac:dyDescent="0.15">
      <c r="A62" s="13"/>
      <c r="B62" s="11" t="s">
        <v>422</v>
      </c>
      <c r="C62" s="13" t="s">
        <v>431</v>
      </c>
      <c r="D62" t="s">
        <v>64</v>
      </c>
      <c r="E62" s="13" t="s">
        <v>411</v>
      </c>
      <c r="F62" s="13"/>
      <c r="G62" s="13"/>
      <c r="H62" s="13"/>
    </row>
    <row r="63" spans="1:8" x14ac:dyDescent="0.15">
      <c r="A63" s="13"/>
      <c r="B63" s="11" t="s">
        <v>423</v>
      </c>
      <c r="C63" s="13" t="s">
        <v>432</v>
      </c>
      <c r="D63" t="s">
        <v>64</v>
      </c>
      <c r="E63" s="13" t="s">
        <v>410</v>
      </c>
      <c r="F63" s="13"/>
      <c r="G63" s="13"/>
      <c r="H63" s="13"/>
    </row>
    <row r="64" spans="1:8" x14ac:dyDescent="0.15">
      <c r="A64" s="13"/>
      <c r="B64" s="13"/>
      <c r="C64" s="13"/>
      <c r="D64" s="13"/>
      <c r="E64" s="13"/>
      <c r="F64" s="13"/>
      <c r="G64" s="13"/>
      <c r="H64" s="13"/>
    </row>
    <row r="65" spans="1:8" x14ac:dyDescent="0.15">
      <c r="A65" s="13"/>
      <c r="B65" s="13"/>
      <c r="C65" s="13"/>
      <c r="D65" s="13"/>
      <c r="E65" s="13"/>
      <c r="F65" s="13"/>
      <c r="G65" s="13"/>
      <c r="H65" s="13"/>
    </row>
    <row r="66" spans="1:8" x14ac:dyDescent="0.15">
      <c r="A66" s="13"/>
      <c r="B66" s="13"/>
      <c r="C66" s="13"/>
      <c r="D66" s="13"/>
      <c r="E66" s="13"/>
      <c r="F66" s="13"/>
      <c r="G66" s="13"/>
      <c r="H66" s="13"/>
    </row>
    <row r="67" spans="1:8" x14ac:dyDescent="0.15">
      <c r="A67" s="13"/>
      <c r="B67" s="13"/>
      <c r="C67" s="13"/>
      <c r="D67" s="13"/>
      <c r="E67" s="13"/>
      <c r="F67" s="13"/>
      <c r="G67" s="13"/>
      <c r="H67" s="13"/>
    </row>
    <row r="68" spans="1:8" x14ac:dyDescent="0.15">
      <c r="A68" s="13"/>
      <c r="B68" s="13"/>
      <c r="C68" s="13"/>
      <c r="D68" s="13"/>
      <c r="E68" s="13"/>
      <c r="F68" s="13"/>
      <c r="G68" s="13"/>
      <c r="H68" s="13"/>
    </row>
    <row r="69" spans="1:8" x14ac:dyDescent="0.15">
      <c r="A69" s="13"/>
      <c r="B69" s="13"/>
      <c r="C69" s="13"/>
      <c r="D69" s="13"/>
      <c r="E69" s="13"/>
      <c r="F69" s="13"/>
      <c r="G69" s="13"/>
      <c r="H69" s="13"/>
    </row>
    <row r="70" spans="1:8" x14ac:dyDescent="0.15">
      <c r="A70" s="13"/>
      <c r="B70" s="13"/>
      <c r="C70" s="13"/>
      <c r="D70" s="13"/>
      <c r="E70" s="13"/>
      <c r="F70" s="13"/>
      <c r="G70" s="13"/>
      <c r="H70" s="13"/>
    </row>
    <row r="71" spans="1:8" x14ac:dyDescent="0.15">
      <c r="A71" s="13"/>
      <c r="B71" s="13"/>
      <c r="C71" s="13"/>
      <c r="D71" s="13"/>
      <c r="E71" s="13"/>
      <c r="F71" s="13"/>
      <c r="G71" s="13"/>
      <c r="H71" s="13"/>
    </row>
    <row r="72" spans="1:8" x14ac:dyDescent="0.15">
      <c r="A72" s="13"/>
      <c r="B72" s="13"/>
      <c r="C72" s="13"/>
      <c r="D72" s="13"/>
      <c r="E72" s="13"/>
      <c r="F72" s="13"/>
      <c r="G72" s="13"/>
      <c r="H72" s="13"/>
    </row>
  </sheetData>
  <phoneticPr fontId="8" type="noConversion"/>
  <conditionalFormatting sqref="B1:C1048576">
    <cfRule type="expression" dxfId="4" priority="5">
      <formula>IF(COUNTIF($B:$B,$B1)&gt;=2,1,0)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4.25" x14ac:dyDescent="0.15"/>
  <sheetData/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264"/>
  <sheetViews>
    <sheetView zoomScaleNormal="100" workbookViewId="0">
      <pane xSplit="6" topLeftCell="G1" activePane="topRight" state="frozen"/>
      <selection pane="topRight" activeCell="L24" sqref="L24"/>
    </sheetView>
  </sheetViews>
  <sheetFormatPr defaultRowHeight="13.5" x14ac:dyDescent="0.15"/>
  <cols>
    <col min="1" max="5" width="9" style="15"/>
    <col min="6" max="6" width="4" style="15" customWidth="1"/>
    <col min="7" max="53" width="3" style="15" customWidth="1"/>
    <col min="54" max="16384" width="9" style="15"/>
  </cols>
  <sheetData>
    <row r="2" spans="1:53" s="18" customFormat="1" x14ac:dyDescent="0.15">
      <c r="A2" s="18" t="s">
        <v>336</v>
      </c>
    </row>
    <row r="4" spans="1:53" x14ac:dyDescent="0.15">
      <c r="B4" s="21" t="s">
        <v>307</v>
      </c>
      <c r="C4" s="21" t="s">
        <v>289</v>
      </c>
      <c r="D4" s="21" t="s">
        <v>288</v>
      </c>
      <c r="E4" s="21" t="s">
        <v>290</v>
      </c>
      <c r="F4" s="21" t="s">
        <v>306</v>
      </c>
      <c r="G4" s="21" t="s">
        <v>258</v>
      </c>
      <c r="H4" s="21"/>
      <c r="I4" s="21"/>
      <c r="J4" s="21" t="s">
        <v>220</v>
      </c>
      <c r="K4" s="21"/>
      <c r="L4" s="21" t="s">
        <v>181</v>
      </c>
      <c r="M4" s="21"/>
      <c r="N4" s="21"/>
      <c r="O4" s="21" t="s">
        <v>143</v>
      </c>
      <c r="P4" s="21"/>
      <c r="Q4" s="21"/>
      <c r="R4" s="21"/>
      <c r="S4" s="21"/>
      <c r="T4" s="21" t="s">
        <v>126</v>
      </c>
      <c r="U4" s="21"/>
      <c r="V4" s="21"/>
      <c r="W4" s="21"/>
      <c r="X4" s="21"/>
      <c r="Y4" s="21" t="s">
        <v>118</v>
      </c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</row>
    <row r="5" spans="1:53" x14ac:dyDescent="0.15">
      <c r="A5" s="15">
        <f>FIND(Y5,E5)</f>
        <v>1</v>
      </c>
      <c r="B5" s="17">
        <v>101</v>
      </c>
      <c r="C5" s="17" t="s">
        <v>126</v>
      </c>
      <c r="D5" s="17" t="s">
        <v>331</v>
      </c>
      <c r="E5" s="20" t="s">
        <v>335</v>
      </c>
      <c r="F5" s="17">
        <f t="shared" ref="F5:F28" si="0">COUNTA(G5:AY5)</f>
        <v>10</v>
      </c>
      <c r="G5" s="17" t="s">
        <v>269</v>
      </c>
      <c r="H5" s="17"/>
      <c r="I5" s="17"/>
      <c r="J5" s="17" t="s">
        <v>244</v>
      </c>
      <c r="K5" s="17" t="s">
        <v>233</v>
      </c>
      <c r="L5" s="17" t="s">
        <v>191</v>
      </c>
      <c r="M5" s="17"/>
      <c r="N5" s="17"/>
      <c r="O5" s="17" t="s">
        <v>179</v>
      </c>
      <c r="P5" s="17" t="s">
        <v>149</v>
      </c>
      <c r="Q5" s="17" t="s">
        <v>160</v>
      </c>
      <c r="R5" s="17"/>
      <c r="S5" s="17"/>
      <c r="T5" s="17" t="s">
        <v>142</v>
      </c>
      <c r="U5" s="17" t="s">
        <v>130</v>
      </c>
      <c r="V5" s="17"/>
      <c r="W5" s="17"/>
      <c r="X5" s="17"/>
      <c r="Y5" s="17" t="s">
        <v>125</v>
      </c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</row>
    <row r="6" spans="1:53" x14ac:dyDescent="0.15">
      <c r="B6" s="17">
        <v>102</v>
      </c>
      <c r="C6" s="17" t="s">
        <v>126</v>
      </c>
      <c r="D6" s="17" t="s">
        <v>331</v>
      </c>
      <c r="E6" s="20" t="s">
        <v>334</v>
      </c>
      <c r="F6" s="17">
        <f t="shared" si="0"/>
        <v>9</v>
      </c>
      <c r="G6" s="17" t="s">
        <v>269</v>
      </c>
      <c r="H6" s="17"/>
      <c r="I6" s="17"/>
      <c r="J6" s="17" t="s">
        <v>244</v>
      </c>
      <c r="K6" s="17" t="s">
        <v>233</v>
      </c>
      <c r="L6" s="17" t="s">
        <v>191</v>
      </c>
      <c r="M6" s="17"/>
      <c r="N6" s="17"/>
      <c r="O6" s="17" t="s">
        <v>179</v>
      </c>
      <c r="P6" s="17" t="s">
        <v>149</v>
      </c>
      <c r="Q6" s="17" t="s">
        <v>160</v>
      </c>
      <c r="R6" s="17" t="s">
        <v>159</v>
      </c>
      <c r="S6" s="17"/>
      <c r="T6" s="17"/>
      <c r="U6" s="17"/>
      <c r="V6" s="17"/>
      <c r="W6" s="17"/>
      <c r="X6" s="17"/>
      <c r="Y6" s="17" t="s">
        <v>125</v>
      </c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</row>
    <row r="7" spans="1:53" x14ac:dyDescent="0.15">
      <c r="B7" s="17">
        <v>103</v>
      </c>
      <c r="C7" s="17" t="s">
        <v>126</v>
      </c>
      <c r="D7" s="17" t="s">
        <v>331</v>
      </c>
      <c r="E7" s="20" t="s">
        <v>333</v>
      </c>
      <c r="F7" s="17">
        <f t="shared" si="0"/>
        <v>12</v>
      </c>
      <c r="G7" s="17" t="s">
        <v>267</v>
      </c>
      <c r="H7" s="17" t="s">
        <v>277</v>
      </c>
      <c r="I7" s="17"/>
      <c r="J7" s="17" t="s">
        <v>244</v>
      </c>
      <c r="K7" s="17" t="s">
        <v>239</v>
      </c>
      <c r="L7" s="17" t="s">
        <v>191</v>
      </c>
      <c r="M7" s="17" t="s">
        <v>193</v>
      </c>
      <c r="N7" s="17"/>
      <c r="O7" s="17" t="s">
        <v>176</v>
      </c>
      <c r="P7" s="17" t="s">
        <v>150</v>
      </c>
      <c r="Q7" s="17" t="s">
        <v>149</v>
      </c>
      <c r="R7" s="17" t="s">
        <v>160</v>
      </c>
      <c r="S7" s="17"/>
      <c r="T7" s="17"/>
      <c r="U7" s="17"/>
      <c r="V7" s="17"/>
      <c r="W7" s="17"/>
      <c r="X7" s="17"/>
      <c r="Y7" s="17" t="s">
        <v>125</v>
      </c>
      <c r="Z7" s="17" t="s">
        <v>124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</row>
    <row r="8" spans="1:53" x14ac:dyDescent="0.15">
      <c r="B8" s="17">
        <v>104</v>
      </c>
      <c r="C8" s="17" t="s">
        <v>126</v>
      </c>
      <c r="D8" s="17" t="s">
        <v>331</v>
      </c>
      <c r="E8" s="20" t="s">
        <v>332</v>
      </c>
      <c r="F8" s="17">
        <f t="shared" si="0"/>
        <v>9</v>
      </c>
      <c r="G8" s="17" t="s">
        <v>267</v>
      </c>
      <c r="H8" s="17" t="s">
        <v>269</v>
      </c>
      <c r="I8" s="17"/>
      <c r="J8" s="17" t="s">
        <v>239</v>
      </c>
      <c r="K8" s="17"/>
      <c r="L8" s="17" t="s">
        <v>193</v>
      </c>
      <c r="M8" s="17"/>
      <c r="N8" s="17"/>
      <c r="O8" s="17" t="s">
        <v>150</v>
      </c>
      <c r="P8" s="17" t="s">
        <v>179</v>
      </c>
      <c r="Q8" s="17" t="s">
        <v>180</v>
      </c>
      <c r="R8" s="17"/>
      <c r="S8" s="17"/>
      <c r="T8" s="17" t="s">
        <v>130</v>
      </c>
      <c r="U8" s="17"/>
      <c r="V8" s="17"/>
      <c r="W8" s="17"/>
      <c r="X8" s="17"/>
      <c r="Y8" s="17" t="s">
        <v>125</v>
      </c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</row>
    <row r="9" spans="1:53" x14ac:dyDescent="0.15">
      <c r="B9" s="17">
        <v>105</v>
      </c>
      <c r="C9" s="17" t="s">
        <v>126</v>
      </c>
      <c r="D9" s="17" t="s">
        <v>331</v>
      </c>
      <c r="E9" s="20" t="s">
        <v>330</v>
      </c>
      <c r="F9" s="17">
        <f t="shared" si="0"/>
        <v>13</v>
      </c>
      <c r="G9" s="17" t="s">
        <v>269</v>
      </c>
      <c r="H9" s="17" t="s">
        <v>277</v>
      </c>
      <c r="I9" s="17" t="s">
        <v>132</v>
      </c>
      <c r="J9" s="17" t="s">
        <v>235</v>
      </c>
      <c r="K9" s="17" t="s">
        <v>228</v>
      </c>
      <c r="L9" s="17" t="s">
        <v>195</v>
      </c>
      <c r="M9" s="17" t="s">
        <v>211</v>
      </c>
      <c r="N9" s="17"/>
      <c r="O9" s="17" t="s">
        <v>179</v>
      </c>
      <c r="P9" s="17" t="s">
        <v>163</v>
      </c>
      <c r="Q9" s="17" t="s">
        <v>153</v>
      </c>
      <c r="R9" s="17"/>
      <c r="S9" s="17"/>
      <c r="T9" s="17" t="s">
        <v>134</v>
      </c>
      <c r="U9" s="17" t="s">
        <v>130</v>
      </c>
      <c r="V9" s="17"/>
      <c r="W9" s="17"/>
      <c r="X9" s="17"/>
      <c r="Y9" s="17" t="s">
        <v>125</v>
      </c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</row>
    <row r="10" spans="1:53" x14ac:dyDescent="0.15">
      <c r="B10" s="17">
        <v>106</v>
      </c>
      <c r="C10" s="17" t="s">
        <v>126</v>
      </c>
      <c r="D10" s="17" t="s">
        <v>309</v>
      </c>
      <c r="E10" s="20" t="s">
        <v>329</v>
      </c>
      <c r="F10" s="17">
        <f t="shared" si="0"/>
        <v>8</v>
      </c>
      <c r="G10" s="17" t="s">
        <v>285</v>
      </c>
      <c r="H10" s="17" t="s">
        <v>277</v>
      </c>
      <c r="I10" s="17"/>
      <c r="J10" s="17" t="s">
        <v>244</v>
      </c>
      <c r="K10" s="17" t="s">
        <v>233</v>
      </c>
      <c r="L10" s="17" t="s">
        <v>215</v>
      </c>
      <c r="M10" s="17"/>
      <c r="N10" s="17"/>
      <c r="O10" s="17" t="s">
        <v>154</v>
      </c>
      <c r="P10" s="17" t="s">
        <v>157</v>
      </c>
      <c r="Q10" s="17"/>
      <c r="R10" s="17"/>
      <c r="S10" s="17"/>
      <c r="T10" s="17" t="s">
        <v>133</v>
      </c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</row>
    <row r="11" spans="1:53" x14ac:dyDescent="0.15">
      <c r="B11" s="17">
        <v>107</v>
      </c>
      <c r="C11" s="17" t="s">
        <v>126</v>
      </c>
      <c r="D11" s="17" t="s">
        <v>309</v>
      </c>
      <c r="E11" s="20" t="s">
        <v>328</v>
      </c>
      <c r="F11" s="17">
        <f t="shared" si="0"/>
        <v>8</v>
      </c>
      <c r="G11" s="17" t="s">
        <v>285</v>
      </c>
      <c r="H11" s="17" t="s">
        <v>269</v>
      </c>
      <c r="I11" s="17"/>
      <c r="J11" s="17" t="s">
        <v>244</v>
      </c>
      <c r="K11" s="17" t="s">
        <v>233</v>
      </c>
      <c r="L11" s="17"/>
      <c r="M11" s="17"/>
      <c r="N11" s="17"/>
      <c r="O11" s="17" t="s">
        <v>154</v>
      </c>
      <c r="P11" s="17" t="s">
        <v>156</v>
      </c>
      <c r="Q11" s="17" t="s">
        <v>180</v>
      </c>
      <c r="R11" s="17"/>
      <c r="S11" s="17"/>
      <c r="T11" s="17" t="s">
        <v>133</v>
      </c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</row>
    <row r="12" spans="1:53" x14ac:dyDescent="0.15">
      <c r="B12" s="17">
        <v>108</v>
      </c>
      <c r="C12" s="17" t="s">
        <v>126</v>
      </c>
      <c r="D12" s="17" t="s">
        <v>316</v>
      </c>
      <c r="E12" s="20" t="s">
        <v>327</v>
      </c>
      <c r="F12" s="17">
        <f t="shared" si="0"/>
        <v>8</v>
      </c>
      <c r="G12" s="17" t="s">
        <v>269</v>
      </c>
      <c r="H12" s="17" t="s">
        <v>264</v>
      </c>
      <c r="I12" s="17"/>
      <c r="J12" s="17" t="s">
        <v>244</v>
      </c>
      <c r="K12" s="17" t="s">
        <v>233</v>
      </c>
      <c r="L12" s="17"/>
      <c r="M12" s="17"/>
      <c r="N12" s="17"/>
      <c r="O12" s="17" t="s">
        <v>154</v>
      </c>
      <c r="P12" s="17" t="s">
        <v>156</v>
      </c>
      <c r="Q12" s="17" t="s">
        <v>180</v>
      </c>
      <c r="R12" s="17"/>
      <c r="S12" s="17"/>
      <c r="T12" s="17" t="s">
        <v>133</v>
      </c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</row>
    <row r="13" spans="1:53" x14ac:dyDescent="0.15">
      <c r="B13" s="17">
        <v>109</v>
      </c>
      <c r="C13" s="17" t="s">
        <v>126</v>
      </c>
      <c r="D13" s="17" t="s">
        <v>316</v>
      </c>
      <c r="E13" s="20" t="s">
        <v>326</v>
      </c>
      <c r="F13" s="17">
        <f t="shared" si="0"/>
        <v>9</v>
      </c>
      <c r="G13" s="17" t="s">
        <v>269</v>
      </c>
      <c r="H13" s="17" t="s">
        <v>264</v>
      </c>
      <c r="I13" s="17"/>
      <c r="J13" s="17" t="s">
        <v>228</v>
      </c>
      <c r="K13" s="17"/>
      <c r="L13" s="17"/>
      <c r="M13" s="17"/>
      <c r="N13" s="17"/>
      <c r="O13" s="17" t="s">
        <v>180</v>
      </c>
      <c r="P13" s="17" t="s">
        <v>177</v>
      </c>
      <c r="Q13" s="17"/>
      <c r="R13" s="17"/>
      <c r="S13" s="17"/>
      <c r="T13" s="17" t="s">
        <v>133</v>
      </c>
      <c r="U13" s="17" t="s">
        <v>142</v>
      </c>
      <c r="V13" s="17" t="s">
        <v>131</v>
      </c>
      <c r="W13" s="17"/>
      <c r="X13" s="17"/>
      <c r="Y13" s="17" t="s">
        <v>125</v>
      </c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</row>
    <row r="14" spans="1:53" x14ac:dyDescent="0.15">
      <c r="B14" s="17">
        <v>110</v>
      </c>
      <c r="C14" s="17" t="s">
        <v>126</v>
      </c>
      <c r="D14" s="17" t="s">
        <v>316</v>
      </c>
      <c r="E14" s="20" t="s">
        <v>325</v>
      </c>
      <c r="F14" s="17">
        <f t="shared" si="0"/>
        <v>9</v>
      </c>
      <c r="G14" s="17" t="s">
        <v>269</v>
      </c>
      <c r="H14" s="17"/>
      <c r="I14" s="17"/>
      <c r="J14" s="17" t="s">
        <v>244</v>
      </c>
      <c r="K14" s="17"/>
      <c r="L14" s="17" t="s">
        <v>193</v>
      </c>
      <c r="M14" s="17"/>
      <c r="N14" s="17"/>
      <c r="O14" s="17" t="s">
        <v>179</v>
      </c>
      <c r="P14" s="17" t="s">
        <v>147</v>
      </c>
      <c r="Q14" s="17"/>
      <c r="R14" s="17"/>
      <c r="S14" s="17"/>
      <c r="T14" s="17" t="s">
        <v>112</v>
      </c>
      <c r="U14" s="17" t="s">
        <v>129</v>
      </c>
      <c r="V14" s="17" t="s">
        <v>142</v>
      </c>
      <c r="W14" s="17"/>
      <c r="X14" s="17"/>
      <c r="Y14" s="17" t="s">
        <v>125</v>
      </c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</row>
    <row r="15" spans="1:53" x14ac:dyDescent="0.15">
      <c r="B15" s="17">
        <v>111</v>
      </c>
      <c r="C15" s="17" t="s">
        <v>126</v>
      </c>
      <c r="D15" s="17" t="s">
        <v>309</v>
      </c>
      <c r="E15" s="20" t="s">
        <v>324</v>
      </c>
      <c r="F15" s="17">
        <f t="shared" si="0"/>
        <v>8</v>
      </c>
      <c r="G15" s="17" t="s">
        <v>264</v>
      </c>
      <c r="H15" s="17"/>
      <c r="I15" s="17"/>
      <c r="J15" s="17" t="s">
        <v>244</v>
      </c>
      <c r="K15" s="17" t="s">
        <v>226</v>
      </c>
      <c r="L15" s="17" t="s">
        <v>215</v>
      </c>
      <c r="M15" s="17"/>
      <c r="N15" s="17"/>
      <c r="O15" s="17" t="s">
        <v>150</v>
      </c>
      <c r="P15" s="17" t="s">
        <v>146</v>
      </c>
      <c r="Q15" s="17"/>
      <c r="R15" s="17"/>
      <c r="S15" s="17"/>
      <c r="T15" s="17" t="s">
        <v>127</v>
      </c>
      <c r="U15" s="17" t="s">
        <v>128</v>
      </c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</row>
    <row r="16" spans="1:53" x14ac:dyDescent="0.15">
      <c r="B16" s="17">
        <v>112</v>
      </c>
      <c r="C16" s="17" t="s">
        <v>126</v>
      </c>
      <c r="D16" s="17" t="s">
        <v>309</v>
      </c>
      <c r="E16" s="20" t="s">
        <v>323</v>
      </c>
      <c r="F16" s="17">
        <f t="shared" si="0"/>
        <v>8</v>
      </c>
      <c r="G16" s="17" t="s">
        <v>262</v>
      </c>
      <c r="H16" s="17" t="s">
        <v>260</v>
      </c>
      <c r="I16" s="17"/>
      <c r="J16" s="17" t="s">
        <v>227</v>
      </c>
      <c r="K16" s="17"/>
      <c r="L16" s="17" t="s">
        <v>215</v>
      </c>
      <c r="M16" s="17" t="s">
        <v>182</v>
      </c>
      <c r="N16" s="17"/>
      <c r="O16" s="17" t="s">
        <v>148</v>
      </c>
      <c r="P16" s="17"/>
      <c r="Q16" s="17"/>
      <c r="R16" s="17"/>
      <c r="S16" s="17"/>
      <c r="T16" s="17" t="s">
        <v>140</v>
      </c>
      <c r="U16" s="17"/>
      <c r="V16" s="17"/>
      <c r="W16" s="17"/>
      <c r="X16" s="17"/>
      <c r="Y16" s="17" t="s">
        <v>123</v>
      </c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</row>
    <row r="17" spans="2:53" x14ac:dyDescent="0.15">
      <c r="B17" s="17"/>
      <c r="C17" s="17" t="s">
        <v>126</v>
      </c>
      <c r="D17" s="17" t="s">
        <v>309</v>
      </c>
      <c r="E17" s="20" t="s">
        <v>322</v>
      </c>
      <c r="F17" s="17">
        <f t="shared" si="0"/>
        <v>9</v>
      </c>
      <c r="G17" s="17" t="s">
        <v>269</v>
      </c>
      <c r="H17" s="17"/>
      <c r="I17" s="17"/>
      <c r="J17" s="17" t="s">
        <v>226</v>
      </c>
      <c r="K17" s="17" t="s">
        <v>244</v>
      </c>
      <c r="L17" s="17" t="s">
        <v>216</v>
      </c>
      <c r="M17" s="17"/>
      <c r="N17" s="17"/>
      <c r="O17" s="17"/>
      <c r="P17" s="17"/>
      <c r="Q17" s="17"/>
      <c r="R17" s="17"/>
      <c r="S17" s="17"/>
      <c r="T17" s="17" t="s">
        <v>133</v>
      </c>
      <c r="U17" s="17" t="s">
        <v>142</v>
      </c>
      <c r="V17" s="17" t="s">
        <v>141</v>
      </c>
      <c r="W17" s="17" t="s">
        <v>117</v>
      </c>
      <c r="X17" s="17"/>
      <c r="Y17" s="17" t="s">
        <v>122</v>
      </c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</row>
    <row r="18" spans="2:53" x14ac:dyDescent="0.15">
      <c r="B18" s="17"/>
      <c r="C18" s="17" t="s">
        <v>126</v>
      </c>
      <c r="D18" s="17" t="s">
        <v>316</v>
      </c>
      <c r="E18" s="20" t="s">
        <v>321</v>
      </c>
      <c r="F18" s="17">
        <f t="shared" si="0"/>
        <v>6</v>
      </c>
      <c r="G18" s="17" t="s">
        <v>269</v>
      </c>
      <c r="H18" s="17" t="s">
        <v>264</v>
      </c>
      <c r="I18" s="17" t="s">
        <v>277</v>
      </c>
      <c r="J18" s="17" t="s">
        <v>233</v>
      </c>
      <c r="K18" s="17"/>
      <c r="L18" s="17"/>
      <c r="M18" s="17"/>
      <c r="N18" s="17"/>
      <c r="O18" s="17" t="s">
        <v>145</v>
      </c>
      <c r="P18" s="17" t="s">
        <v>156</v>
      </c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</row>
    <row r="19" spans="2:53" x14ac:dyDescent="0.15">
      <c r="B19" s="17"/>
      <c r="C19" s="17" t="s">
        <v>126</v>
      </c>
      <c r="D19" s="17" t="s">
        <v>309</v>
      </c>
      <c r="E19" s="20" t="s">
        <v>320</v>
      </c>
      <c r="F19" s="17">
        <f t="shared" si="0"/>
        <v>7</v>
      </c>
      <c r="G19" s="17" t="s">
        <v>269</v>
      </c>
      <c r="H19" s="17" t="s">
        <v>277</v>
      </c>
      <c r="I19" s="17"/>
      <c r="J19" s="17" t="s">
        <v>244</v>
      </c>
      <c r="K19" s="17"/>
      <c r="L19" s="17"/>
      <c r="M19" s="17"/>
      <c r="N19" s="17"/>
      <c r="O19" s="17" t="s">
        <v>149</v>
      </c>
      <c r="P19" s="17" t="s">
        <v>319</v>
      </c>
      <c r="Q19" s="17"/>
      <c r="R19" s="17"/>
      <c r="S19" s="17"/>
      <c r="T19" s="17" t="s">
        <v>130</v>
      </c>
      <c r="U19" s="17"/>
      <c r="V19" s="17"/>
      <c r="W19" s="17"/>
      <c r="X19" s="17"/>
      <c r="Y19" s="17" t="s">
        <v>121</v>
      </c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</row>
    <row r="20" spans="2:53" x14ac:dyDescent="0.15">
      <c r="B20" s="17"/>
      <c r="C20" s="17" t="s">
        <v>126</v>
      </c>
      <c r="D20" s="17" t="s">
        <v>309</v>
      </c>
      <c r="E20" s="20" t="s">
        <v>318</v>
      </c>
      <c r="F20" s="17">
        <f t="shared" si="0"/>
        <v>7</v>
      </c>
      <c r="G20" s="17" t="s">
        <v>269</v>
      </c>
      <c r="H20" s="17"/>
      <c r="I20" s="17"/>
      <c r="J20" s="17" t="s">
        <v>235</v>
      </c>
      <c r="K20" s="17" t="s">
        <v>224</v>
      </c>
      <c r="L20" s="17" t="s">
        <v>216</v>
      </c>
      <c r="M20" s="17"/>
      <c r="N20" s="17"/>
      <c r="O20" s="17" t="s">
        <v>155</v>
      </c>
      <c r="P20" s="17"/>
      <c r="Q20" s="17"/>
      <c r="R20" s="17"/>
      <c r="S20" s="17"/>
      <c r="T20" s="17"/>
      <c r="U20" s="17"/>
      <c r="V20" s="17"/>
      <c r="W20" s="17"/>
      <c r="X20" s="17"/>
      <c r="Y20" s="17" t="s">
        <v>120</v>
      </c>
      <c r="Z20" s="17" t="s">
        <v>119</v>
      </c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</row>
    <row r="21" spans="2:53" x14ac:dyDescent="0.15">
      <c r="B21" s="17"/>
      <c r="C21" s="17" t="s">
        <v>126</v>
      </c>
      <c r="D21" s="17" t="s">
        <v>312</v>
      </c>
      <c r="E21" s="20" t="s">
        <v>317</v>
      </c>
      <c r="F21" s="17">
        <f t="shared" si="0"/>
        <v>5</v>
      </c>
      <c r="G21" s="17" t="s">
        <v>253</v>
      </c>
      <c r="H21" s="17" t="s">
        <v>269</v>
      </c>
      <c r="I21" s="17"/>
      <c r="J21" s="17" t="s">
        <v>235</v>
      </c>
      <c r="K21" s="17" t="s">
        <v>224</v>
      </c>
      <c r="L21" s="17"/>
      <c r="M21" s="17"/>
      <c r="N21" s="17"/>
      <c r="O21" s="17" t="s">
        <v>152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</row>
    <row r="22" spans="2:53" x14ac:dyDescent="0.15">
      <c r="B22" s="17"/>
      <c r="C22" s="17" t="s">
        <v>126</v>
      </c>
      <c r="D22" s="17" t="s">
        <v>316</v>
      </c>
      <c r="E22" s="20" t="s">
        <v>315</v>
      </c>
      <c r="F22" s="17">
        <f t="shared" si="0"/>
        <v>0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</row>
    <row r="23" spans="2:53" x14ac:dyDescent="0.15">
      <c r="B23" s="17"/>
      <c r="C23" s="17" t="s">
        <v>126</v>
      </c>
      <c r="D23" s="17" t="s">
        <v>312</v>
      </c>
      <c r="E23" s="20" t="s">
        <v>314</v>
      </c>
      <c r="F23" s="17">
        <f t="shared" si="0"/>
        <v>0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</row>
    <row r="24" spans="2:53" x14ac:dyDescent="0.15">
      <c r="B24" s="17"/>
      <c r="C24" s="17" t="s">
        <v>126</v>
      </c>
      <c r="D24" s="17" t="s">
        <v>309</v>
      </c>
      <c r="E24" s="20" t="s">
        <v>313</v>
      </c>
      <c r="F24" s="17">
        <f t="shared" si="0"/>
        <v>0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</row>
    <row r="25" spans="2:53" x14ac:dyDescent="0.15">
      <c r="B25" s="17"/>
      <c r="C25" s="17" t="s">
        <v>126</v>
      </c>
      <c r="D25" s="17" t="s">
        <v>312</v>
      </c>
      <c r="E25" s="20" t="s">
        <v>311</v>
      </c>
      <c r="F25" s="17">
        <f t="shared" si="0"/>
        <v>0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</row>
    <row r="26" spans="2:53" x14ac:dyDescent="0.15">
      <c r="B26" s="17"/>
      <c r="C26" s="17" t="s">
        <v>126</v>
      </c>
      <c r="D26" s="17" t="s">
        <v>309</v>
      </c>
      <c r="E26" s="20" t="s">
        <v>310</v>
      </c>
      <c r="F26" s="17">
        <f t="shared" si="0"/>
        <v>0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</row>
    <row r="27" spans="2:53" x14ac:dyDescent="0.15">
      <c r="B27" s="17"/>
      <c r="C27" s="17" t="s">
        <v>126</v>
      </c>
      <c r="D27" s="17" t="s">
        <v>309</v>
      </c>
      <c r="E27" s="20" t="s">
        <v>308</v>
      </c>
      <c r="F27" s="17">
        <f t="shared" si="0"/>
        <v>0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</row>
    <row r="28" spans="2:53" x14ac:dyDescent="0.15">
      <c r="B28" s="17"/>
      <c r="C28" s="17"/>
      <c r="D28" s="17"/>
      <c r="E28" s="20"/>
      <c r="F28" s="17">
        <f t="shared" si="0"/>
        <v>0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</row>
    <row r="29" spans="2:53" x14ac:dyDescent="0.15">
      <c r="B29" s="21" t="s">
        <v>307</v>
      </c>
      <c r="C29" s="21" t="s">
        <v>289</v>
      </c>
      <c r="D29" s="21" t="s">
        <v>288</v>
      </c>
      <c r="E29" s="21" t="s">
        <v>290</v>
      </c>
      <c r="F29" s="21" t="s">
        <v>306</v>
      </c>
      <c r="G29" s="21" t="s">
        <v>278</v>
      </c>
      <c r="H29" s="21"/>
      <c r="I29" s="21"/>
      <c r="J29" s="21" t="s">
        <v>265</v>
      </c>
      <c r="K29" s="21"/>
      <c r="L29" s="21" t="s">
        <v>259</v>
      </c>
      <c r="M29" s="21"/>
      <c r="N29" s="21" t="s">
        <v>247</v>
      </c>
      <c r="O29" s="21"/>
      <c r="P29" s="21"/>
      <c r="Q29" s="21"/>
      <c r="R29" s="21" t="s">
        <v>214</v>
      </c>
      <c r="S29" s="21"/>
      <c r="T29" s="21"/>
      <c r="U29" s="21"/>
      <c r="V29" s="21"/>
      <c r="W29" s="21"/>
      <c r="X29" s="21"/>
      <c r="Y29" s="21" t="s">
        <v>118</v>
      </c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</row>
    <row r="30" spans="2:53" x14ac:dyDescent="0.15">
      <c r="B30" s="17">
        <v>201</v>
      </c>
      <c r="C30" s="17" t="s">
        <v>301</v>
      </c>
      <c r="D30" s="17" t="s">
        <v>304</v>
      </c>
      <c r="E30" s="20" t="s">
        <v>305</v>
      </c>
      <c r="F30" s="17">
        <f t="shared" ref="F30:F40" si="1">COUNTA(G30:AY30)</f>
        <v>8</v>
      </c>
      <c r="G30" s="17" t="s">
        <v>213</v>
      </c>
      <c r="H30" s="17"/>
      <c r="I30" s="17"/>
      <c r="J30" s="17" t="s">
        <v>229</v>
      </c>
      <c r="K30" s="17"/>
      <c r="L30" s="17"/>
      <c r="M30" s="17"/>
      <c r="N30" s="17" t="s">
        <v>125</v>
      </c>
      <c r="O30" s="17" t="s">
        <v>254</v>
      </c>
      <c r="P30" s="17"/>
      <c r="Q30" s="17"/>
      <c r="R30" s="17" t="s">
        <v>124</v>
      </c>
      <c r="S30" s="17" t="s">
        <v>151</v>
      </c>
      <c r="T30" s="17"/>
      <c r="U30" s="17"/>
      <c r="V30" s="17"/>
      <c r="W30" s="17"/>
      <c r="X30" s="17"/>
      <c r="Y30" s="17" t="s">
        <v>210</v>
      </c>
      <c r="Z30" s="17" t="s">
        <v>202</v>
      </c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</row>
    <row r="31" spans="2:53" x14ac:dyDescent="0.15">
      <c r="B31" s="17">
        <v>202</v>
      </c>
      <c r="C31" s="17" t="s">
        <v>301</v>
      </c>
      <c r="D31" s="17" t="s">
        <v>304</v>
      </c>
      <c r="E31" s="20" t="s">
        <v>303</v>
      </c>
      <c r="F31" s="17">
        <f t="shared" si="1"/>
        <v>6</v>
      </c>
      <c r="G31" s="17"/>
      <c r="H31" s="17"/>
      <c r="I31" s="17"/>
      <c r="J31" s="17"/>
      <c r="K31" s="17"/>
      <c r="L31" s="17"/>
      <c r="M31" s="17"/>
      <c r="N31" s="17" t="s">
        <v>151</v>
      </c>
      <c r="O31" s="17"/>
      <c r="P31" s="17"/>
      <c r="Q31" s="17"/>
      <c r="R31" s="17" t="s">
        <v>234</v>
      </c>
      <c r="S31" s="17" t="s">
        <v>155</v>
      </c>
      <c r="T31" s="17" t="s">
        <v>221</v>
      </c>
      <c r="U31" s="17" t="s">
        <v>194</v>
      </c>
      <c r="V31" s="17"/>
      <c r="W31" s="17"/>
      <c r="X31" s="17"/>
      <c r="Y31" s="17" t="s">
        <v>208</v>
      </c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</row>
    <row r="32" spans="2:53" x14ac:dyDescent="0.15">
      <c r="B32" s="17">
        <v>203</v>
      </c>
      <c r="C32" s="17" t="s">
        <v>301</v>
      </c>
      <c r="D32" s="17" t="s">
        <v>300</v>
      </c>
      <c r="E32" s="20" t="s">
        <v>302</v>
      </c>
      <c r="F32" s="17">
        <f t="shared" si="1"/>
        <v>7</v>
      </c>
      <c r="G32" s="17"/>
      <c r="H32" s="17"/>
      <c r="I32" s="17"/>
      <c r="J32" s="17" t="s">
        <v>272</v>
      </c>
      <c r="K32" s="17"/>
      <c r="L32" s="17" t="s">
        <v>213</v>
      </c>
      <c r="M32" s="17"/>
      <c r="N32" s="17" t="s">
        <v>252</v>
      </c>
      <c r="O32" s="17"/>
      <c r="P32" s="17"/>
      <c r="Q32" s="17"/>
      <c r="R32" s="17" t="s">
        <v>232</v>
      </c>
      <c r="S32" s="17" t="s">
        <v>112</v>
      </c>
      <c r="T32" s="17" t="s">
        <v>223</v>
      </c>
      <c r="U32" s="17"/>
      <c r="V32" s="17"/>
      <c r="W32" s="17"/>
      <c r="X32" s="17"/>
      <c r="Y32" s="17" t="s">
        <v>206</v>
      </c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</row>
    <row r="33" spans="1:53" x14ac:dyDescent="0.15">
      <c r="B33" s="17">
        <v>204</v>
      </c>
      <c r="C33" s="17" t="s">
        <v>301</v>
      </c>
      <c r="D33" s="17" t="s">
        <v>300</v>
      </c>
      <c r="E33" s="20" t="s">
        <v>299</v>
      </c>
      <c r="F33" s="17">
        <f t="shared" si="1"/>
        <v>9</v>
      </c>
      <c r="G33" s="17" t="s">
        <v>279</v>
      </c>
      <c r="H33" s="17"/>
      <c r="I33" s="17"/>
      <c r="J33" s="17" t="s">
        <v>272</v>
      </c>
      <c r="K33" s="17" t="s">
        <v>229</v>
      </c>
      <c r="L33" s="17" t="s">
        <v>213</v>
      </c>
      <c r="M33" s="17"/>
      <c r="N33" s="17" t="s">
        <v>252</v>
      </c>
      <c r="O33" s="17" t="s">
        <v>250</v>
      </c>
      <c r="P33" s="17"/>
      <c r="Q33" s="17"/>
      <c r="R33" s="17" t="s">
        <v>129</v>
      </c>
      <c r="S33" s="17" t="s">
        <v>208</v>
      </c>
      <c r="T33" s="17"/>
      <c r="U33" s="17"/>
      <c r="V33" s="17"/>
      <c r="W33" s="17"/>
      <c r="X33" s="17"/>
      <c r="Y33" s="17" t="s">
        <v>204</v>
      </c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</row>
    <row r="34" spans="1:53" x14ac:dyDescent="0.15">
      <c r="B34" s="17">
        <v>205</v>
      </c>
      <c r="C34" s="17"/>
      <c r="D34" s="17"/>
      <c r="E34" s="20" t="s">
        <v>298</v>
      </c>
      <c r="F34" s="17">
        <f t="shared" si="1"/>
        <v>9</v>
      </c>
      <c r="G34" s="17" t="s">
        <v>286</v>
      </c>
      <c r="H34" s="17"/>
      <c r="I34" s="17"/>
      <c r="J34" s="17"/>
      <c r="K34" s="17"/>
      <c r="L34" s="17" t="s">
        <v>261</v>
      </c>
      <c r="M34" s="17"/>
      <c r="N34" s="17" t="s">
        <v>252</v>
      </c>
      <c r="O34" s="17" t="s">
        <v>240</v>
      </c>
      <c r="P34" s="17"/>
      <c r="Q34" s="17"/>
      <c r="R34" s="17" t="s">
        <v>210</v>
      </c>
      <c r="S34" s="17" t="s">
        <v>219</v>
      </c>
      <c r="T34" s="17" t="s">
        <v>218</v>
      </c>
      <c r="U34" s="17" t="s">
        <v>217</v>
      </c>
      <c r="V34" s="17"/>
      <c r="W34" s="17"/>
      <c r="X34" s="17"/>
      <c r="Y34" s="17" t="s">
        <v>200</v>
      </c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</row>
    <row r="35" spans="1:53" x14ac:dyDescent="0.15">
      <c r="B35" s="17">
        <v>206</v>
      </c>
      <c r="C35" s="17"/>
      <c r="D35" s="17"/>
      <c r="E35" s="20" t="s">
        <v>297</v>
      </c>
      <c r="F35" s="17">
        <f t="shared" si="1"/>
        <v>8</v>
      </c>
      <c r="G35" s="17"/>
      <c r="H35" s="17"/>
      <c r="I35" s="17"/>
      <c r="J35" s="17" t="s">
        <v>274</v>
      </c>
      <c r="K35" s="17" t="s">
        <v>272</v>
      </c>
      <c r="L35" s="17"/>
      <c r="M35" s="17"/>
      <c r="N35" s="17" t="s">
        <v>245</v>
      </c>
      <c r="O35" s="17" t="s">
        <v>252</v>
      </c>
      <c r="P35" s="17" t="s">
        <v>242</v>
      </c>
      <c r="Q35" s="17" t="s">
        <v>240</v>
      </c>
      <c r="R35" s="17"/>
      <c r="S35" s="17"/>
      <c r="T35" s="17"/>
      <c r="U35" s="17"/>
      <c r="V35" s="17"/>
      <c r="W35" s="17"/>
      <c r="X35" s="17"/>
      <c r="Y35" s="17" t="s">
        <v>198</v>
      </c>
      <c r="Z35" s="17" t="s">
        <v>196</v>
      </c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</row>
    <row r="36" spans="1:53" x14ac:dyDescent="0.15">
      <c r="B36" s="17">
        <v>207</v>
      </c>
      <c r="C36" s="17"/>
      <c r="D36" s="17"/>
      <c r="E36" s="20" t="s">
        <v>296</v>
      </c>
      <c r="F36" s="17">
        <f t="shared" si="1"/>
        <v>6</v>
      </c>
      <c r="G36" s="17" t="s">
        <v>213</v>
      </c>
      <c r="H36" s="17"/>
      <c r="I36" s="17"/>
      <c r="J36" s="17" t="s">
        <v>228</v>
      </c>
      <c r="K36" s="17"/>
      <c r="L36" s="17" t="s">
        <v>212</v>
      </c>
      <c r="M36" s="17" t="s">
        <v>135</v>
      </c>
      <c r="N36" s="17" t="s">
        <v>160</v>
      </c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 t="s">
        <v>196</v>
      </c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</row>
    <row r="37" spans="1:53" x14ac:dyDescent="0.15">
      <c r="B37" s="17">
        <v>208</v>
      </c>
      <c r="C37" s="17"/>
      <c r="D37" s="17"/>
      <c r="E37" s="20" t="s">
        <v>295</v>
      </c>
      <c r="F37" s="17">
        <f t="shared" si="1"/>
        <v>6</v>
      </c>
      <c r="G37" s="17"/>
      <c r="H37" s="17"/>
      <c r="I37" s="17"/>
      <c r="J37" s="17"/>
      <c r="K37" s="17"/>
      <c r="L37" s="17"/>
      <c r="M37" s="17"/>
      <c r="N37" s="17" t="s">
        <v>250</v>
      </c>
      <c r="O37" s="17" t="s">
        <v>252</v>
      </c>
      <c r="P37" s="17" t="s">
        <v>240</v>
      </c>
      <c r="Q37" s="17"/>
      <c r="R37" s="17"/>
      <c r="S37" s="17"/>
      <c r="T37" s="17"/>
      <c r="U37" s="17"/>
      <c r="V37" s="17"/>
      <c r="W37" s="17"/>
      <c r="X37" s="17"/>
      <c r="Y37" s="17" t="s">
        <v>208</v>
      </c>
      <c r="Z37" s="17" t="s">
        <v>190</v>
      </c>
      <c r="AA37" s="17" t="s">
        <v>196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</row>
    <row r="38" spans="1:53" x14ac:dyDescent="0.15">
      <c r="B38" s="17">
        <v>209</v>
      </c>
      <c r="C38" s="17"/>
      <c r="D38" s="17"/>
      <c r="E38" s="20" t="s">
        <v>294</v>
      </c>
      <c r="F38" s="17">
        <f t="shared" si="1"/>
        <v>6</v>
      </c>
      <c r="G38" s="17" t="s">
        <v>279</v>
      </c>
      <c r="H38" s="17"/>
      <c r="I38" s="17"/>
      <c r="J38" s="17"/>
      <c r="K38" s="17"/>
      <c r="L38" s="17"/>
      <c r="M38" s="17"/>
      <c r="N38" s="17" t="s">
        <v>240</v>
      </c>
      <c r="O38" s="17"/>
      <c r="P38" s="17"/>
      <c r="Q38" s="17"/>
      <c r="R38" s="17" t="s">
        <v>222</v>
      </c>
      <c r="S38" s="17"/>
      <c r="T38" s="17"/>
      <c r="U38" s="17"/>
      <c r="V38" s="17"/>
      <c r="W38" s="17"/>
      <c r="X38" s="17"/>
      <c r="Y38" s="17" t="s">
        <v>210</v>
      </c>
      <c r="Z38" s="17" t="s">
        <v>193</v>
      </c>
      <c r="AA38" s="17" t="s">
        <v>192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</row>
    <row r="39" spans="1:53" x14ac:dyDescent="0.15">
      <c r="B39" s="17"/>
      <c r="C39" s="17"/>
      <c r="D39" s="17"/>
      <c r="E39" s="19"/>
      <c r="F39" s="17">
        <f t="shared" si="1"/>
        <v>0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</row>
    <row r="40" spans="1:53" x14ac:dyDescent="0.15">
      <c r="B40" s="17"/>
      <c r="C40" s="17"/>
      <c r="D40" s="17"/>
      <c r="E40" s="19"/>
      <c r="F40" s="17">
        <f t="shared" si="1"/>
        <v>0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</row>
    <row r="42" spans="1:53" s="18" customFormat="1" x14ac:dyDescent="0.15">
      <c r="A42" s="18" t="s">
        <v>293</v>
      </c>
    </row>
    <row r="44" spans="1:53" x14ac:dyDescent="0.15">
      <c r="B44" s="17" t="s">
        <v>292</v>
      </c>
      <c r="C44" s="17" t="s">
        <v>289</v>
      </c>
      <c r="D44" s="17" t="s">
        <v>288</v>
      </c>
      <c r="E44" s="17" t="s">
        <v>290</v>
      </c>
      <c r="F44" s="16"/>
      <c r="H44" s="17" t="s">
        <v>291</v>
      </c>
      <c r="I44" s="17" t="s">
        <v>290</v>
      </c>
      <c r="J44" s="17" t="s">
        <v>289</v>
      </c>
      <c r="K44" s="17" t="s">
        <v>288</v>
      </c>
    </row>
    <row r="45" spans="1:53" x14ac:dyDescent="0.15">
      <c r="B45" s="16"/>
      <c r="C45" s="16"/>
      <c r="D45" s="16"/>
      <c r="E45" s="16"/>
      <c r="F45" s="16"/>
      <c r="H45" s="16"/>
      <c r="I45" s="16"/>
      <c r="J45" s="16"/>
      <c r="K45" s="16"/>
    </row>
    <row r="46" spans="1:53" x14ac:dyDescent="0.15">
      <c r="C46" s="15" t="s">
        <v>258</v>
      </c>
      <c r="D46" s="15">
        <f t="shared" ref="D46:D70" si="2">COUNTIF($G$5:$I$28,E46)</f>
        <v>0</v>
      </c>
      <c r="E46" s="15" t="s">
        <v>287</v>
      </c>
      <c r="I46" s="16" t="s">
        <v>286</v>
      </c>
      <c r="J46" s="16" t="s">
        <v>278</v>
      </c>
      <c r="K46" s="15">
        <f>COUNTIF($G$30:$I$40,I46)</f>
        <v>1</v>
      </c>
      <c r="L46" s="15">
        <v>1</v>
      </c>
    </row>
    <row r="47" spans="1:53" x14ac:dyDescent="0.15">
      <c r="C47" s="15" t="s">
        <v>258</v>
      </c>
      <c r="D47" s="15">
        <f t="shared" si="2"/>
        <v>2</v>
      </c>
      <c r="E47" s="15" t="s">
        <v>285</v>
      </c>
      <c r="F47" s="15">
        <v>1</v>
      </c>
      <c r="I47" s="15" t="s">
        <v>213</v>
      </c>
      <c r="J47" s="16" t="s">
        <v>278</v>
      </c>
      <c r="K47" s="15">
        <f>COUNTIF($G$30:$I$40,I47)</f>
        <v>2</v>
      </c>
      <c r="L47" s="15">
        <v>1</v>
      </c>
    </row>
    <row r="48" spans="1:53" x14ac:dyDescent="0.15">
      <c r="C48" s="15" t="s">
        <v>258</v>
      </c>
      <c r="D48" s="15">
        <f t="shared" si="2"/>
        <v>0</v>
      </c>
      <c r="E48" s="15" t="s">
        <v>284</v>
      </c>
      <c r="I48" s="15" t="s">
        <v>283</v>
      </c>
      <c r="J48" s="16" t="s">
        <v>278</v>
      </c>
      <c r="K48" s="15">
        <f>COUNTIF($G$30:$I$40,I48)</f>
        <v>0</v>
      </c>
    </row>
    <row r="49" spans="3:12" x14ac:dyDescent="0.15">
      <c r="C49" s="15" t="s">
        <v>258</v>
      </c>
      <c r="D49" s="15">
        <f t="shared" si="2"/>
        <v>0</v>
      </c>
      <c r="E49" s="15" t="s">
        <v>282</v>
      </c>
      <c r="I49" s="15" t="s">
        <v>281</v>
      </c>
      <c r="J49" s="16" t="s">
        <v>278</v>
      </c>
      <c r="K49" s="15">
        <f>COUNTIF($G$30:$I$40,I49)</f>
        <v>0</v>
      </c>
    </row>
    <row r="50" spans="3:12" x14ac:dyDescent="0.15">
      <c r="C50" s="15" t="s">
        <v>258</v>
      </c>
      <c r="D50" s="15">
        <f t="shared" si="2"/>
        <v>0</v>
      </c>
      <c r="E50" s="15" t="s">
        <v>280</v>
      </c>
      <c r="I50" s="15" t="s">
        <v>279</v>
      </c>
      <c r="J50" s="16" t="s">
        <v>278</v>
      </c>
      <c r="K50" s="15">
        <f>COUNTIF($G$30:$I$40,I50)</f>
        <v>2</v>
      </c>
      <c r="L50" s="15">
        <v>1</v>
      </c>
    </row>
    <row r="51" spans="3:12" x14ac:dyDescent="0.15">
      <c r="C51" s="15" t="s">
        <v>258</v>
      </c>
      <c r="D51" s="15">
        <f t="shared" si="2"/>
        <v>5</v>
      </c>
      <c r="E51" s="15" t="s">
        <v>277</v>
      </c>
      <c r="F51" s="15">
        <v>1</v>
      </c>
    </row>
    <row r="52" spans="3:12" x14ac:dyDescent="0.15">
      <c r="C52" s="15" t="s">
        <v>258</v>
      </c>
      <c r="D52" s="15">
        <f t="shared" si="2"/>
        <v>0</v>
      </c>
      <c r="E52" s="15" t="s">
        <v>276</v>
      </c>
    </row>
    <row r="53" spans="3:12" x14ac:dyDescent="0.15">
      <c r="C53" s="15" t="s">
        <v>258</v>
      </c>
      <c r="D53" s="15">
        <f t="shared" si="2"/>
        <v>0</v>
      </c>
      <c r="E53" s="15" t="s">
        <v>275</v>
      </c>
      <c r="I53" s="15" t="s">
        <v>274</v>
      </c>
      <c r="J53" s="15" t="s">
        <v>265</v>
      </c>
      <c r="K53" s="15">
        <f t="shared" ref="K53:K60" si="3">COUNTIF($J$30:$K$40,I53)</f>
        <v>1</v>
      </c>
      <c r="L53" s="15">
        <v>1</v>
      </c>
    </row>
    <row r="54" spans="3:12" x14ac:dyDescent="0.15">
      <c r="C54" s="15" t="s">
        <v>258</v>
      </c>
      <c r="D54" s="15">
        <f t="shared" si="2"/>
        <v>0</v>
      </c>
      <c r="E54" s="15" t="s">
        <v>273</v>
      </c>
      <c r="I54" s="15" t="s">
        <v>272</v>
      </c>
      <c r="J54" s="15" t="s">
        <v>265</v>
      </c>
      <c r="K54" s="15">
        <f t="shared" si="3"/>
        <v>3</v>
      </c>
      <c r="L54" s="15">
        <v>2</v>
      </c>
    </row>
    <row r="55" spans="3:12" x14ac:dyDescent="0.15">
      <c r="C55" s="15" t="s">
        <v>258</v>
      </c>
      <c r="D55" s="15">
        <f t="shared" si="2"/>
        <v>0</v>
      </c>
      <c r="E55" s="15" t="s">
        <v>271</v>
      </c>
      <c r="I55" s="15" t="s">
        <v>229</v>
      </c>
      <c r="J55" s="15" t="s">
        <v>265</v>
      </c>
      <c r="K55" s="15">
        <f t="shared" si="3"/>
        <v>2</v>
      </c>
      <c r="L55" s="15">
        <v>1</v>
      </c>
    </row>
    <row r="56" spans="3:12" x14ac:dyDescent="0.15">
      <c r="C56" s="15" t="s">
        <v>258</v>
      </c>
      <c r="D56" s="15">
        <f t="shared" si="2"/>
        <v>0</v>
      </c>
      <c r="E56" s="15" t="s">
        <v>270</v>
      </c>
      <c r="I56" s="15" t="s">
        <v>228</v>
      </c>
      <c r="J56" s="15" t="s">
        <v>265</v>
      </c>
      <c r="K56" s="15">
        <f t="shared" si="3"/>
        <v>1</v>
      </c>
      <c r="L56" s="15">
        <v>1</v>
      </c>
    </row>
    <row r="57" spans="3:12" x14ac:dyDescent="0.15">
      <c r="C57" s="15" t="s">
        <v>258</v>
      </c>
      <c r="D57" s="15">
        <f t="shared" si="2"/>
        <v>13</v>
      </c>
      <c r="E57" s="15" t="s">
        <v>269</v>
      </c>
      <c r="F57" s="15">
        <v>3</v>
      </c>
      <c r="J57" s="15" t="s">
        <v>265</v>
      </c>
      <c r="K57" s="15">
        <f t="shared" si="3"/>
        <v>0</v>
      </c>
    </row>
    <row r="58" spans="3:12" x14ac:dyDescent="0.15">
      <c r="C58" s="15" t="s">
        <v>258</v>
      </c>
      <c r="D58" s="15">
        <f t="shared" si="2"/>
        <v>0</v>
      </c>
      <c r="E58" s="15" t="s">
        <v>268</v>
      </c>
      <c r="J58" s="15" t="s">
        <v>265</v>
      </c>
      <c r="K58" s="15">
        <f t="shared" si="3"/>
        <v>0</v>
      </c>
    </row>
    <row r="59" spans="3:12" x14ac:dyDescent="0.15">
      <c r="C59" s="15" t="s">
        <v>258</v>
      </c>
      <c r="D59" s="15">
        <f t="shared" si="2"/>
        <v>2</v>
      </c>
      <c r="E59" s="15" t="s">
        <v>267</v>
      </c>
      <c r="F59" s="15">
        <v>1</v>
      </c>
      <c r="J59" s="15" t="s">
        <v>265</v>
      </c>
      <c r="K59" s="15">
        <f t="shared" si="3"/>
        <v>0</v>
      </c>
    </row>
    <row r="60" spans="3:12" x14ac:dyDescent="0.15">
      <c r="C60" s="15" t="s">
        <v>258</v>
      </c>
      <c r="D60" s="15">
        <f t="shared" si="2"/>
        <v>0</v>
      </c>
      <c r="E60" s="15" t="s">
        <v>266</v>
      </c>
      <c r="J60" s="15" t="s">
        <v>265</v>
      </c>
      <c r="K60" s="15">
        <f t="shared" si="3"/>
        <v>0</v>
      </c>
    </row>
    <row r="61" spans="3:12" x14ac:dyDescent="0.15">
      <c r="C61" s="15" t="s">
        <v>258</v>
      </c>
      <c r="D61" s="15">
        <f t="shared" si="2"/>
        <v>4</v>
      </c>
      <c r="E61" s="15" t="s">
        <v>264</v>
      </c>
      <c r="F61" s="15">
        <v>1</v>
      </c>
    </row>
    <row r="62" spans="3:12" x14ac:dyDescent="0.15">
      <c r="C62" s="15" t="s">
        <v>258</v>
      </c>
      <c r="D62" s="15">
        <f t="shared" si="2"/>
        <v>0</v>
      </c>
      <c r="E62" s="15" t="s">
        <v>263</v>
      </c>
    </row>
    <row r="63" spans="3:12" x14ac:dyDescent="0.15">
      <c r="C63" s="15" t="s">
        <v>258</v>
      </c>
      <c r="D63" s="15">
        <f t="shared" si="2"/>
        <v>1</v>
      </c>
      <c r="E63" s="15" t="s">
        <v>262</v>
      </c>
      <c r="F63" s="15">
        <v>1</v>
      </c>
      <c r="I63" s="15" t="s">
        <v>261</v>
      </c>
      <c r="J63" s="15" t="s">
        <v>259</v>
      </c>
      <c r="K63" s="15">
        <f t="shared" ref="K63:K68" si="4">COUNTIF($L$30:$M$40,I63)</f>
        <v>1</v>
      </c>
      <c r="L63" s="15">
        <v>1</v>
      </c>
    </row>
    <row r="64" spans="3:12" x14ac:dyDescent="0.15">
      <c r="C64" s="15" t="s">
        <v>258</v>
      </c>
      <c r="D64" s="15">
        <f t="shared" si="2"/>
        <v>1</v>
      </c>
      <c r="E64" s="15" t="s">
        <v>260</v>
      </c>
      <c r="F64" s="15">
        <v>1</v>
      </c>
      <c r="I64" s="15" t="s">
        <v>213</v>
      </c>
      <c r="J64" s="15" t="s">
        <v>259</v>
      </c>
      <c r="K64" s="15">
        <f t="shared" si="4"/>
        <v>2</v>
      </c>
      <c r="L64" s="15">
        <v>1</v>
      </c>
    </row>
    <row r="65" spans="3:12" x14ac:dyDescent="0.15">
      <c r="C65" s="15" t="s">
        <v>258</v>
      </c>
      <c r="D65" s="15">
        <f t="shared" si="2"/>
        <v>0</v>
      </c>
      <c r="I65" s="15" t="s">
        <v>212</v>
      </c>
      <c r="J65" s="15" t="s">
        <v>259</v>
      </c>
      <c r="K65" s="15">
        <f t="shared" si="4"/>
        <v>1</v>
      </c>
      <c r="L65" s="15">
        <v>1</v>
      </c>
    </row>
    <row r="66" spans="3:12" x14ac:dyDescent="0.15">
      <c r="C66" s="15" t="s">
        <v>258</v>
      </c>
      <c r="D66" s="15">
        <f t="shared" si="2"/>
        <v>0</v>
      </c>
      <c r="I66" s="15" t="s">
        <v>194</v>
      </c>
      <c r="J66" s="15" t="s">
        <v>259</v>
      </c>
      <c r="K66" s="15">
        <f t="shared" si="4"/>
        <v>0</v>
      </c>
    </row>
    <row r="67" spans="3:12" x14ac:dyDescent="0.15">
      <c r="C67" s="15" t="s">
        <v>258</v>
      </c>
      <c r="D67" s="15">
        <f t="shared" si="2"/>
        <v>0</v>
      </c>
      <c r="I67" s="15" t="s">
        <v>205</v>
      </c>
      <c r="J67" s="15" t="s">
        <v>259</v>
      </c>
      <c r="K67" s="15">
        <f t="shared" si="4"/>
        <v>0</v>
      </c>
    </row>
    <row r="68" spans="3:12" x14ac:dyDescent="0.15">
      <c r="C68" s="15" t="s">
        <v>258</v>
      </c>
      <c r="D68" s="15">
        <f t="shared" si="2"/>
        <v>0</v>
      </c>
      <c r="I68" s="15" t="s">
        <v>135</v>
      </c>
      <c r="J68" s="15" t="s">
        <v>259</v>
      </c>
      <c r="K68" s="15">
        <f t="shared" si="4"/>
        <v>1</v>
      </c>
      <c r="L68" s="15">
        <v>1</v>
      </c>
    </row>
    <row r="69" spans="3:12" x14ac:dyDescent="0.15">
      <c r="C69" s="15" t="s">
        <v>258</v>
      </c>
      <c r="D69" s="15">
        <f t="shared" si="2"/>
        <v>0</v>
      </c>
    </row>
    <row r="70" spans="3:12" x14ac:dyDescent="0.15">
      <c r="C70" s="15" t="s">
        <v>258</v>
      </c>
      <c r="D70" s="15">
        <f t="shared" si="2"/>
        <v>0</v>
      </c>
    </row>
    <row r="71" spans="3:12" x14ac:dyDescent="0.15">
      <c r="I71" s="15" t="s">
        <v>153</v>
      </c>
      <c r="J71" s="15" t="s">
        <v>247</v>
      </c>
      <c r="K71" s="15">
        <f t="shared" ref="K71:K84" si="5">COUNTIF($N$30:$Q$40,I71)</f>
        <v>0</v>
      </c>
    </row>
    <row r="72" spans="3:12" x14ac:dyDescent="0.15">
      <c r="I72" s="15" t="s">
        <v>148</v>
      </c>
      <c r="J72" s="15" t="s">
        <v>247</v>
      </c>
      <c r="K72" s="15">
        <f t="shared" si="5"/>
        <v>0</v>
      </c>
    </row>
    <row r="73" spans="3:12" x14ac:dyDescent="0.15">
      <c r="I73" s="15" t="s">
        <v>257</v>
      </c>
      <c r="J73" s="15" t="s">
        <v>247</v>
      </c>
      <c r="K73" s="15">
        <f t="shared" si="5"/>
        <v>0</v>
      </c>
    </row>
    <row r="74" spans="3:12" x14ac:dyDescent="0.15">
      <c r="I74" s="15" t="s">
        <v>256</v>
      </c>
      <c r="J74" s="15" t="s">
        <v>247</v>
      </c>
      <c r="K74" s="15">
        <f t="shared" si="5"/>
        <v>0</v>
      </c>
    </row>
    <row r="75" spans="3:12" x14ac:dyDescent="0.15">
      <c r="I75" s="15" t="s">
        <v>125</v>
      </c>
      <c r="J75" s="15" t="s">
        <v>247</v>
      </c>
      <c r="K75" s="15">
        <f t="shared" si="5"/>
        <v>1</v>
      </c>
      <c r="L75" s="15">
        <v>1</v>
      </c>
    </row>
    <row r="76" spans="3:12" x14ac:dyDescent="0.15">
      <c r="C76" s="15" t="s">
        <v>220</v>
      </c>
      <c r="D76" s="15">
        <f t="shared" ref="D76:D101" si="6">COUNTIF($J$5:$K$28,E76)</f>
        <v>0</v>
      </c>
      <c r="E76" s="15" t="s">
        <v>221</v>
      </c>
      <c r="I76" s="15" t="s">
        <v>151</v>
      </c>
      <c r="J76" s="15" t="s">
        <v>247</v>
      </c>
      <c r="K76" s="15">
        <f t="shared" si="5"/>
        <v>1</v>
      </c>
      <c r="L76" s="15">
        <v>1</v>
      </c>
    </row>
    <row r="77" spans="3:12" x14ac:dyDescent="0.15">
      <c r="C77" s="15" t="s">
        <v>220</v>
      </c>
      <c r="D77" s="15">
        <f t="shared" si="6"/>
        <v>0</v>
      </c>
      <c r="E77" s="15" t="s">
        <v>255</v>
      </c>
      <c r="I77" s="15" t="s">
        <v>254</v>
      </c>
      <c r="J77" s="15" t="s">
        <v>247</v>
      </c>
      <c r="K77" s="15">
        <f t="shared" si="5"/>
        <v>1</v>
      </c>
      <c r="L77" s="15">
        <v>1</v>
      </c>
    </row>
    <row r="78" spans="3:12" x14ac:dyDescent="0.15">
      <c r="C78" s="15" t="s">
        <v>220</v>
      </c>
      <c r="D78" s="15">
        <f t="shared" si="6"/>
        <v>0</v>
      </c>
      <c r="E78" s="15" t="s">
        <v>253</v>
      </c>
      <c r="I78" s="15" t="s">
        <v>252</v>
      </c>
      <c r="J78" s="15" t="s">
        <v>247</v>
      </c>
      <c r="K78" s="15">
        <f t="shared" si="5"/>
        <v>5</v>
      </c>
      <c r="L78" s="15">
        <v>2</v>
      </c>
    </row>
    <row r="79" spans="3:12" x14ac:dyDescent="0.15">
      <c r="C79" s="15" t="s">
        <v>220</v>
      </c>
      <c r="D79" s="15">
        <f t="shared" si="6"/>
        <v>0</v>
      </c>
      <c r="E79" s="15" t="s">
        <v>251</v>
      </c>
      <c r="I79" s="15" t="s">
        <v>250</v>
      </c>
      <c r="J79" s="15" t="s">
        <v>247</v>
      </c>
      <c r="K79" s="15">
        <f t="shared" si="5"/>
        <v>2</v>
      </c>
      <c r="L79" s="15">
        <v>1</v>
      </c>
    </row>
    <row r="80" spans="3:12" x14ac:dyDescent="0.15">
      <c r="C80" s="15" t="s">
        <v>220</v>
      </c>
      <c r="D80" s="15">
        <f t="shared" si="6"/>
        <v>0</v>
      </c>
      <c r="E80" s="15" t="s">
        <v>249</v>
      </c>
      <c r="I80" s="15" t="s">
        <v>248</v>
      </c>
      <c r="J80" s="15" t="s">
        <v>247</v>
      </c>
      <c r="K80" s="15">
        <f t="shared" si="5"/>
        <v>0</v>
      </c>
    </row>
    <row r="81" spans="3:12" x14ac:dyDescent="0.15">
      <c r="C81" s="15" t="s">
        <v>220</v>
      </c>
      <c r="D81" s="15">
        <f t="shared" si="6"/>
        <v>0</v>
      </c>
      <c r="E81" s="15" t="s">
        <v>246</v>
      </c>
      <c r="F81" s="15">
        <v>1</v>
      </c>
      <c r="I81" s="15" t="s">
        <v>245</v>
      </c>
      <c r="K81" s="15">
        <f t="shared" si="5"/>
        <v>1</v>
      </c>
      <c r="L81" s="15">
        <v>1</v>
      </c>
    </row>
    <row r="82" spans="3:12" x14ac:dyDescent="0.15">
      <c r="C82" s="15" t="s">
        <v>220</v>
      </c>
      <c r="D82" s="15">
        <f t="shared" si="6"/>
        <v>10</v>
      </c>
      <c r="E82" s="15" t="s">
        <v>244</v>
      </c>
      <c r="F82" s="15">
        <v>4</v>
      </c>
      <c r="I82" s="15" t="s">
        <v>160</v>
      </c>
      <c r="K82" s="15">
        <f t="shared" si="5"/>
        <v>1</v>
      </c>
      <c r="L82" s="15">
        <v>1</v>
      </c>
    </row>
    <row r="83" spans="3:12" x14ac:dyDescent="0.15">
      <c r="C83" s="15" t="s">
        <v>220</v>
      </c>
      <c r="D83" s="15">
        <f t="shared" si="6"/>
        <v>0</v>
      </c>
      <c r="E83" s="15" t="s">
        <v>243</v>
      </c>
      <c r="I83" s="15" t="s">
        <v>242</v>
      </c>
      <c r="K83" s="15">
        <f t="shared" si="5"/>
        <v>1</v>
      </c>
      <c r="L83" s="15">
        <v>1</v>
      </c>
    </row>
    <row r="84" spans="3:12" x14ac:dyDescent="0.15">
      <c r="C84" s="15" t="s">
        <v>220</v>
      </c>
      <c r="D84" s="15">
        <f t="shared" si="6"/>
        <v>0</v>
      </c>
      <c r="E84" s="15" t="s">
        <v>241</v>
      </c>
      <c r="I84" s="15" t="s">
        <v>240</v>
      </c>
      <c r="K84" s="15">
        <f t="shared" si="5"/>
        <v>4</v>
      </c>
      <c r="L84" s="15">
        <v>2</v>
      </c>
    </row>
    <row r="85" spans="3:12" x14ac:dyDescent="0.15">
      <c r="C85" s="15" t="s">
        <v>220</v>
      </c>
      <c r="D85" s="15">
        <f t="shared" si="6"/>
        <v>2</v>
      </c>
      <c r="E85" s="15" t="s">
        <v>239</v>
      </c>
      <c r="F85" s="15">
        <v>1</v>
      </c>
    </row>
    <row r="86" spans="3:12" x14ac:dyDescent="0.15">
      <c r="C86" s="15" t="s">
        <v>220</v>
      </c>
      <c r="D86" s="15">
        <f t="shared" si="6"/>
        <v>0</v>
      </c>
      <c r="E86" s="15" t="s">
        <v>238</v>
      </c>
    </row>
    <row r="87" spans="3:12" x14ac:dyDescent="0.15">
      <c r="C87" s="15" t="s">
        <v>220</v>
      </c>
      <c r="D87" s="15">
        <f t="shared" si="6"/>
        <v>0</v>
      </c>
      <c r="E87" s="15" t="s">
        <v>237</v>
      </c>
    </row>
    <row r="88" spans="3:12" x14ac:dyDescent="0.15">
      <c r="C88" s="15" t="s">
        <v>220</v>
      </c>
      <c r="D88" s="15">
        <f t="shared" si="6"/>
        <v>0</v>
      </c>
      <c r="E88" s="15" t="s">
        <v>236</v>
      </c>
      <c r="I88" s="15" t="s">
        <v>124</v>
      </c>
      <c r="J88" s="15" t="s">
        <v>214</v>
      </c>
      <c r="K88" s="15">
        <f t="shared" ref="K88:K108" si="7">COUNTIF($R$30:$X$40,I88)</f>
        <v>1</v>
      </c>
      <c r="L88" s="15">
        <v>1</v>
      </c>
    </row>
    <row r="89" spans="3:12" x14ac:dyDescent="0.15">
      <c r="C89" s="15" t="s">
        <v>220</v>
      </c>
      <c r="D89" s="15">
        <f t="shared" si="6"/>
        <v>3</v>
      </c>
      <c r="E89" s="15" t="s">
        <v>235</v>
      </c>
      <c r="F89" s="15">
        <v>1</v>
      </c>
      <c r="I89" s="15" t="s">
        <v>234</v>
      </c>
      <c r="J89" s="15" t="s">
        <v>214</v>
      </c>
      <c r="K89" s="15">
        <f t="shared" si="7"/>
        <v>1</v>
      </c>
      <c r="L89" s="15">
        <v>1</v>
      </c>
    </row>
    <row r="90" spans="3:12" x14ac:dyDescent="0.15">
      <c r="C90" s="15" t="s">
        <v>220</v>
      </c>
      <c r="D90" s="15">
        <f t="shared" si="6"/>
        <v>6</v>
      </c>
      <c r="E90" s="15" t="s">
        <v>233</v>
      </c>
      <c r="F90" s="15">
        <v>2</v>
      </c>
      <c r="I90" s="15" t="s">
        <v>232</v>
      </c>
      <c r="J90" s="15" t="s">
        <v>214</v>
      </c>
      <c r="K90" s="15">
        <f t="shared" si="7"/>
        <v>1</v>
      </c>
      <c r="L90" s="15">
        <v>1</v>
      </c>
    </row>
    <row r="91" spans="3:12" x14ac:dyDescent="0.15">
      <c r="C91" s="15" t="s">
        <v>220</v>
      </c>
      <c r="D91" s="15">
        <f t="shared" si="6"/>
        <v>0</v>
      </c>
      <c r="E91" s="15" t="s">
        <v>231</v>
      </c>
      <c r="I91" s="15" t="s">
        <v>129</v>
      </c>
      <c r="J91" s="15" t="s">
        <v>214</v>
      </c>
      <c r="K91" s="15">
        <f t="shared" si="7"/>
        <v>1</v>
      </c>
      <c r="L91" s="15">
        <v>1</v>
      </c>
    </row>
    <row r="92" spans="3:12" x14ac:dyDescent="0.15">
      <c r="C92" s="15" t="s">
        <v>220</v>
      </c>
      <c r="D92" s="15">
        <f t="shared" si="6"/>
        <v>0</v>
      </c>
      <c r="E92" s="15" t="s">
        <v>230</v>
      </c>
      <c r="I92" s="15" t="s">
        <v>151</v>
      </c>
      <c r="J92" s="15" t="s">
        <v>214</v>
      </c>
      <c r="K92" s="15">
        <f t="shared" si="7"/>
        <v>1</v>
      </c>
      <c r="L92" s="15">
        <v>1</v>
      </c>
    </row>
    <row r="93" spans="3:12" x14ac:dyDescent="0.15">
      <c r="C93" s="15" t="s">
        <v>220</v>
      </c>
      <c r="D93" s="15">
        <f t="shared" si="6"/>
        <v>0</v>
      </c>
      <c r="E93" s="15" t="s">
        <v>229</v>
      </c>
      <c r="I93" s="15" t="s">
        <v>155</v>
      </c>
      <c r="J93" s="15" t="s">
        <v>214</v>
      </c>
      <c r="K93" s="15">
        <f t="shared" si="7"/>
        <v>1</v>
      </c>
      <c r="L93" s="15">
        <v>1</v>
      </c>
    </row>
    <row r="94" spans="3:12" x14ac:dyDescent="0.15">
      <c r="C94" s="15" t="s">
        <v>220</v>
      </c>
      <c r="D94" s="15">
        <f t="shared" si="6"/>
        <v>2</v>
      </c>
      <c r="E94" s="15" t="s">
        <v>228</v>
      </c>
      <c r="F94" s="15">
        <v>1</v>
      </c>
      <c r="I94" s="15" t="s">
        <v>112</v>
      </c>
      <c r="J94" s="15" t="s">
        <v>214</v>
      </c>
      <c r="K94" s="15">
        <f t="shared" si="7"/>
        <v>1</v>
      </c>
      <c r="L94" s="15">
        <v>1</v>
      </c>
    </row>
    <row r="95" spans="3:12" x14ac:dyDescent="0.15">
      <c r="C95" s="15" t="s">
        <v>220</v>
      </c>
      <c r="D95" s="15">
        <f t="shared" si="6"/>
        <v>1</v>
      </c>
      <c r="E95" s="15" t="s">
        <v>227</v>
      </c>
      <c r="F95" s="15">
        <v>1</v>
      </c>
      <c r="I95" s="15" t="s">
        <v>208</v>
      </c>
      <c r="J95" s="15" t="s">
        <v>214</v>
      </c>
      <c r="K95" s="15">
        <f t="shared" si="7"/>
        <v>1</v>
      </c>
      <c r="L95" s="15">
        <v>1</v>
      </c>
    </row>
    <row r="96" spans="3:12" x14ac:dyDescent="0.15">
      <c r="C96" s="15" t="s">
        <v>220</v>
      </c>
      <c r="D96" s="15">
        <f t="shared" si="6"/>
        <v>2</v>
      </c>
      <c r="E96" s="15" t="s">
        <v>226</v>
      </c>
      <c r="F96" s="15">
        <v>1</v>
      </c>
      <c r="I96" s="15" t="s">
        <v>225</v>
      </c>
      <c r="J96" s="15" t="s">
        <v>214</v>
      </c>
      <c r="K96" s="15">
        <f t="shared" si="7"/>
        <v>0</v>
      </c>
    </row>
    <row r="97" spans="3:12" x14ac:dyDescent="0.15">
      <c r="C97" s="15" t="s">
        <v>220</v>
      </c>
      <c r="D97" s="15">
        <f t="shared" si="6"/>
        <v>2</v>
      </c>
      <c r="E97" s="15" t="s">
        <v>224</v>
      </c>
      <c r="F97" s="15">
        <v>1</v>
      </c>
      <c r="I97" s="15" t="s">
        <v>223</v>
      </c>
      <c r="J97" s="15" t="s">
        <v>214</v>
      </c>
      <c r="K97" s="15">
        <f t="shared" si="7"/>
        <v>1</v>
      </c>
      <c r="L97" s="15">
        <v>1</v>
      </c>
    </row>
    <row r="98" spans="3:12" x14ac:dyDescent="0.15">
      <c r="C98" s="15" t="s">
        <v>220</v>
      </c>
      <c r="D98" s="15">
        <f t="shared" si="6"/>
        <v>0</v>
      </c>
      <c r="I98" s="15" t="s">
        <v>194</v>
      </c>
      <c r="J98" s="15" t="s">
        <v>214</v>
      </c>
      <c r="K98" s="15">
        <f t="shared" si="7"/>
        <v>1</v>
      </c>
      <c r="L98" s="15">
        <v>1</v>
      </c>
    </row>
    <row r="99" spans="3:12" x14ac:dyDescent="0.15">
      <c r="C99" s="15" t="s">
        <v>220</v>
      </c>
      <c r="D99" s="15">
        <f t="shared" si="6"/>
        <v>0</v>
      </c>
      <c r="I99" s="15" t="s">
        <v>222</v>
      </c>
      <c r="J99" s="15" t="s">
        <v>214</v>
      </c>
      <c r="K99" s="15">
        <f t="shared" si="7"/>
        <v>1</v>
      </c>
      <c r="L99" s="15">
        <v>1</v>
      </c>
    </row>
    <row r="100" spans="3:12" x14ac:dyDescent="0.15">
      <c r="C100" s="15" t="s">
        <v>220</v>
      </c>
      <c r="D100" s="15">
        <f t="shared" si="6"/>
        <v>0</v>
      </c>
      <c r="I100" s="15" t="s">
        <v>221</v>
      </c>
      <c r="J100" s="15" t="s">
        <v>214</v>
      </c>
      <c r="K100" s="15">
        <f t="shared" si="7"/>
        <v>1</v>
      </c>
      <c r="L100" s="15">
        <v>1</v>
      </c>
    </row>
    <row r="101" spans="3:12" x14ac:dyDescent="0.15">
      <c r="C101" s="15" t="s">
        <v>220</v>
      </c>
      <c r="D101" s="15">
        <f t="shared" si="6"/>
        <v>0</v>
      </c>
      <c r="I101" s="15" t="s">
        <v>219</v>
      </c>
      <c r="J101" s="15" t="s">
        <v>214</v>
      </c>
      <c r="K101" s="15">
        <f t="shared" si="7"/>
        <v>1</v>
      </c>
      <c r="L101" s="15">
        <v>1</v>
      </c>
    </row>
    <row r="102" spans="3:12" x14ac:dyDescent="0.15">
      <c r="I102" s="15" t="s">
        <v>218</v>
      </c>
      <c r="J102" s="15" t="s">
        <v>214</v>
      </c>
      <c r="K102" s="15">
        <f t="shared" si="7"/>
        <v>1</v>
      </c>
      <c r="L102" s="15">
        <v>1</v>
      </c>
    </row>
    <row r="103" spans="3:12" x14ac:dyDescent="0.15">
      <c r="I103" s="15" t="s">
        <v>217</v>
      </c>
      <c r="J103" s="15" t="s">
        <v>214</v>
      </c>
      <c r="K103" s="15">
        <f t="shared" si="7"/>
        <v>1</v>
      </c>
      <c r="L103" s="15">
        <v>1</v>
      </c>
    </row>
    <row r="104" spans="3:12" x14ac:dyDescent="0.15">
      <c r="J104" s="15" t="s">
        <v>214</v>
      </c>
      <c r="K104" s="15">
        <f t="shared" si="7"/>
        <v>0</v>
      </c>
    </row>
    <row r="105" spans="3:12" x14ac:dyDescent="0.15">
      <c r="J105" s="15" t="s">
        <v>214</v>
      </c>
      <c r="K105" s="15">
        <f t="shared" si="7"/>
        <v>0</v>
      </c>
    </row>
    <row r="106" spans="3:12" x14ac:dyDescent="0.15">
      <c r="J106" s="15" t="s">
        <v>214</v>
      </c>
      <c r="K106" s="15">
        <f t="shared" si="7"/>
        <v>0</v>
      </c>
    </row>
    <row r="107" spans="3:12" x14ac:dyDescent="0.15">
      <c r="C107" s="15" t="s">
        <v>181</v>
      </c>
      <c r="D107" s="15">
        <f t="shared" ref="D107:D141" si="8">COUNTIF($L$5:$N$28,E107)</f>
        <v>2</v>
      </c>
      <c r="E107" s="15" t="s">
        <v>216</v>
      </c>
      <c r="F107" s="15">
        <v>1</v>
      </c>
      <c r="J107" s="15" t="s">
        <v>214</v>
      </c>
      <c r="K107" s="15">
        <f t="shared" si="7"/>
        <v>0</v>
      </c>
    </row>
    <row r="108" spans="3:12" x14ac:dyDescent="0.15">
      <c r="C108" s="15" t="s">
        <v>181</v>
      </c>
      <c r="D108" s="15">
        <f t="shared" si="8"/>
        <v>3</v>
      </c>
      <c r="E108" s="15" t="s">
        <v>215</v>
      </c>
      <c r="F108" s="15">
        <v>2</v>
      </c>
      <c r="J108" s="15" t="s">
        <v>214</v>
      </c>
      <c r="K108" s="15">
        <f t="shared" si="7"/>
        <v>0</v>
      </c>
    </row>
    <row r="109" spans="3:12" x14ac:dyDescent="0.15">
      <c r="C109" s="15" t="s">
        <v>181</v>
      </c>
      <c r="D109" s="15">
        <f t="shared" si="8"/>
        <v>0</v>
      </c>
      <c r="E109" s="15" t="s">
        <v>213</v>
      </c>
    </row>
    <row r="110" spans="3:12" x14ac:dyDescent="0.15">
      <c r="C110" s="15" t="s">
        <v>181</v>
      </c>
      <c r="D110" s="15">
        <f t="shared" si="8"/>
        <v>0</v>
      </c>
      <c r="E110" s="15" t="s">
        <v>212</v>
      </c>
    </row>
    <row r="111" spans="3:12" x14ac:dyDescent="0.15">
      <c r="C111" s="15" t="s">
        <v>181</v>
      </c>
      <c r="D111" s="15">
        <f t="shared" si="8"/>
        <v>1</v>
      </c>
      <c r="E111" s="15" t="s">
        <v>211</v>
      </c>
      <c r="F111" s="15">
        <v>1</v>
      </c>
      <c r="I111" s="15" t="s">
        <v>210</v>
      </c>
      <c r="J111" s="15" t="s">
        <v>118</v>
      </c>
      <c r="K111" s="15">
        <f t="shared" ref="K111:K122" si="9">COUNTIF($Y$30:$AB$40,I111)</f>
        <v>2</v>
      </c>
      <c r="L111" s="15">
        <v>1</v>
      </c>
    </row>
    <row r="112" spans="3:12" x14ac:dyDescent="0.15">
      <c r="C112" s="15" t="s">
        <v>181</v>
      </c>
      <c r="D112" s="15">
        <f t="shared" si="8"/>
        <v>0</v>
      </c>
      <c r="E112" s="15" t="s">
        <v>209</v>
      </c>
      <c r="I112" s="15" t="s">
        <v>208</v>
      </c>
      <c r="J112" s="15" t="s">
        <v>118</v>
      </c>
      <c r="K112" s="15">
        <f t="shared" si="9"/>
        <v>2</v>
      </c>
      <c r="L112" s="15">
        <v>1</v>
      </c>
    </row>
    <row r="113" spans="3:12" x14ac:dyDescent="0.15">
      <c r="C113" s="15" t="s">
        <v>181</v>
      </c>
      <c r="D113" s="15">
        <f t="shared" si="8"/>
        <v>0</v>
      </c>
      <c r="E113" s="15" t="s">
        <v>207</v>
      </c>
      <c r="I113" s="15" t="s">
        <v>206</v>
      </c>
      <c r="J113" s="15" t="s">
        <v>118</v>
      </c>
      <c r="K113" s="15">
        <f t="shared" si="9"/>
        <v>1</v>
      </c>
      <c r="L113" s="15">
        <v>1</v>
      </c>
    </row>
    <row r="114" spans="3:12" x14ac:dyDescent="0.15">
      <c r="C114" s="15" t="s">
        <v>181</v>
      </c>
      <c r="D114" s="15">
        <f t="shared" si="8"/>
        <v>0</v>
      </c>
      <c r="E114" s="15" t="s">
        <v>205</v>
      </c>
      <c r="I114" s="15" t="s">
        <v>204</v>
      </c>
      <c r="J114" s="15" t="s">
        <v>118</v>
      </c>
      <c r="K114" s="15">
        <f t="shared" si="9"/>
        <v>1</v>
      </c>
      <c r="L114" s="15">
        <v>1</v>
      </c>
    </row>
    <row r="115" spans="3:12" x14ac:dyDescent="0.15">
      <c r="C115" s="15" t="s">
        <v>181</v>
      </c>
      <c r="D115" s="15">
        <f t="shared" si="8"/>
        <v>0</v>
      </c>
      <c r="E115" s="15" t="s">
        <v>203</v>
      </c>
      <c r="I115" s="15" t="s">
        <v>202</v>
      </c>
      <c r="J115" s="15" t="s">
        <v>118</v>
      </c>
      <c r="K115" s="15">
        <f t="shared" si="9"/>
        <v>1</v>
      </c>
      <c r="L115" s="15">
        <v>1</v>
      </c>
    </row>
    <row r="116" spans="3:12" x14ac:dyDescent="0.15">
      <c r="C116" s="15" t="s">
        <v>181</v>
      </c>
      <c r="D116" s="15">
        <f t="shared" si="8"/>
        <v>0</v>
      </c>
      <c r="E116" s="15" t="s">
        <v>201</v>
      </c>
      <c r="I116" s="15" t="s">
        <v>200</v>
      </c>
      <c r="J116" s="15" t="s">
        <v>118</v>
      </c>
      <c r="K116" s="15">
        <f t="shared" si="9"/>
        <v>1</v>
      </c>
      <c r="L116" s="15">
        <v>1</v>
      </c>
    </row>
    <row r="117" spans="3:12" x14ac:dyDescent="0.15">
      <c r="C117" s="15" t="s">
        <v>181</v>
      </c>
      <c r="D117" s="15">
        <f t="shared" si="8"/>
        <v>0</v>
      </c>
      <c r="E117" s="15" t="s">
        <v>199</v>
      </c>
      <c r="I117" s="15" t="s">
        <v>198</v>
      </c>
      <c r="J117" s="15" t="s">
        <v>118</v>
      </c>
      <c r="K117" s="15">
        <f t="shared" si="9"/>
        <v>1</v>
      </c>
      <c r="L117" s="15">
        <v>1</v>
      </c>
    </row>
    <row r="118" spans="3:12" x14ac:dyDescent="0.15">
      <c r="C118" s="15" t="s">
        <v>181</v>
      </c>
      <c r="D118" s="15">
        <f t="shared" si="8"/>
        <v>0</v>
      </c>
      <c r="E118" s="15" t="s">
        <v>197</v>
      </c>
      <c r="I118" s="15" t="s">
        <v>196</v>
      </c>
      <c r="J118" s="15" t="s">
        <v>118</v>
      </c>
      <c r="K118" s="15">
        <f t="shared" si="9"/>
        <v>3</v>
      </c>
      <c r="L118" s="15">
        <v>1</v>
      </c>
    </row>
    <row r="119" spans="3:12" x14ac:dyDescent="0.15">
      <c r="C119" s="15" t="s">
        <v>181</v>
      </c>
      <c r="D119" s="15">
        <f t="shared" si="8"/>
        <v>1</v>
      </c>
      <c r="E119" s="15" t="s">
        <v>195</v>
      </c>
      <c r="F119" s="15">
        <v>1</v>
      </c>
      <c r="I119" s="15" t="s">
        <v>190</v>
      </c>
      <c r="J119" s="15" t="s">
        <v>118</v>
      </c>
      <c r="K119" s="15">
        <f t="shared" si="9"/>
        <v>1</v>
      </c>
      <c r="L119" s="15">
        <v>1</v>
      </c>
    </row>
    <row r="120" spans="3:12" x14ac:dyDescent="0.15">
      <c r="C120" s="15" t="s">
        <v>181</v>
      </c>
      <c r="D120" s="15">
        <f t="shared" si="8"/>
        <v>0</v>
      </c>
      <c r="E120" s="15" t="s">
        <v>194</v>
      </c>
      <c r="I120" s="15" t="s">
        <v>193</v>
      </c>
      <c r="J120" s="15" t="s">
        <v>118</v>
      </c>
      <c r="K120" s="15">
        <f t="shared" si="9"/>
        <v>1</v>
      </c>
      <c r="L120" s="15">
        <v>1</v>
      </c>
    </row>
    <row r="121" spans="3:12" x14ac:dyDescent="0.15">
      <c r="C121" s="15" t="s">
        <v>181</v>
      </c>
      <c r="D121" s="15">
        <f t="shared" si="8"/>
        <v>3</v>
      </c>
      <c r="E121" s="15" t="s">
        <v>193</v>
      </c>
      <c r="F121" s="15">
        <v>1</v>
      </c>
      <c r="I121" s="15" t="s">
        <v>192</v>
      </c>
      <c r="J121" s="15" t="s">
        <v>118</v>
      </c>
      <c r="K121" s="15">
        <f t="shared" si="9"/>
        <v>1</v>
      </c>
      <c r="L121" s="15">
        <v>1</v>
      </c>
    </row>
    <row r="122" spans="3:12" x14ac:dyDescent="0.15">
      <c r="C122" s="15" t="s">
        <v>181</v>
      </c>
      <c r="D122" s="15">
        <f t="shared" si="8"/>
        <v>3</v>
      </c>
      <c r="E122" s="15" t="s">
        <v>191</v>
      </c>
      <c r="F122" s="15">
        <v>1</v>
      </c>
      <c r="J122" s="15" t="s">
        <v>118</v>
      </c>
      <c r="K122" s="15">
        <f t="shared" si="9"/>
        <v>0</v>
      </c>
    </row>
    <row r="123" spans="3:12" x14ac:dyDescent="0.15">
      <c r="C123" s="15" t="s">
        <v>181</v>
      </c>
      <c r="D123" s="15">
        <f t="shared" si="8"/>
        <v>0</v>
      </c>
      <c r="E123" s="15" t="s">
        <v>190</v>
      </c>
    </row>
    <row r="124" spans="3:12" x14ac:dyDescent="0.15">
      <c r="C124" s="15" t="s">
        <v>181</v>
      </c>
      <c r="D124" s="15">
        <f t="shared" si="8"/>
        <v>0</v>
      </c>
      <c r="E124" s="15" t="s">
        <v>189</v>
      </c>
    </row>
    <row r="125" spans="3:12" x14ac:dyDescent="0.15">
      <c r="C125" s="15" t="s">
        <v>181</v>
      </c>
      <c r="D125" s="15">
        <f t="shared" si="8"/>
        <v>0</v>
      </c>
      <c r="E125" s="15" t="s">
        <v>188</v>
      </c>
    </row>
    <row r="126" spans="3:12" x14ac:dyDescent="0.15">
      <c r="C126" s="15" t="s">
        <v>181</v>
      </c>
      <c r="D126" s="15">
        <f t="shared" si="8"/>
        <v>0</v>
      </c>
      <c r="E126" s="15" t="s">
        <v>187</v>
      </c>
    </row>
    <row r="127" spans="3:12" x14ac:dyDescent="0.15">
      <c r="C127" s="15" t="s">
        <v>181</v>
      </c>
      <c r="D127" s="15">
        <f t="shared" si="8"/>
        <v>0</v>
      </c>
      <c r="E127" s="15" t="s">
        <v>186</v>
      </c>
    </row>
    <row r="128" spans="3:12" x14ac:dyDescent="0.15">
      <c r="C128" s="15" t="s">
        <v>181</v>
      </c>
      <c r="D128" s="15">
        <f t="shared" si="8"/>
        <v>0</v>
      </c>
      <c r="E128" s="15" t="s">
        <v>185</v>
      </c>
    </row>
    <row r="129" spans="3:6" x14ac:dyDescent="0.15">
      <c r="C129" s="15" t="s">
        <v>181</v>
      </c>
      <c r="D129" s="15">
        <f t="shared" si="8"/>
        <v>0</v>
      </c>
      <c r="E129" s="15" t="s">
        <v>184</v>
      </c>
    </row>
    <row r="130" spans="3:6" x14ac:dyDescent="0.15">
      <c r="C130" s="15" t="s">
        <v>181</v>
      </c>
      <c r="D130" s="15">
        <f t="shared" si="8"/>
        <v>0</v>
      </c>
      <c r="E130" s="15" t="s">
        <v>183</v>
      </c>
    </row>
    <row r="131" spans="3:6" x14ac:dyDescent="0.15">
      <c r="C131" s="15" t="s">
        <v>181</v>
      </c>
      <c r="D131" s="15">
        <f t="shared" si="8"/>
        <v>1</v>
      </c>
      <c r="E131" s="15" t="s">
        <v>182</v>
      </c>
      <c r="F131" s="15">
        <v>1</v>
      </c>
    </row>
    <row r="132" spans="3:6" x14ac:dyDescent="0.15">
      <c r="C132" s="15" t="s">
        <v>181</v>
      </c>
      <c r="D132" s="15">
        <f t="shared" si="8"/>
        <v>0</v>
      </c>
    </row>
    <row r="133" spans="3:6" x14ac:dyDescent="0.15">
      <c r="C133" s="15" t="s">
        <v>181</v>
      </c>
      <c r="D133" s="15">
        <f t="shared" si="8"/>
        <v>0</v>
      </c>
    </row>
    <row r="134" spans="3:6" x14ac:dyDescent="0.15">
      <c r="C134" s="15" t="s">
        <v>181</v>
      </c>
      <c r="D134" s="15">
        <f t="shared" si="8"/>
        <v>0</v>
      </c>
    </row>
    <row r="135" spans="3:6" x14ac:dyDescent="0.15">
      <c r="C135" s="15" t="s">
        <v>181</v>
      </c>
      <c r="D135" s="15">
        <f t="shared" si="8"/>
        <v>0</v>
      </c>
    </row>
    <row r="136" spans="3:6" x14ac:dyDescent="0.15">
      <c r="C136" s="15" t="s">
        <v>181</v>
      </c>
      <c r="D136" s="15">
        <f t="shared" si="8"/>
        <v>0</v>
      </c>
    </row>
    <row r="137" spans="3:6" x14ac:dyDescent="0.15">
      <c r="C137" s="15" t="s">
        <v>181</v>
      </c>
      <c r="D137" s="15">
        <f t="shared" si="8"/>
        <v>0</v>
      </c>
    </row>
    <row r="138" spans="3:6" x14ac:dyDescent="0.15">
      <c r="C138" s="15" t="s">
        <v>181</v>
      </c>
      <c r="D138" s="15">
        <f t="shared" si="8"/>
        <v>0</v>
      </c>
    </row>
    <row r="139" spans="3:6" x14ac:dyDescent="0.15">
      <c r="C139" s="15" t="s">
        <v>181</v>
      </c>
      <c r="D139" s="15">
        <f t="shared" si="8"/>
        <v>0</v>
      </c>
    </row>
    <row r="140" spans="3:6" x14ac:dyDescent="0.15">
      <c r="C140" s="15" t="s">
        <v>181</v>
      </c>
      <c r="D140" s="15">
        <f t="shared" si="8"/>
        <v>0</v>
      </c>
    </row>
    <row r="141" spans="3:6" x14ac:dyDescent="0.15">
      <c r="C141" s="15" t="s">
        <v>181</v>
      </c>
      <c r="D141" s="15">
        <f t="shared" si="8"/>
        <v>0</v>
      </c>
    </row>
    <row r="149" spans="3:6" x14ac:dyDescent="0.15">
      <c r="C149" s="15" t="s">
        <v>143</v>
      </c>
      <c r="D149" s="15">
        <f t="shared" ref="D149:D187" si="10">COUNTIF($O$5:$S$28,E149)</f>
        <v>4</v>
      </c>
      <c r="E149" s="15" t="s">
        <v>180</v>
      </c>
      <c r="F149" s="15">
        <v>2</v>
      </c>
    </row>
    <row r="150" spans="3:6" x14ac:dyDescent="0.15">
      <c r="C150" s="15" t="s">
        <v>143</v>
      </c>
      <c r="D150" s="15">
        <f t="shared" si="10"/>
        <v>5</v>
      </c>
      <c r="E150" s="15" t="s">
        <v>179</v>
      </c>
      <c r="F150" s="15">
        <v>2</v>
      </c>
    </row>
    <row r="151" spans="3:6" x14ac:dyDescent="0.15">
      <c r="C151" s="15" t="s">
        <v>143</v>
      </c>
      <c r="D151" s="15">
        <f t="shared" si="10"/>
        <v>0</v>
      </c>
      <c r="E151" s="15" t="s">
        <v>178</v>
      </c>
    </row>
    <row r="152" spans="3:6" x14ac:dyDescent="0.15">
      <c r="C152" s="15" t="s">
        <v>143</v>
      </c>
      <c r="D152" s="15">
        <f t="shared" si="10"/>
        <v>1</v>
      </c>
      <c r="E152" s="15" t="s">
        <v>177</v>
      </c>
      <c r="F152" s="15">
        <v>1</v>
      </c>
    </row>
    <row r="153" spans="3:6" x14ac:dyDescent="0.15">
      <c r="C153" s="15" t="s">
        <v>143</v>
      </c>
      <c r="D153" s="15">
        <f t="shared" si="10"/>
        <v>1</v>
      </c>
      <c r="E153" s="15" t="s">
        <v>176</v>
      </c>
      <c r="F153" s="15">
        <v>1</v>
      </c>
    </row>
    <row r="154" spans="3:6" x14ac:dyDescent="0.15">
      <c r="C154" s="15" t="s">
        <v>143</v>
      </c>
      <c r="D154" s="15">
        <f t="shared" si="10"/>
        <v>0</v>
      </c>
      <c r="E154" s="15" t="s">
        <v>175</v>
      </c>
    </row>
    <row r="155" spans="3:6" x14ac:dyDescent="0.15">
      <c r="C155" s="15" t="s">
        <v>143</v>
      </c>
      <c r="D155" s="15">
        <f t="shared" si="10"/>
        <v>0</v>
      </c>
      <c r="E155" s="15" t="s">
        <v>174</v>
      </c>
    </row>
    <row r="156" spans="3:6" x14ac:dyDescent="0.15">
      <c r="C156" s="15" t="s">
        <v>143</v>
      </c>
      <c r="D156" s="15">
        <f t="shared" si="10"/>
        <v>0</v>
      </c>
      <c r="E156" s="15" t="s">
        <v>173</v>
      </c>
    </row>
    <row r="157" spans="3:6" x14ac:dyDescent="0.15">
      <c r="C157" s="15" t="s">
        <v>143</v>
      </c>
      <c r="D157" s="15">
        <f t="shared" si="10"/>
        <v>0</v>
      </c>
      <c r="E157" s="15" t="s">
        <v>172</v>
      </c>
    </row>
    <row r="158" spans="3:6" x14ac:dyDescent="0.15">
      <c r="C158" s="15" t="s">
        <v>143</v>
      </c>
      <c r="D158" s="15">
        <f t="shared" si="10"/>
        <v>0</v>
      </c>
      <c r="E158" s="15" t="s">
        <v>171</v>
      </c>
    </row>
    <row r="159" spans="3:6" x14ac:dyDescent="0.15">
      <c r="C159" s="15" t="s">
        <v>143</v>
      </c>
      <c r="D159" s="15">
        <f t="shared" si="10"/>
        <v>0</v>
      </c>
      <c r="E159" s="15" t="s">
        <v>170</v>
      </c>
    </row>
    <row r="160" spans="3:6" x14ac:dyDescent="0.15">
      <c r="C160" s="15" t="s">
        <v>143</v>
      </c>
      <c r="D160" s="15">
        <f t="shared" si="10"/>
        <v>0</v>
      </c>
      <c r="E160" s="15" t="s">
        <v>169</v>
      </c>
    </row>
    <row r="161" spans="3:6" x14ac:dyDescent="0.15">
      <c r="C161" s="15" t="s">
        <v>143</v>
      </c>
      <c r="D161" s="15">
        <f t="shared" si="10"/>
        <v>0</v>
      </c>
      <c r="E161" s="15" t="s">
        <v>168</v>
      </c>
    </row>
    <row r="162" spans="3:6" x14ac:dyDescent="0.15">
      <c r="C162" s="15" t="s">
        <v>143</v>
      </c>
      <c r="D162" s="15">
        <f t="shared" si="10"/>
        <v>0</v>
      </c>
      <c r="E162" s="15" t="s">
        <v>167</v>
      </c>
    </row>
    <row r="163" spans="3:6" x14ac:dyDescent="0.15">
      <c r="C163" s="15" t="s">
        <v>143</v>
      </c>
      <c r="D163" s="15">
        <f t="shared" si="10"/>
        <v>0</v>
      </c>
      <c r="E163" s="15" t="s">
        <v>166</v>
      </c>
    </row>
    <row r="164" spans="3:6" x14ac:dyDescent="0.15">
      <c r="C164" s="15" t="s">
        <v>143</v>
      </c>
      <c r="D164" s="15">
        <f t="shared" si="10"/>
        <v>0</v>
      </c>
      <c r="E164" s="15" t="s">
        <v>165</v>
      </c>
    </row>
    <row r="165" spans="3:6" x14ac:dyDescent="0.15">
      <c r="C165" s="15" t="s">
        <v>143</v>
      </c>
      <c r="D165" s="15">
        <f t="shared" si="10"/>
        <v>0</v>
      </c>
      <c r="E165" s="15" t="s">
        <v>164</v>
      </c>
    </row>
    <row r="166" spans="3:6" x14ac:dyDescent="0.15">
      <c r="C166" s="15" t="s">
        <v>143</v>
      </c>
      <c r="D166" s="15">
        <f t="shared" si="10"/>
        <v>1</v>
      </c>
      <c r="E166" s="15" t="s">
        <v>163</v>
      </c>
      <c r="F166" s="15">
        <v>1</v>
      </c>
    </row>
    <row r="167" spans="3:6" x14ac:dyDescent="0.15">
      <c r="C167" s="15" t="s">
        <v>143</v>
      </c>
      <c r="D167" s="15">
        <f t="shared" si="10"/>
        <v>0</v>
      </c>
      <c r="E167" s="15" t="s">
        <v>162</v>
      </c>
    </row>
    <row r="168" spans="3:6" x14ac:dyDescent="0.15">
      <c r="C168" s="15" t="s">
        <v>143</v>
      </c>
      <c r="D168" s="15">
        <f t="shared" si="10"/>
        <v>0</v>
      </c>
      <c r="E168" s="15" t="s">
        <v>161</v>
      </c>
    </row>
    <row r="169" spans="3:6" x14ac:dyDescent="0.15">
      <c r="C169" s="15" t="s">
        <v>143</v>
      </c>
      <c r="D169" s="15">
        <f t="shared" si="10"/>
        <v>3</v>
      </c>
      <c r="E169" s="15" t="s">
        <v>160</v>
      </c>
      <c r="F169" s="15">
        <v>1</v>
      </c>
    </row>
    <row r="170" spans="3:6" x14ac:dyDescent="0.15">
      <c r="C170" s="15" t="s">
        <v>143</v>
      </c>
      <c r="D170" s="15">
        <f t="shared" si="10"/>
        <v>1</v>
      </c>
      <c r="E170" s="15" t="s">
        <v>159</v>
      </c>
      <c r="F170" s="15">
        <v>1</v>
      </c>
    </row>
    <row r="171" spans="3:6" x14ac:dyDescent="0.15">
      <c r="C171" s="15" t="s">
        <v>143</v>
      </c>
      <c r="D171" s="15">
        <f t="shared" si="10"/>
        <v>0</v>
      </c>
      <c r="E171" s="15" t="s">
        <v>158</v>
      </c>
    </row>
    <row r="172" spans="3:6" x14ac:dyDescent="0.15">
      <c r="C172" s="15" t="s">
        <v>143</v>
      </c>
      <c r="D172" s="15">
        <f t="shared" si="10"/>
        <v>1</v>
      </c>
      <c r="E172" s="15" t="s">
        <v>157</v>
      </c>
      <c r="F172" s="15">
        <v>1</v>
      </c>
    </row>
    <row r="173" spans="3:6" x14ac:dyDescent="0.15">
      <c r="C173" s="15" t="s">
        <v>143</v>
      </c>
      <c r="D173" s="15">
        <f t="shared" si="10"/>
        <v>3</v>
      </c>
      <c r="E173" s="15" t="s">
        <v>156</v>
      </c>
      <c r="F173" s="15">
        <v>1</v>
      </c>
    </row>
    <row r="174" spans="3:6" x14ac:dyDescent="0.15">
      <c r="C174" s="15" t="s">
        <v>143</v>
      </c>
      <c r="D174" s="15">
        <f t="shared" si="10"/>
        <v>1</v>
      </c>
      <c r="E174" s="15" t="s">
        <v>155</v>
      </c>
      <c r="F174" s="15">
        <v>1</v>
      </c>
    </row>
    <row r="175" spans="3:6" x14ac:dyDescent="0.15">
      <c r="C175" s="15" t="s">
        <v>143</v>
      </c>
      <c r="D175" s="15">
        <f t="shared" si="10"/>
        <v>3</v>
      </c>
      <c r="E175" s="15" t="s">
        <v>154</v>
      </c>
      <c r="F175" s="15">
        <v>1</v>
      </c>
    </row>
    <row r="176" spans="3:6" x14ac:dyDescent="0.15">
      <c r="C176" s="15" t="s">
        <v>143</v>
      </c>
      <c r="D176" s="15">
        <f t="shared" si="10"/>
        <v>1</v>
      </c>
      <c r="E176" s="15" t="s">
        <v>153</v>
      </c>
      <c r="F176" s="15">
        <v>1</v>
      </c>
    </row>
    <row r="177" spans="3:6" x14ac:dyDescent="0.15">
      <c r="C177" s="15" t="s">
        <v>143</v>
      </c>
      <c r="D177" s="15">
        <f t="shared" si="10"/>
        <v>1</v>
      </c>
      <c r="E177" s="15" t="s">
        <v>152</v>
      </c>
      <c r="F177" s="15">
        <v>1</v>
      </c>
    </row>
    <row r="178" spans="3:6" x14ac:dyDescent="0.15">
      <c r="C178" s="15" t="s">
        <v>143</v>
      </c>
      <c r="D178" s="15">
        <f t="shared" si="10"/>
        <v>0</v>
      </c>
      <c r="E178" s="15" t="s">
        <v>151</v>
      </c>
    </row>
    <row r="179" spans="3:6" x14ac:dyDescent="0.15">
      <c r="C179" s="15" t="s">
        <v>143</v>
      </c>
      <c r="D179" s="15">
        <f t="shared" si="10"/>
        <v>3</v>
      </c>
      <c r="E179" s="15" t="s">
        <v>150</v>
      </c>
      <c r="F179" s="15">
        <v>1</v>
      </c>
    </row>
    <row r="180" spans="3:6" x14ac:dyDescent="0.15">
      <c r="C180" s="15" t="s">
        <v>143</v>
      </c>
      <c r="D180" s="15">
        <f t="shared" si="10"/>
        <v>4</v>
      </c>
      <c r="E180" s="15" t="s">
        <v>149</v>
      </c>
      <c r="F180" s="15">
        <v>2</v>
      </c>
    </row>
    <row r="181" spans="3:6" x14ac:dyDescent="0.15">
      <c r="C181" s="15" t="s">
        <v>143</v>
      </c>
      <c r="D181" s="15">
        <f t="shared" si="10"/>
        <v>1</v>
      </c>
      <c r="E181" s="15" t="s">
        <v>148</v>
      </c>
      <c r="F181" s="15">
        <v>1</v>
      </c>
    </row>
    <row r="182" spans="3:6" x14ac:dyDescent="0.15">
      <c r="C182" s="15" t="s">
        <v>143</v>
      </c>
      <c r="D182" s="15">
        <f t="shared" si="10"/>
        <v>1</v>
      </c>
      <c r="E182" s="15" t="s">
        <v>147</v>
      </c>
      <c r="F182" s="15">
        <v>1</v>
      </c>
    </row>
    <row r="183" spans="3:6" x14ac:dyDescent="0.15">
      <c r="C183" s="15" t="s">
        <v>143</v>
      </c>
      <c r="D183" s="15">
        <f t="shared" si="10"/>
        <v>1</v>
      </c>
      <c r="E183" s="15" t="s">
        <v>146</v>
      </c>
      <c r="F183" s="15">
        <v>1</v>
      </c>
    </row>
    <row r="184" spans="3:6" x14ac:dyDescent="0.15">
      <c r="C184" s="15" t="s">
        <v>143</v>
      </c>
      <c r="D184" s="15">
        <f t="shared" si="10"/>
        <v>1</v>
      </c>
      <c r="E184" s="15" t="s">
        <v>145</v>
      </c>
      <c r="F184" s="15">
        <v>1</v>
      </c>
    </row>
    <row r="185" spans="3:6" x14ac:dyDescent="0.15">
      <c r="C185" s="15" t="s">
        <v>143</v>
      </c>
      <c r="D185" s="15">
        <f t="shared" si="10"/>
        <v>1</v>
      </c>
      <c r="E185" s="15" t="s">
        <v>144</v>
      </c>
      <c r="F185" s="15">
        <v>1</v>
      </c>
    </row>
    <row r="186" spans="3:6" x14ac:dyDescent="0.15">
      <c r="C186" s="15" t="s">
        <v>143</v>
      </c>
      <c r="D186" s="15">
        <f t="shared" si="10"/>
        <v>0</v>
      </c>
    </row>
    <row r="187" spans="3:6" x14ac:dyDescent="0.15">
      <c r="C187" s="15" t="s">
        <v>143</v>
      </c>
      <c r="D187" s="15">
        <f t="shared" si="10"/>
        <v>0</v>
      </c>
    </row>
    <row r="192" spans="3:6" x14ac:dyDescent="0.15">
      <c r="C192" s="15" t="s">
        <v>126</v>
      </c>
      <c r="D192" s="15">
        <f t="shared" ref="D192:D218" si="11">COUNTIF($T$5:$X$28,E192)</f>
        <v>4</v>
      </c>
      <c r="E192" s="15" t="s">
        <v>142</v>
      </c>
      <c r="F192" s="15">
        <v>1</v>
      </c>
    </row>
    <row r="193" spans="3:6" x14ac:dyDescent="0.15">
      <c r="C193" s="15" t="s">
        <v>126</v>
      </c>
      <c r="D193" s="15">
        <f t="shared" si="11"/>
        <v>1</v>
      </c>
      <c r="E193" s="15" t="s">
        <v>141</v>
      </c>
      <c r="F193" s="15">
        <v>1</v>
      </c>
    </row>
    <row r="194" spans="3:6" x14ac:dyDescent="0.15">
      <c r="C194" s="15" t="s">
        <v>126</v>
      </c>
      <c r="D194" s="15">
        <f t="shared" si="11"/>
        <v>1</v>
      </c>
      <c r="E194" s="15" t="s">
        <v>140</v>
      </c>
      <c r="F194" s="15">
        <v>1</v>
      </c>
    </row>
    <row r="195" spans="3:6" x14ac:dyDescent="0.15">
      <c r="C195" s="15" t="s">
        <v>126</v>
      </c>
      <c r="D195" s="15">
        <f t="shared" si="11"/>
        <v>0</v>
      </c>
      <c r="E195" s="15" t="s">
        <v>139</v>
      </c>
    </row>
    <row r="196" spans="3:6" x14ac:dyDescent="0.15">
      <c r="C196" s="15" t="s">
        <v>126</v>
      </c>
      <c r="D196" s="15">
        <f t="shared" si="11"/>
        <v>0</v>
      </c>
      <c r="E196" s="15" t="s">
        <v>138</v>
      </c>
    </row>
    <row r="197" spans="3:6" x14ac:dyDescent="0.15">
      <c r="C197" s="15" t="s">
        <v>126</v>
      </c>
      <c r="D197" s="15">
        <f t="shared" si="11"/>
        <v>0</v>
      </c>
      <c r="E197" s="15" t="s">
        <v>137</v>
      </c>
    </row>
    <row r="198" spans="3:6" x14ac:dyDescent="0.15">
      <c r="C198" s="15" t="s">
        <v>126</v>
      </c>
      <c r="D198" s="15">
        <f t="shared" si="11"/>
        <v>0</v>
      </c>
      <c r="E198" s="15" t="s">
        <v>136</v>
      </c>
    </row>
    <row r="199" spans="3:6" x14ac:dyDescent="0.15">
      <c r="C199" s="15" t="s">
        <v>126</v>
      </c>
      <c r="D199" s="15">
        <f t="shared" si="11"/>
        <v>0</v>
      </c>
      <c r="E199" s="15" t="s">
        <v>125</v>
      </c>
    </row>
    <row r="200" spans="3:6" x14ac:dyDescent="0.15">
      <c r="C200" s="15" t="s">
        <v>126</v>
      </c>
      <c r="D200" s="15">
        <f t="shared" si="11"/>
        <v>0</v>
      </c>
      <c r="E200" s="15" t="s">
        <v>135</v>
      </c>
    </row>
    <row r="201" spans="3:6" x14ac:dyDescent="0.15">
      <c r="C201" s="15" t="s">
        <v>126</v>
      </c>
      <c r="D201" s="15">
        <f t="shared" si="11"/>
        <v>1</v>
      </c>
      <c r="E201" s="15" t="s">
        <v>134</v>
      </c>
      <c r="F201" s="15">
        <v>1</v>
      </c>
    </row>
    <row r="202" spans="3:6" x14ac:dyDescent="0.15">
      <c r="C202" s="15" t="s">
        <v>126</v>
      </c>
      <c r="D202" s="15">
        <f t="shared" si="11"/>
        <v>5</v>
      </c>
      <c r="E202" s="15" t="s">
        <v>133</v>
      </c>
      <c r="F202" s="15">
        <v>2</v>
      </c>
    </row>
    <row r="203" spans="3:6" x14ac:dyDescent="0.15">
      <c r="C203" s="15" t="s">
        <v>126</v>
      </c>
      <c r="D203" s="15">
        <f t="shared" si="11"/>
        <v>0</v>
      </c>
      <c r="E203" s="15" t="s">
        <v>132</v>
      </c>
    </row>
    <row r="204" spans="3:6" x14ac:dyDescent="0.15">
      <c r="C204" s="15" t="s">
        <v>126</v>
      </c>
      <c r="D204" s="15">
        <f t="shared" si="11"/>
        <v>1</v>
      </c>
      <c r="E204" s="15" t="s">
        <v>131</v>
      </c>
      <c r="F204" s="15">
        <v>1</v>
      </c>
    </row>
    <row r="205" spans="3:6" x14ac:dyDescent="0.15">
      <c r="C205" s="15" t="s">
        <v>126</v>
      </c>
      <c r="D205" s="15">
        <f t="shared" si="11"/>
        <v>4</v>
      </c>
      <c r="E205" s="15" t="s">
        <v>130</v>
      </c>
      <c r="F205" s="15">
        <v>1</v>
      </c>
    </row>
    <row r="206" spans="3:6" x14ac:dyDescent="0.15">
      <c r="C206" s="15" t="s">
        <v>126</v>
      </c>
      <c r="D206" s="15">
        <f t="shared" si="11"/>
        <v>1</v>
      </c>
      <c r="E206" s="15" t="s">
        <v>129</v>
      </c>
      <c r="F206" s="15">
        <v>1</v>
      </c>
    </row>
    <row r="207" spans="3:6" x14ac:dyDescent="0.15">
      <c r="C207" s="15" t="s">
        <v>126</v>
      </c>
      <c r="D207" s="15">
        <f t="shared" si="11"/>
        <v>1</v>
      </c>
      <c r="E207" s="15" t="s">
        <v>128</v>
      </c>
      <c r="F207" s="15">
        <v>1</v>
      </c>
    </row>
    <row r="208" spans="3:6" x14ac:dyDescent="0.15">
      <c r="C208" s="15" t="s">
        <v>126</v>
      </c>
      <c r="D208" s="15">
        <f t="shared" si="11"/>
        <v>1</v>
      </c>
      <c r="E208" s="15" t="s">
        <v>127</v>
      </c>
      <c r="F208" s="15">
        <v>1</v>
      </c>
    </row>
    <row r="209" spans="3:6" x14ac:dyDescent="0.15">
      <c r="C209" s="15" t="s">
        <v>126</v>
      </c>
      <c r="D209" s="15">
        <f t="shared" si="11"/>
        <v>0</v>
      </c>
    </row>
    <row r="210" spans="3:6" x14ac:dyDescent="0.15">
      <c r="C210" s="15" t="s">
        <v>126</v>
      </c>
      <c r="D210" s="15">
        <f t="shared" si="11"/>
        <v>0</v>
      </c>
    </row>
    <row r="211" spans="3:6" x14ac:dyDescent="0.15">
      <c r="C211" s="15" t="s">
        <v>126</v>
      </c>
      <c r="D211" s="15">
        <f t="shared" si="11"/>
        <v>0</v>
      </c>
    </row>
    <row r="212" spans="3:6" x14ac:dyDescent="0.15">
      <c r="C212" s="15" t="s">
        <v>126</v>
      </c>
      <c r="D212" s="15">
        <f t="shared" si="11"/>
        <v>0</v>
      </c>
    </row>
    <row r="213" spans="3:6" x14ac:dyDescent="0.15">
      <c r="C213" s="15" t="s">
        <v>126</v>
      </c>
      <c r="D213" s="15">
        <f t="shared" si="11"/>
        <v>0</v>
      </c>
    </row>
    <row r="214" spans="3:6" x14ac:dyDescent="0.15">
      <c r="C214" s="15" t="s">
        <v>126</v>
      </c>
      <c r="D214" s="15">
        <f t="shared" si="11"/>
        <v>0</v>
      </c>
    </row>
    <row r="215" spans="3:6" x14ac:dyDescent="0.15">
      <c r="C215" s="15" t="s">
        <v>126</v>
      </c>
      <c r="D215" s="15">
        <f t="shared" si="11"/>
        <v>0</v>
      </c>
    </row>
    <row r="216" spans="3:6" x14ac:dyDescent="0.15">
      <c r="C216" s="15" t="s">
        <v>126</v>
      </c>
      <c r="D216" s="15">
        <f t="shared" si="11"/>
        <v>0</v>
      </c>
    </row>
    <row r="217" spans="3:6" x14ac:dyDescent="0.15">
      <c r="C217" s="15" t="s">
        <v>126</v>
      </c>
      <c r="D217" s="15">
        <f t="shared" si="11"/>
        <v>0</v>
      </c>
    </row>
    <row r="218" spans="3:6" x14ac:dyDescent="0.15">
      <c r="C218" s="15" t="s">
        <v>126</v>
      </c>
      <c r="D218" s="15">
        <f t="shared" si="11"/>
        <v>0</v>
      </c>
    </row>
    <row r="220" spans="3:6" x14ac:dyDescent="0.15">
      <c r="C220" s="15" t="s">
        <v>118</v>
      </c>
      <c r="D220" s="15">
        <f t="shared" ref="D220:D229" si="12">COUNTIF($Y$5:$BB$28,E220)</f>
        <v>7</v>
      </c>
      <c r="E220" s="15" t="s">
        <v>125</v>
      </c>
      <c r="F220" s="15">
        <v>3</v>
      </c>
    </row>
    <row r="221" spans="3:6" x14ac:dyDescent="0.15">
      <c r="C221" s="15" t="s">
        <v>118</v>
      </c>
      <c r="D221" s="15">
        <f t="shared" si="12"/>
        <v>1</v>
      </c>
      <c r="E221" s="15" t="s">
        <v>124</v>
      </c>
      <c r="F221" s="15">
        <v>1</v>
      </c>
    </row>
    <row r="222" spans="3:6" x14ac:dyDescent="0.15">
      <c r="C222" s="15" t="s">
        <v>118</v>
      </c>
      <c r="D222" s="15">
        <f t="shared" si="12"/>
        <v>1</v>
      </c>
      <c r="E222" s="15" t="s">
        <v>123</v>
      </c>
      <c r="F222" s="15">
        <v>1</v>
      </c>
    </row>
    <row r="223" spans="3:6" x14ac:dyDescent="0.15">
      <c r="C223" s="15" t="s">
        <v>118</v>
      </c>
      <c r="D223" s="15">
        <f t="shared" si="12"/>
        <v>1</v>
      </c>
      <c r="E223" s="15" t="s">
        <v>122</v>
      </c>
      <c r="F223" s="15">
        <v>1</v>
      </c>
    </row>
    <row r="224" spans="3:6" x14ac:dyDescent="0.15">
      <c r="C224" s="15" t="s">
        <v>118</v>
      </c>
      <c r="D224" s="15">
        <f t="shared" si="12"/>
        <v>1</v>
      </c>
      <c r="E224" s="15" t="s">
        <v>121</v>
      </c>
      <c r="F224" s="15">
        <v>1</v>
      </c>
    </row>
    <row r="225" spans="3:6" x14ac:dyDescent="0.15">
      <c r="C225" s="15" t="s">
        <v>118</v>
      </c>
      <c r="D225" s="15">
        <f t="shared" si="12"/>
        <v>1</v>
      </c>
      <c r="E225" s="15" t="s">
        <v>120</v>
      </c>
      <c r="F225" s="15">
        <v>1</v>
      </c>
    </row>
    <row r="226" spans="3:6" x14ac:dyDescent="0.15">
      <c r="C226" s="15" t="s">
        <v>118</v>
      </c>
      <c r="D226" s="15">
        <f t="shared" si="12"/>
        <v>1</v>
      </c>
      <c r="E226" s="15" t="s">
        <v>119</v>
      </c>
      <c r="F226" s="15">
        <v>1</v>
      </c>
    </row>
    <row r="227" spans="3:6" x14ac:dyDescent="0.15">
      <c r="C227" s="15" t="s">
        <v>118</v>
      </c>
      <c r="D227" s="15">
        <f t="shared" si="12"/>
        <v>0</v>
      </c>
    </row>
    <row r="228" spans="3:6" x14ac:dyDescent="0.15">
      <c r="C228" s="15" t="s">
        <v>118</v>
      </c>
      <c r="D228" s="15">
        <f t="shared" si="12"/>
        <v>0</v>
      </c>
    </row>
    <row r="229" spans="3:6" x14ac:dyDescent="0.15">
      <c r="C229" s="15" t="s">
        <v>118</v>
      </c>
      <c r="D229" s="15">
        <f t="shared" si="12"/>
        <v>0</v>
      </c>
    </row>
    <row r="232" spans="3:6" x14ac:dyDescent="0.15">
      <c r="C232" s="16" t="s">
        <v>85</v>
      </c>
      <c r="E232" s="16" t="s">
        <v>117</v>
      </c>
    </row>
    <row r="233" spans="3:6" x14ac:dyDescent="0.15">
      <c r="C233" s="16" t="s">
        <v>85</v>
      </c>
      <c r="E233" s="15" t="s">
        <v>116</v>
      </c>
    </row>
    <row r="234" spans="3:6" x14ac:dyDescent="0.15">
      <c r="C234" s="16" t="s">
        <v>85</v>
      </c>
      <c r="E234" s="15" t="s">
        <v>115</v>
      </c>
    </row>
    <row r="235" spans="3:6" x14ac:dyDescent="0.15">
      <c r="C235" s="16" t="s">
        <v>85</v>
      </c>
      <c r="E235" s="15" t="s">
        <v>114</v>
      </c>
    </row>
    <row r="236" spans="3:6" x14ac:dyDescent="0.15">
      <c r="C236" s="16" t="s">
        <v>85</v>
      </c>
      <c r="E236" s="15" t="s">
        <v>113</v>
      </c>
    </row>
    <row r="237" spans="3:6" x14ac:dyDescent="0.15">
      <c r="C237" s="16" t="s">
        <v>85</v>
      </c>
      <c r="E237" s="15" t="s">
        <v>112</v>
      </c>
    </row>
    <row r="238" spans="3:6" x14ac:dyDescent="0.15">
      <c r="C238" s="16" t="s">
        <v>85</v>
      </c>
      <c r="E238" s="15" t="s">
        <v>111</v>
      </c>
    </row>
    <row r="239" spans="3:6" x14ac:dyDescent="0.15">
      <c r="C239" s="16" t="s">
        <v>85</v>
      </c>
      <c r="E239" s="15" t="s">
        <v>110</v>
      </c>
    </row>
    <row r="240" spans="3:6" x14ac:dyDescent="0.15">
      <c r="C240" s="16" t="s">
        <v>85</v>
      </c>
      <c r="E240" s="15" t="s">
        <v>109</v>
      </c>
    </row>
    <row r="241" spans="3:5" x14ac:dyDescent="0.15">
      <c r="C241" s="16" t="s">
        <v>85</v>
      </c>
      <c r="E241" s="15" t="s">
        <v>108</v>
      </c>
    </row>
    <row r="242" spans="3:5" x14ac:dyDescent="0.15">
      <c r="C242" s="16" t="s">
        <v>85</v>
      </c>
      <c r="E242" s="15" t="s">
        <v>107</v>
      </c>
    </row>
    <row r="243" spans="3:5" x14ac:dyDescent="0.15">
      <c r="C243" s="16" t="s">
        <v>85</v>
      </c>
      <c r="E243" s="15" t="s">
        <v>106</v>
      </c>
    </row>
    <row r="244" spans="3:5" x14ac:dyDescent="0.15">
      <c r="C244" s="16" t="s">
        <v>85</v>
      </c>
      <c r="E244" s="15" t="s">
        <v>105</v>
      </c>
    </row>
    <row r="245" spans="3:5" x14ac:dyDescent="0.15">
      <c r="C245" s="16" t="s">
        <v>85</v>
      </c>
      <c r="E245" s="15" t="s">
        <v>104</v>
      </c>
    </row>
    <row r="246" spans="3:5" x14ac:dyDescent="0.15">
      <c r="C246" s="16" t="s">
        <v>85</v>
      </c>
      <c r="E246" s="15" t="s">
        <v>103</v>
      </c>
    </row>
    <row r="247" spans="3:5" x14ac:dyDescent="0.15">
      <c r="C247" s="16" t="s">
        <v>85</v>
      </c>
      <c r="E247" s="15" t="s">
        <v>102</v>
      </c>
    </row>
    <row r="248" spans="3:5" x14ac:dyDescent="0.15">
      <c r="C248" s="16" t="s">
        <v>85</v>
      </c>
      <c r="E248" s="15" t="s">
        <v>101</v>
      </c>
    </row>
    <row r="249" spans="3:5" x14ac:dyDescent="0.15">
      <c r="C249" s="16" t="s">
        <v>85</v>
      </c>
      <c r="E249" s="15" t="s">
        <v>100</v>
      </c>
    </row>
    <row r="250" spans="3:5" x14ac:dyDescent="0.15">
      <c r="C250" s="16" t="s">
        <v>85</v>
      </c>
      <c r="E250" s="15" t="s">
        <v>99</v>
      </c>
    </row>
    <row r="251" spans="3:5" x14ac:dyDescent="0.15">
      <c r="C251" s="16" t="s">
        <v>85</v>
      </c>
      <c r="E251" s="15" t="s">
        <v>98</v>
      </c>
    </row>
    <row r="252" spans="3:5" x14ac:dyDescent="0.15">
      <c r="C252" s="16" t="s">
        <v>85</v>
      </c>
      <c r="E252" s="15" t="s">
        <v>97</v>
      </c>
    </row>
    <row r="253" spans="3:5" x14ac:dyDescent="0.15">
      <c r="C253" s="16" t="s">
        <v>85</v>
      </c>
      <c r="E253" s="15" t="s">
        <v>96</v>
      </c>
    </row>
    <row r="254" spans="3:5" x14ac:dyDescent="0.15">
      <c r="C254" s="16" t="s">
        <v>85</v>
      </c>
      <c r="E254" s="15" t="s">
        <v>95</v>
      </c>
    </row>
    <row r="255" spans="3:5" x14ac:dyDescent="0.15">
      <c r="C255" s="16" t="s">
        <v>85</v>
      </c>
      <c r="E255" s="15" t="s">
        <v>94</v>
      </c>
    </row>
    <row r="256" spans="3:5" x14ac:dyDescent="0.15">
      <c r="C256" s="16" t="s">
        <v>85</v>
      </c>
      <c r="E256" s="15" t="s">
        <v>93</v>
      </c>
    </row>
    <row r="257" spans="3:5" x14ac:dyDescent="0.15">
      <c r="C257" s="16" t="s">
        <v>85</v>
      </c>
      <c r="E257" s="15" t="s">
        <v>92</v>
      </c>
    </row>
    <row r="258" spans="3:5" x14ac:dyDescent="0.15">
      <c r="C258" s="16" t="s">
        <v>85</v>
      </c>
      <c r="E258" s="15" t="s">
        <v>91</v>
      </c>
    </row>
    <row r="259" spans="3:5" x14ac:dyDescent="0.15">
      <c r="C259" s="16" t="s">
        <v>85</v>
      </c>
      <c r="E259" s="15" t="s">
        <v>90</v>
      </c>
    </row>
    <row r="260" spans="3:5" x14ac:dyDescent="0.15">
      <c r="C260" s="16" t="s">
        <v>85</v>
      </c>
      <c r="E260" s="15" t="s">
        <v>89</v>
      </c>
    </row>
    <row r="261" spans="3:5" x14ac:dyDescent="0.15">
      <c r="C261" s="16" t="s">
        <v>85</v>
      </c>
      <c r="E261" s="15" t="s">
        <v>88</v>
      </c>
    </row>
    <row r="262" spans="3:5" x14ac:dyDescent="0.15">
      <c r="C262" s="16" t="s">
        <v>85</v>
      </c>
      <c r="E262" s="15" t="s">
        <v>87</v>
      </c>
    </row>
    <row r="263" spans="3:5" x14ac:dyDescent="0.15">
      <c r="C263" s="16" t="s">
        <v>85</v>
      </c>
      <c r="E263" s="15" t="s">
        <v>86</v>
      </c>
    </row>
    <row r="264" spans="3:5" x14ac:dyDescent="0.15">
      <c r="C264" s="16" t="s">
        <v>85</v>
      </c>
      <c r="E264" s="15" t="s">
        <v>84</v>
      </c>
    </row>
  </sheetData>
  <dataConsolidate/>
  <phoneticPr fontId="8" type="noConversion"/>
  <conditionalFormatting sqref="G5:BC40">
    <cfRule type="expression" dxfId="3" priority="1" stopIfTrue="1">
      <formula>IF(COUNTIF($G5:$BC5,G5)&gt;1,1)</formula>
    </cfRule>
  </conditionalFormatting>
  <conditionalFormatting sqref="G30:BC40">
    <cfRule type="expression" dxfId="2" priority="3">
      <formula>COUNTIF($I$45:$I$1027,G30)</formula>
    </cfRule>
  </conditionalFormatting>
  <conditionalFormatting sqref="G5:BC28">
    <cfRule type="expression" dxfId="1" priority="4">
      <formula>COUNTIF($E$45:$E$1075,G5)</formula>
    </cfRule>
  </conditionalFormatting>
  <conditionalFormatting sqref="G30:BA40">
    <cfRule type="expression" dxfId="0" priority="2" stopIfTrue="1">
      <formula>IF(AND(G30&lt;&gt;"",FIND(G30,$E30)&gt;0),1)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zoomScaleNormal="100" workbookViewId="0">
      <pane xSplit="6" topLeftCell="G1" activePane="topRight" state="frozen"/>
      <selection pane="topRight" activeCell="F36" sqref="F36"/>
    </sheetView>
  </sheetViews>
  <sheetFormatPr defaultRowHeight="13.5" x14ac:dyDescent="0.15"/>
  <cols>
    <col min="1" max="9" width="9" style="15"/>
    <col min="10" max="10" width="9" style="15" customWidth="1"/>
    <col min="11" max="16384" width="9" style="15"/>
  </cols>
  <sheetData>
    <row r="1" spans="1:22" x14ac:dyDescent="0.15">
      <c r="A1" s="15" t="s">
        <v>401</v>
      </c>
      <c r="H1" s="15" t="s">
        <v>400</v>
      </c>
      <c r="I1" s="26">
        <v>3</v>
      </c>
      <c r="K1" s="15" t="s">
        <v>392</v>
      </c>
      <c r="L1" s="15" t="s">
        <v>376</v>
      </c>
      <c r="M1" s="15" t="s">
        <v>399</v>
      </c>
      <c r="N1" s="15" t="s">
        <v>398</v>
      </c>
      <c r="O1" s="15" t="s">
        <v>397</v>
      </c>
      <c r="P1" s="15" t="s">
        <v>396</v>
      </c>
      <c r="Q1" s="15" t="str">
        <f>"(上限"&amp;($I$1+$I$3)*$I$6&amp;")"</f>
        <v>(上限6)</v>
      </c>
      <c r="R1" s="15" t="s">
        <v>395</v>
      </c>
      <c r="S1" s="15" t="str">
        <f>$I$4</f>
        <v>(线索18、结果17)</v>
      </c>
      <c r="T1" s="15" t="s">
        <v>394</v>
      </c>
    </row>
    <row r="2" spans="1:22" x14ac:dyDescent="0.15">
      <c r="A2" s="15" t="s">
        <v>393</v>
      </c>
      <c r="H2" s="15" t="s">
        <v>392</v>
      </c>
      <c r="I2" s="26">
        <v>10</v>
      </c>
      <c r="J2" s="15" t="s">
        <v>391</v>
      </c>
      <c r="K2" s="26">
        <v>1</v>
      </c>
      <c r="L2" s="25">
        <f>SUM(P3:R6)-P6*0.5</f>
        <v>0</v>
      </c>
      <c r="M2" s="28">
        <v>2</v>
      </c>
      <c r="P2" s="26">
        <v>0</v>
      </c>
      <c r="R2" s="26">
        <v>0</v>
      </c>
    </row>
    <row r="3" spans="1:22" x14ac:dyDescent="0.15">
      <c r="A3" s="15" t="s">
        <v>390</v>
      </c>
      <c r="H3" s="15" t="s">
        <v>389</v>
      </c>
      <c r="I3" s="26">
        <v>3</v>
      </c>
      <c r="J3" s="15" t="s">
        <v>388</v>
      </c>
      <c r="K3" s="24">
        <v>0.4</v>
      </c>
      <c r="L3" s="22">
        <f>IF($K$2&gt;0,ROUNDDOWN($K$7*K3,0),0)</f>
        <v>12</v>
      </c>
      <c r="M3" s="15">
        <f>INT(L$2/$M$2)</f>
        <v>0</v>
      </c>
      <c r="N3" s="15">
        <f>$I$2+P3+R3</f>
        <v>10</v>
      </c>
      <c r="O3" s="15">
        <f>$I$2+L3</f>
        <v>22</v>
      </c>
      <c r="P3" s="15">
        <f>$P$2*$I$6</f>
        <v>0</v>
      </c>
      <c r="R3" s="15">
        <f>$R$2*$I$6</f>
        <v>0</v>
      </c>
      <c r="T3" s="15">
        <f>($I$6+$R$2)*($R$2/2)</f>
        <v>0</v>
      </c>
    </row>
    <row r="4" spans="1:22" x14ac:dyDescent="0.15">
      <c r="H4" s="15" t="s">
        <v>387</v>
      </c>
      <c r="I4" s="15" t="str">
        <f>"(线索"&amp;($I$1+$I$3)*3&amp;"、结果"&amp;($I$1+$I$3)*3-1&amp;")"</f>
        <v>(线索18、结果17)</v>
      </c>
      <c r="J4" s="15" t="s">
        <v>369</v>
      </c>
      <c r="K4" s="24">
        <v>0.2</v>
      </c>
      <c r="L4" s="22">
        <f>IF($K$2&gt;1,ROUNDDOWN($K$7*K4,0),0)</f>
        <v>0</v>
      </c>
      <c r="N4" s="15">
        <f>$I$2+P4+R4</f>
        <v>10</v>
      </c>
      <c r="O4" s="15">
        <f>$I$2+L4</f>
        <v>10</v>
      </c>
      <c r="P4" s="15">
        <f>$P$2*$I$6</f>
        <v>0</v>
      </c>
      <c r="R4" s="15">
        <f>$R$2*$I$6</f>
        <v>0</v>
      </c>
      <c r="T4" s="15">
        <f>($I$6+$R$2)*($R$2/2)</f>
        <v>0</v>
      </c>
    </row>
    <row r="5" spans="1:22" x14ac:dyDescent="0.15">
      <c r="A5" s="15" t="s">
        <v>386</v>
      </c>
      <c r="H5" s="15" t="s">
        <v>385</v>
      </c>
      <c r="I5" s="26">
        <v>2</v>
      </c>
      <c r="J5" s="15" t="s">
        <v>384</v>
      </c>
      <c r="K5" s="24">
        <v>0.1</v>
      </c>
      <c r="L5" s="22">
        <f>IF($K$2&gt;2,ROUNDDOWN($K$7*K5,0),0)</f>
        <v>0</v>
      </c>
      <c r="N5" s="15">
        <f>$I$2+P5+R5</f>
        <v>10</v>
      </c>
      <c r="O5" s="15">
        <f>$I$2+L5</f>
        <v>10</v>
      </c>
      <c r="P5" s="15">
        <f>$P$2*$I$6</f>
        <v>0</v>
      </c>
      <c r="R5" s="15">
        <f>$R$2*$I$6</f>
        <v>0</v>
      </c>
      <c r="T5" s="15">
        <f>($I$6+$R$2)*($R$2/2)</f>
        <v>0</v>
      </c>
    </row>
    <row r="6" spans="1:22" x14ac:dyDescent="0.15">
      <c r="H6" s="15" t="s">
        <v>383</v>
      </c>
      <c r="I6" s="26">
        <v>1</v>
      </c>
      <c r="J6" s="15" t="s">
        <v>382</v>
      </c>
      <c r="K6" s="27">
        <v>0</v>
      </c>
      <c r="L6" s="22">
        <f>IF($K$2&lt;3,$K$7-SUM(L3:L5),0)</f>
        <v>18</v>
      </c>
      <c r="N6" s="15">
        <f>$I$2+P6+R6</f>
        <v>10</v>
      </c>
      <c r="O6" s="15">
        <f>L6</f>
        <v>18</v>
      </c>
      <c r="P6" s="15">
        <f>$P$2*3*$I$5</f>
        <v>0</v>
      </c>
    </row>
    <row r="7" spans="1:22" x14ac:dyDescent="0.15">
      <c r="A7" s="15" t="s">
        <v>381</v>
      </c>
      <c r="J7" s="15" t="s">
        <v>380</v>
      </c>
      <c r="K7" s="15">
        <f>INT(4-$K$2)*$I$2+L$2</f>
        <v>30</v>
      </c>
      <c r="L7" s="22">
        <f>SUM(L3:L6)</f>
        <v>30</v>
      </c>
      <c r="N7" s="15">
        <f>SUM(N3:N6)</f>
        <v>40</v>
      </c>
      <c r="O7" s="15">
        <f>SUM(O3:O6)</f>
        <v>60</v>
      </c>
    </row>
    <row r="8" spans="1:22" x14ac:dyDescent="0.15">
      <c r="H8" s="15" t="s">
        <v>379</v>
      </c>
    </row>
    <row r="9" spans="1:22" x14ac:dyDescent="0.15">
      <c r="A9" s="15" t="s">
        <v>378</v>
      </c>
    </row>
    <row r="10" spans="1:22" x14ac:dyDescent="0.15">
      <c r="A10" s="15" t="s">
        <v>377</v>
      </c>
      <c r="L10" s="15" t="s">
        <v>376</v>
      </c>
      <c r="M10" s="15" t="s">
        <v>375</v>
      </c>
      <c r="O10" s="15" t="s">
        <v>374</v>
      </c>
      <c r="P10" s="15" t="s">
        <v>373</v>
      </c>
      <c r="R10" s="15" t="s">
        <v>361</v>
      </c>
      <c r="S10" s="15" t="s">
        <v>360</v>
      </c>
      <c r="U10" s="15" t="s">
        <v>361</v>
      </c>
      <c r="V10" s="15" t="s">
        <v>360</v>
      </c>
    </row>
    <row r="11" spans="1:22" x14ac:dyDescent="0.15">
      <c r="A11" s="15" t="s">
        <v>372</v>
      </c>
      <c r="J11" s="15" t="s">
        <v>371</v>
      </c>
      <c r="K11" s="26">
        <v>0</v>
      </c>
      <c r="L11" s="25"/>
      <c r="N11" s="26">
        <v>1</v>
      </c>
      <c r="O11" s="25"/>
      <c r="Q11" s="26">
        <v>2</v>
      </c>
      <c r="R11" s="25"/>
      <c r="T11" s="26">
        <v>3</v>
      </c>
      <c r="U11" s="25"/>
    </row>
    <row r="12" spans="1:22" x14ac:dyDescent="0.15">
      <c r="J12" s="15" t="s">
        <v>370</v>
      </c>
      <c r="K12" s="24">
        <v>0.1</v>
      </c>
      <c r="L12" s="22">
        <f>ROUNDDOWN(K$16*K12,0)</f>
        <v>4</v>
      </c>
      <c r="M12" s="15">
        <f>IF(K12&lt;&gt;$K$12,L12+$I$2,L12)</f>
        <v>4</v>
      </c>
      <c r="N12" s="24">
        <v>0.3</v>
      </c>
      <c r="O12" s="22">
        <f>ROUNDDOWN(N$16*N12,0)</f>
        <v>9</v>
      </c>
      <c r="P12" s="15">
        <f>IF(N12&lt;&gt;$K$12,O12+$I$2,O12)</f>
        <v>19</v>
      </c>
      <c r="Q12" s="24">
        <v>0.3</v>
      </c>
      <c r="R12" s="22">
        <f>ROUNDDOWN(Q$16*Q12,0)</f>
        <v>6</v>
      </c>
      <c r="S12" s="15">
        <f>IF(Q12&lt;&gt;$K$12,R12+$I$2,R12)</f>
        <v>16</v>
      </c>
      <c r="T12" s="24">
        <v>0.3</v>
      </c>
      <c r="U12" s="22">
        <f>ROUNDDOWN(T$16*T12,0)</f>
        <v>3</v>
      </c>
      <c r="V12" s="15">
        <f>IF(T12&lt;&gt;$K$12,U12+$I$2,U12)</f>
        <v>13</v>
      </c>
    </row>
    <row r="13" spans="1:22" x14ac:dyDescent="0.15">
      <c r="J13" s="15" t="s">
        <v>369</v>
      </c>
      <c r="K13" s="24">
        <f>$K$12</f>
        <v>0.1</v>
      </c>
      <c r="L13" s="22">
        <f>ROUNDDOWN(K$16*K13,0)</f>
        <v>4</v>
      </c>
      <c r="M13" s="15">
        <f>IF(K13&lt;&gt;$K$12,L13+$I$2,L13)</f>
        <v>4</v>
      </c>
      <c r="N13" s="24">
        <f>$K$12</f>
        <v>0.1</v>
      </c>
      <c r="O13" s="22">
        <f>ROUNDDOWN(N$16*N13,0)</f>
        <v>3</v>
      </c>
      <c r="P13" s="15">
        <f>IF(N13&lt;&gt;$K$12,O13+$I$2,O13)</f>
        <v>3</v>
      </c>
      <c r="Q13" s="24">
        <v>0.2</v>
      </c>
      <c r="R13" s="22">
        <f>ROUNDDOWN(Q$16*Q13,0)</f>
        <v>4</v>
      </c>
      <c r="S13" s="15">
        <f>IF(Q13&lt;&gt;$K$12,R13+$I$2,R13)</f>
        <v>14</v>
      </c>
      <c r="T13" s="24">
        <v>0.2</v>
      </c>
      <c r="U13" s="22">
        <f>ROUNDDOWN(T$16*T13,0)</f>
        <v>2</v>
      </c>
      <c r="V13" s="15">
        <f>IF(T13&lt;&gt;$K$12,U13+$I$2,U13)</f>
        <v>12</v>
      </c>
    </row>
    <row r="14" spans="1:22" x14ac:dyDescent="0.15">
      <c r="J14" s="15" t="s">
        <v>368</v>
      </c>
      <c r="K14" s="24">
        <f>$K$12</f>
        <v>0.1</v>
      </c>
      <c r="L14" s="22">
        <f>ROUNDDOWN(K$16*K14,0)</f>
        <v>4</v>
      </c>
      <c r="M14" s="15">
        <f>IF(K14&lt;&gt;$K$12,L14+$I$2,L14)</f>
        <v>4</v>
      </c>
      <c r="N14" s="24">
        <f>$K$12</f>
        <v>0.1</v>
      </c>
      <c r="O14" s="22">
        <f>ROUNDDOWN(N$16*N14,0)</f>
        <v>3</v>
      </c>
      <c r="P14" s="15">
        <f>IF(N14&lt;&gt;$K$12,O14+$I$2,O14)</f>
        <v>3</v>
      </c>
      <c r="Q14" s="24">
        <f>$K$12</f>
        <v>0.1</v>
      </c>
      <c r="R14" s="22">
        <f>ROUNDDOWN(Q$16*Q14,0)</f>
        <v>2</v>
      </c>
      <c r="S14" s="15">
        <f>IF(Q14&lt;&gt;$K$12,R14+$I$2,R14)</f>
        <v>2</v>
      </c>
      <c r="T14" s="24">
        <v>0.10100000000000001</v>
      </c>
      <c r="U14" s="22">
        <f>ROUNDDOWN(T$16*T14,0)</f>
        <v>1</v>
      </c>
      <c r="V14" s="15">
        <f>IF(T14&lt;&gt;$K$12,U14+$I$2,U14)</f>
        <v>11</v>
      </c>
    </row>
    <row r="15" spans="1:22" x14ac:dyDescent="0.15">
      <c r="J15" s="15" t="s">
        <v>346</v>
      </c>
      <c r="K15" s="23">
        <f>1-SUM(K12:K14)</f>
        <v>0.7</v>
      </c>
      <c r="L15" s="22">
        <f>K$16-SUM(L12:L14)</f>
        <v>28</v>
      </c>
      <c r="M15" s="15">
        <f>L15</f>
        <v>28</v>
      </c>
      <c r="N15" s="23">
        <f>1-SUM(N12:N14)</f>
        <v>0.5</v>
      </c>
      <c r="O15" s="22">
        <f>N$16-SUM(O12:O14)</f>
        <v>15</v>
      </c>
      <c r="P15" s="15">
        <f>O15</f>
        <v>15</v>
      </c>
      <c r="Q15" s="23">
        <f>1-SUM(Q12:Q14)</f>
        <v>0.4</v>
      </c>
      <c r="R15" s="22">
        <f>Q$16-SUM(R12:R14)</f>
        <v>8</v>
      </c>
      <c r="S15" s="15">
        <f>R15</f>
        <v>8</v>
      </c>
      <c r="T15" s="23">
        <f>1-SUM(T12:T14)</f>
        <v>0.39900000000000002</v>
      </c>
      <c r="U15" s="22">
        <f>T$16-SUM(U12:U14)</f>
        <v>4</v>
      </c>
      <c r="V15" s="15">
        <f>U15</f>
        <v>4</v>
      </c>
    </row>
    <row r="16" spans="1:22" x14ac:dyDescent="0.15">
      <c r="J16" s="15" t="s">
        <v>367</v>
      </c>
      <c r="K16" s="15">
        <f>INT(4-K$11)*$I$2+$L$2</f>
        <v>40</v>
      </c>
      <c r="L16" s="22">
        <f>SUM(L12:L15)</f>
        <v>40</v>
      </c>
      <c r="M16" s="15">
        <f>SUM(M12:M15)</f>
        <v>40</v>
      </c>
      <c r="N16" s="15">
        <f>INT(4-N$11)*$I$2+$L$2</f>
        <v>30</v>
      </c>
      <c r="O16" s="22">
        <f>SUM(O12:O15)</f>
        <v>30</v>
      </c>
      <c r="P16" s="15">
        <f>SUM(P12:P15)</f>
        <v>40</v>
      </c>
      <c r="Q16" s="15">
        <f>INT(4-Q$11)*$I$2+$L$2</f>
        <v>20</v>
      </c>
      <c r="R16" s="22">
        <f>SUM(R12:R15)</f>
        <v>20</v>
      </c>
      <c r="S16" s="15">
        <f>SUM(S12:S15)</f>
        <v>40</v>
      </c>
      <c r="T16" s="15">
        <f>INT(4-T$11)*$I$2+$L$2</f>
        <v>10</v>
      </c>
      <c r="U16" s="22">
        <f>SUM(U12:U15)</f>
        <v>10</v>
      </c>
      <c r="V16" s="15">
        <f>SUM(V12:V15)</f>
        <v>40</v>
      </c>
    </row>
    <row r="18" spans="1:25" x14ac:dyDescent="0.15">
      <c r="A18" s="15" t="s">
        <v>366</v>
      </c>
      <c r="L18" s="15" t="s">
        <v>365</v>
      </c>
      <c r="M18" s="15" t="s">
        <v>364</v>
      </c>
      <c r="O18" s="15" t="s">
        <v>363</v>
      </c>
      <c r="P18" s="15" t="s">
        <v>360</v>
      </c>
      <c r="R18" s="15" t="s">
        <v>361</v>
      </c>
      <c r="S18" s="15" t="s">
        <v>362</v>
      </c>
      <c r="U18" s="15" t="s">
        <v>361</v>
      </c>
      <c r="V18" s="15" t="s">
        <v>360</v>
      </c>
      <c r="X18" s="15" t="s">
        <v>359</v>
      </c>
      <c r="Y18" s="15" t="s">
        <v>358</v>
      </c>
    </row>
    <row r="19" spans="1:25" x14ac:dyDescent="0.15">
      <c r="A19" s="15" t="s">
        <v>357</v>
      </c>
      <c r="J19" s="15" t="s">
        <v>356</v>
      </c>
      <c r="K19" s="26">
        <v>0</v>
      </c>
      <c r="L19" s="25"/>
      <c r="N19" s="26">
        <v>1</v>
      </c>
      <c r="O19" s="25"/>
      <c r="Q19" s="26">
        <v>2</v>
      </c>
      <c r="R19" s="25"/>
      <c r="T19" s="26">
        <v>3</v>
      </c>
      <c r="U19" s="25"/>
      <c r="W19" s="26">
        <v>4</v>
      </c>
      <c r="X19" s="25"/>
    </row>
    <row r="20" spans="1:25" x14ac:dyDescent="0.15">
      <c r="A20" s="15" t="s">
        <v>355</v>
      </c>
      <c r="J20" s="15" t="s">
        <v>354</v>
      </c>
      <c r="K20" s="24">
        <v>0.1</v>
      </c>
      <c r="L20" s="22">
        <f>ROUNDDOWN(K$25*K20,0)</f>
        <v>5</v>
      </c>
      <c r="M20" s="15">
        <f>IF(K20&lt;&gt;$K$12,L20+$I$2,L20)</f>
        <v>5</v>
      </c>
      <c r="N20" s="24">
        <v>0.3</v>
      </c>
      <c r="O20" s="22">
        <f>ROUNDDOWN(N$25*N20,0)</f>
        <v>12</v>
      </c>
      <c r="P20" s="15">
        <f>IF(N20&lt;&gt;$K$12,O20+$I$2,O20)</f>
        <v>22</v>
      </c>
      <c r="Q20" s="24">
        <v>0.3</v>
      </c>
      <c r="R20" s="22">
        <f>ROUNDDOWN(Q$25*Q20,0)</f>
        <v>9</v>
      </c>
      <c r="S20" s="15">
        <f>IF(Q20&lt;&gt;$K$12,R20+$I$2,R20)</f>
        <v>19</v>
      </c>
      <c r="T20" s="24">
        <v>0.3</v>
      </c>
      <c r="U20" s="22">
        <f>ROUNDDOWN(T$25*T20,0)</f>
        <v>6</v>
      </c>
      <c r="V20" s="15">
        <f>IF(T20&lt;&gt;$K$12,U20+$I$2,U20)</f>
        <v>16</v>
      </c>
      <c r="W20" s="24">
        <v>0.3</v>
      </c>
      <c r="X20" s="22">
        <f>ROUNDDOWN(W$25*W20,0)</f>
        <v>3</v>
      </c>
      <c r="Y20" s="15">
        <f>IF(W20&lt;&gt;$K$12,X20+$I$2,X20)</f>
        <v>13</v>
      </c>
    </row>
    <row r="21" spans="1:25" x14ac:dyDescent="0.15">
      <c r="A21" s="15" t="s">
        <v>353</v>
      </c>
      <c r="J21" s="15" t="s">
        <v>352</v>
      </c>
      <c r="K21" s="24">
        <f>$K$12</f>
        <v>0.1</v>
      </c>
      <c r="L21" s="22">
        <f>ROUNDDOWN(K$25*K21,0)</f>
        <v>5</v>
      </c>
      <c r="M21" s="15">
        <f>IF(K21&lt;&gt;$K$12,L21+$I$2,L21)</f>
        <v>5</v>
      </c>
      <c r="N21" s="24">
        <f>$K$12</f>
        <v>0.1</v>
      </c>
      <c r="O21" s="22">
        <f>ROUNDDOWN(N$25*N21,0)</f>
        <v>4</v>
      </c>
      <c r="P21" s="15">
        <f>IF(N21&lt;&gt;$K$12,O21+$I$2,O21)</f>
        <v>4</v>
      </c>
      <c r="Q21" s="24">
        <v>0.2</v>
      </c>
      <c r="R21" s="22">
        <f>ROUNDDOWN(Q$25*Q21,0)</f>
        <v>6</v>
      </c>
      <c r="S21" s="15">
        <f>IF(Q21&lt;&gt;$K$12,R21+$I$2,R21)</f>
        <v>16</v>
      </c>
      <c r="T21" s="24">
        <v>0.2</v>
      </c>
      <c r="U21" s="22">
        <f>ROUNDDOWN(T$25*T21,0)</f>
        <v>4</v>
      </c>
      <c r="V21" s="15">
        <f>IF(T21&lt;&gt;$K$12,U21+$I$2,U21)</f>
        <v>14</v>
      </c>
      <c r="W21" s="24">
        <v>0.2</v>
      </c>
      <c r="X21" s="22">
        <f>ROUNDDOWN(W$25*W21,0)</f>
        <v>2</v>
      </c>
      <c r="Y21" s="15">
        <f>IF(W21&lt;&gt;$K$12,X21+$I$2,X21)</f>
        <v>12</v>
      </c>
    </row>
    <row r="22" spans="1:25" x14ac:dyDescent="0.15">
      <c r="A22" s="15" t="s">
        <v>351</v>
      </c>
      <c r="J22" s="15" t="s">
        <v>350</v>
      </c>
      <c r="K22" s="24">
        <f>$K$12</f>
        <v>0.1</v>
      </c>
      <c r="L22" s="22">
        <f>ROUNDDOWN(K$25*K22,0)</f>
        <v>5</v>
      </c>
      <c r="M22" s="15">
        <f>IF(K22&lt;&gt;$K$12,L22+$I$2,L22)</f>
        <v>5</v>
      </c>
      <c r="N22" s="24">
        <f>$K$12</f>
        <v>0.1</v>
      </c>
      <c r="O22" s="22">
        <f>ROUNDDOWN(N$25*N22,0)</f>
        <v>4</v>
      </c>
      <c r="P22" s="15">
        <f>IF(N22&lt;&gt;$K$12,O22+$I$2,O22)</f>
        <v>4</v>
      </c>
      <c r="Q22" s="24">
        <f>$K$12</f>
        <v>0.1</v>
      </c>
      <c r="R22" s="22">
        <f>ROUNDDOWN(Q$25*Q22,0)</f>
        <v>3</v>
      </c>
      <c r="S22" s="15">
        <f>IF(Q22&lt;&gt;$K$12,R22+$I$2,R22)</f>
        <v>3</v>
      </c>
      <c r="T22" s="24">
        <v>0.10100000000000001</v>
      </c>
      <c r="U22" s="22">
        <f>ROUNDDOWN(T$25*T22,0)</f>
        <v>2</v>
      </c>
      <c r="V22" s="15">
        <f>IF(T22&lt;&gt;$K$12,U22+$I$2,U22)</f>
        <v>12</v>
      </c>
      <c r="W22" s="24">
        <v>0.10100000000000001</v>
      </c>
      <c r="X22" s="22">
        <f>ROUNDDOWN(W$25*W22,0)</f>
        <v>1</v>
      </c>
      <c r="Y22" s="15">
        <f>IF(W22&lt;&gt;$K$12,X22+$I$2,X22)</f>
        <v>11</v>
      </c>
    </row>
    <row r="23" spans="1:25" x14ac:dyDescent="0.15">
      <c r="A23" s="15" t="s">
        <v>349</v>
      </c>
      <c r="J23" s="15" t="s">
        <v>348</v>
      </c>
      <c r="K23" s="24">
        <f>$K$12</f>
        <v>0.1</v>
      </c>
      <c r="L23" s="22">
        <f>ROUNDDOWN(K$25*K23,0)</f>
        <v>5</v>
      </c>
      <c r="M23" s="15">
        <f>IF(K23&lt;&gt;$K$12,L23+$I$2,L23)</f>
        <v>5</v>
      </c>
      <c r="N23" s="24">
        <f>$K$12</f>
        <v>0.1</v>
      </c>
      <c r="O23" s="22">
        <f>ROUNDDOWN(N$25*N23,0)</f>
        <v>4</v>
      </c>
      <c r="P23" s="15">
        <f>IF(N23&lt;&gt;$K$12,O23+$I$2,O23)</f>
        <v>4</v>
      </c>
      <c r="Q23" s="24">
        <f>$K$12</f>
        <v>0.1</v>
      </c>
      <c r="R23" s="22">
        <f>ROUNDDOWN(Q$25*Q23,0)</f>
        <v>3</v>
      </c>
      <c r="S23" s="15">
        <f>IF(Q23&lt;&gt;$K$12,R23+$I$2,R23)</f>
        <v>3</v>
      </c>
      <c r="T23" s="24">
        <f>$K$12</f>
        <v>0.1</v>
      </c>
      <c r="U23" s="22">
        <f>ROUNDDOWN(T$25*T23,0)</f>
        <v>2</v>
      </c>
      <c r="V23" s="15">
        <f>IF(T23&lt;&gt;$K$12,U23+$I$2,U23)</f>
        <v>2</v>
      </c>
      <c r="W23" s="24">
        <v>0.10100000000000001</v>
      </c>
      <c r="X23" s="22">
        <f>ROUNDDOWN(W$25*W23,0)</f>
        <v>1</v>
      </c>
      <c r="Y23" s="15">
        <f>IF(W23&lt;&gt;$K$12,X23+$I$2,X23)</f>
        <v>11</v>
      </c>
    </row>
    <row r="24" spans="1:25" x14ac:dyDescent="0.15">
      <c r="A24" s="15" t="s">
        <v>347</v>
      </c>
      <c r="J24" s="15" t="s">
        <v>346</v>
      </c>
      <c r="K24" s="23">
        <f>1-SUM(K20:K23)</f>
        <v>0.6</v>
      </c>
      <c r="L24" s="22">
        <f>K25-SUM(L20:L23)</f>
        <v>30</v>
      </c>
      <c r="M24" s="15">
        <f>L24</f>
        <v>30</v>
      </c>
      <c r="N24" s="23">
        <f>1-SUM(N20:N23)</f>
        <v>0.4</v>
      </c>
      <c r="O24" s="22">
        <f>N25-SUM(O20:O23)</f>
        <v>16</v>
      </c>
      <c r="P24" s="15">
        <f>O24</f>
        <v>16</v>
      </c>
      <c r="Q24" s="23">
        <f>1-SUM(Q20:Q23)</f>
        <v>0.30000000000000004</v>
      </c>
      <c r="R24" s="22">
        <f>Q25-SUM(R20:R23)</f>
        <v>9</v>
      </c>
      <c r="S24" s="15">
        <f>R24</f>
        <v>9</v>
      </c>
      <c r="T24" s="23">
        <f>1-SUM(T20:T23)</f>
        <v>0.29900000000000004</v>
      </c>
      <c r="U24" s="22">
        <f>T25-SUM(U20:U23)</f>
        <v>6</v>
      </c>
      <c r="V24" s="15">
        <f>U24</f>
        <v>6</v>
      </c>
      <c r="W24" s="23">
        <f>1-SUM(W20:W23)</f>
        <v>0.29800000000000004</v>
      </c>
      <c r="X24" s="22">
        <f>W25-SUM(X20:X23)</f>
        <v>3</v>
      </c>
      <c r="Y24" s="15">
        <f>X24</f>
        <v>3</v>
      </c>
    </row>
    <row r="25" spans="1:25" x14ac:dyDescent="0.15">
      <c r="J25" s="15" t="s">
        <v>345</v>
      </c>
      <c r="K25" s="15">
        <f>INT(5-K$19)*$I$2+$L$2</f>
        <v>50</v>
      </c>
      <c r="L25" s="22">
        <f>SUM(L20:L24)</f>
        <v>50</v>
      </c>
      <c r="M25" s="15">
        <f>SUM(M20:M24)</f>
        <v>50</v>
      </c>
      <c r="N25" s="15">
        <f>INT(5-N$19)*$I$2+$L$2</f>
        <v>40</v>
      </c>
      <c r="O25" s="22">
        <f>SUM(O20:O24)</f>
        <v>40</v>
      </c>
      <c r="P25" s="15">
        <f>SUM(P20:P24)</f>
        <v>50</v>
      </c>
      <c r="Q25" s="15">
        <f>INT(5-Q$19)*$I$2+$L$2</f>
        <v>30</v>
      </c>
      <c r="R25" s="22">
        <f>SUM(R20:R24)</f>
        <v>30</v>
      </c>
      <c r="S25" s="15">
        <f>SUM(S20:S24)</f>
        <v>50</v>
      </c>
      <c r="T25" s="15">
        <f>INT(5-T$19)*$I$2+$L$2</f>
        <v>20</v>
      </c>
      <c r="U25" s="22">
        <f>SUM(U20:U24)</f>
        <v>20</v>
      </c>
      <c r="V25" s="15">
        <f>SUM(V20:V24)</f>
        <v>50</v>
      </c>
      <c r="W25" s="15">
        <f>INT(5-W$19)*$I$2+$L$2</f>
        <v>10</v>
      </c>
      <c r="X25" s="22">
        <f>SUM(X20:X24)</f>
        <v>10</v>
      </c>
      <c r="Y25" s="15">
        <f>SUM(Y20:Y24)</f>
        <v>50</v>
      </c>
    </row>
    <row r="28" spans="1:25" x14ac:dyDescent="0.15">
      <c r="A28" s="15" t="s">
        <v>344</v>
      </c>
    </row>
    <row r="29" spans="1:25" x14ac:dyDescent="0.15">
      <c r="A29" s="15" t="s">
        <v>343</v>
      </c>
      <c r="B29" s="15" t="s">
        <v>342</v>
      </c>
    </row>
    <row r="30" spans="1:25" x14ac:dyDescent="0.15">
      <c r="A30" s="15" t="s">
        <v>341</v>
      </c>
    </row>
    <row r="31" spans="1:25" x14ac:dyDescent="0.15">
      <c r="A31" s="15" t="s">
        <v>340</v>
      </c>
    </row>
    <row r="32" spans="1:25" x14ac:dyDescent="0.15">
      <c r="A32" s="15" t="s">
        <v>339</v>
      </c>
    </row>
    <row r="33" spans="1:1" x14ac:dyDescent="0.15">
      <c r="A33" s="15" t="s">
        <v>338</v>
      </c>
    </row>
    <row r="34" spans="1:1" x14ac:dyDescent="0.15">
      <c r="A34" s="15" t="s">
        <v>337</v>
      </c>
    </row>
  </sheetData>
  <dataConsolidate/>
  <phoneticPr fontId="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</vt:lpstr>
      <vt:lpstr>数据结构</vt:lpstr>
      <vt:lpstr>流程</vt:lpstr>
      <vt:lpstr>UI</vt:lpstr>
      <vt:lpstr>DemoB题库</vt:lpstr>
      <vt:lpstr>线索猜谜B</vt:lpstr>
    </vt:vector>
  </TitlesOfParts>
  <Company>SHXI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 Zhang</dc:creator>
  <cp:lastModifiedBy>Naga Zhang</cp:lastModifiedBy>
  <dcterms:created xsi:type="dcterms:W3CDTF">2011-05-04T13:22:08Z</dcterms:created>
  <dcterms:modified xsi:type="dcterms:W3CDTF">2013-08-02T09:12:27Z</dcterms:modified>
</cp:coreProperties>
</file>