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5E3A8ACB-D244-41DE-9C30-023DA92E858F}" xr6:coauthVersionLast="47" xr6:coauthVersionMax="47" xr10:uidLastSave="{00000000-0000-0000-0000-000000000000}"/>
  <bookViews>
    <workbookView xWindow="-120" yWindow="-120" windowWidth="38640" windowHeight="21120" activeTab="2" xr2:uid="{ADDE16D4-F9FE-4B25-9901-D320469C21A8}"/>
  </bookViews>
  <sheets>
    <sheet name="transmission" sheetId="3" r:id="rId1"/>
    <sheet name="commodities" sheetId="11" r:id="rId2"/>
    <sheet name="model_config" sheetId="5" r:id="rId3"/>
    <sheet name="model_output" sheetId="15" r:id="rId4"/>
    <sheet name="scenarios" sheetId="14" r:id="rId5"/>
    <sheet name="is_active" sheetId="12" r:id="rId6"/>
    <sheet name="node_slack_penalty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4" l="1"/>
  <c r="I3" i="14" s="1"/>
  <c r="G8" i="14"/>
  <c r="I8" i="14" s="1"/>
  <c r="G5" i="14"/>
  <c r="I5" i="14" s="1"/>
  <c r="F6" i="14"/>
  <c r="G6" i="14" s="1"/>
  <c r="H6" i="14" s="1"/>
  <c r="I6" i="14" s="1"/>
  <c r="E8" i="14"/>
  <c r="E5" i="14"/>
  <c r="D3" i="14"/>
  <c r="E3" i="14" s="1"/>
  <c r="C8" i="14"/>
  <c r="C5" i="14"/>
  <c r="B4" i="14"/>
  <c r="C4" i="14" s="1"/>
  <c r="D4" i="14" s="1"/>
  <c r="E4" i="14" s="1"/>
  <c r="B2" i="14"/>
  <c r="C2" i="14" s="1"/>
  <c r="D2" i="14" s="1"/>
  <c r="E2" i="14" s="1"/>
  <c r="F2" i="14" s="1"/>
  <c r="G2" i="14" s="1"/>
  <c r="H2" i="14" s="1"/>
  <c r="I2" i="14" s="1"/>
  <c r="C7" i="13"/>
  <c r="C8" i="13" s="1"/>
  <c r="C9" i="13" s="1"/>
  <c r="C10" i="13" s="1"/>
  <c r="D9" i="3" l="1"/>
  <c r="G9" i="3" s="1"/>
  <c r="D8" i="3"/>
  <c r="Q8" i="3" s="1"/>
  <c r="D7" i="3"/>
  <c r="Q7" i="3" s="1"/>
  <c r="D6" i="3"/>
  <c r="Q6" i="3" s="1"/>
  <c r="D5" i="3"/>
  <c r="Q5" i="3" s="1"/>
  <c r="D4" i="3"/>
  <c r="G4" i="3" s="1"/>
  <c r="D3" i="3"/>
  <c r="G3" i="3" s="1"/>
  <c r="D2" i="3"/>
  <c r="Q2" i="3"/>
  <c r="Q4" i="3"/>
  <c r="M3" i="3"/>
  <c r="M4" i="3"/>
  <c r="M5" i="3"/>
  <c r="M6" i="3"/>
  <c r="M7" i="3"/>
  <c r="M8" i="3"/>
  <c r="M9" i="3"/>
  <c r="M2" i="3"/>
  <c r="G8" i="3"/>
  <c r="G2" i="3"/>
  <c r="Q9" i="3" l="1"/>
  <c r="G7" i="3"/>
  <c r="G6" i="3"/>
  <c r="G5" i="3"/>
  <c r="Q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B9734F-EE3E-4FC4-9C5F-7EC294AEAADE}" keepAlive="1" name="Abfrage - gen_technology" description="Verbindung mit der Abfrage 'gen_technology' in der Arbeitsmappe." type="5" refreshedVersion="8" background="1" saveData="1">
    <dbPr connection="Provider=Microsoft.Mashup.OleDb.1;Data Source=$Workbook$;Location=gen_technology;Extended Properties=&quot;&quot;" command="SELECT * FROM [gen_technology]"/>
  </connection>
  <connection id="2" xr16:uid="{0D546267-6D8F-4BDD-8883-2745E86B3ED9}" keepAlive="1" name="Abfrage - gen_technology (2)" description="Verbindung mit der Abfrage 'gen_technology (2)' in der Arbeitsmappe." type="5" refreshedVersion="0" background="1" saveData="1">
    <dbPr connection="Provider=Microsoft.Mashup.OleDb.1;Data Source=$Workbook$;Location=&quot;gen_technology (2)&quot;;Extended Properties=&quot;&quot;" command="SELECT * FROM [gen_technology (2)]"/>
  </connection>
  <connection id="3" xr16:uid="{7D3D8C62-EF00-4025-9149-FEED4067128C}" keepAlive="1" name="Abfrage - Lithuania (2)" description="Verbindung mit der Abfrage 'Lithuania (2)' in der Arbeitsmappe." type="5" refreshedVersion="8" background="1" saveData="1">
    <dbPr connection="Provider=Microsoft.Mashup.OleDb.1;Data Source=$Workbook$;Location=&quot;Lithuania (2)&quot;;Extended Properties=&quot;&quot;" command="SELECT * FROM [Lithuania (2)]"/>
  </connection>
  <connection id="4" xr16:uid="{40C51F06-F1BD-49A5-92F2-94EF9AFE898F}" keepAlive="1" name="Abfrage - Screenshot_2022-06-13_135321_b0d7479fc0f1427e9fbc84c9b47de32a" description="Verbindung mit der Abfrage 'Screenshot_2022-06-13_135321_b0d7479fc0f1427e9fbc84c9b47de32a' in der Arbeitsmappe." type="5" refreshedVersion="0" background="1" saveData="1">
    <dbPr connection="Provider=Microsoft.Mashup.OleDb.1;Data Source=$Workbook$;Location=Screenshot_2022-06-13_135321_b0d7479fc0f1427e9fbc84c9b47de32a;Extended Properties=&quot;&quot;" command="SELECT * FROM [Screenshot_2022-06-13_135321_b0d7479fc0f1427e9fbc84c9b47de32a]"/>
  </connection>
  <connection id="5" xr16:uid="{CA7BE52E-A6F1-4210-B4A8-86D8460EAAF5}" keepAlive="1" name="Abfrage - transmission" description="Verbindung mit der Abfrage 'transmission' in der Arbeitsmappe." type="5" refreshedVersion="8" background="1" saveData="1">
    <dbPr connection="Provider=Microsoft.Mashup.OleDb.1;Data Source=$Workbook$;Location=transmission;Extended Properties=&quot;&quot;" command="SELECT * FROM [transmission]"/>
  </connection>
  <connection id="6" xr16:uid="{1E73884C-CB72-4C7B-86D6-262AADE6E219}" keepAlive="1" name="Abfrage - transmission (2)" description="Verbindung mit der Abfrage 'transmission (2)' in der Arbeitsmappe." type="5" refreshedVersion="8" background="1" saveData="1">
    <dbPr connection="Provider=Microsoft.Mashup.OleDb.1;Data Source=$Workbook$;Location=&quot;transmission (2)&quot;;Extended Properties=&quot;&quot;" command="SELECT * FROM [transmission (2)]"/>
  </connection>
</connections>
</file>

<file path=xl/sharedStrings.xml><?xml version="1.0" encoding="utf-8"?>
<sst xmlns="http://schemas.openxmlformats.org/spreadsheetml/2006/main" count="533" uniqueCount="150">
  <si>
    <t>efficiency</t>
  </si>
  <si>
    <t>lifetime</t>
  </si>
  <si>
    <t>dist [km]</t>
  </si>
  <si>
    <t>C</t>
  </si>
  <si>
    <t>B</t>
  </si>
  <si>
    <t>cap_min</t>
  </si>
  <si>
    <t>cap_max</t>
  </si>
  <si>
    <t>FIN_to_NOR</t>
  </si>
  <si>
    <t>FIN_to_SWE</t>
  </si>
  <si>
    <t>FIN_to_BAL</t>
  </si>
  <si>
    <t>NOR_to_SWE</t>
  </si>
  <si>
    <t>NOR_to_DEN</t>
  </si>
  <si>
    <t>SWE_to_DEN</t>
  </si>
  <si>
    <t>SWE_to_BAL</t>
  </si>
  <si>
    <t>DEN_to_BAL</t>
  </si>
  <si>
    <t>FIN</t>
  </si>
  <si>
    <t>NOR</t>
  </si>
  <si>
    <t>SWE</t>
  </si>
  <si>
    <t>DEN</t>
  </si>
  <si>
    <t>BAL</t>
  </si>
  <si>
    <t>1h</t>
  </si>
  <si>
    <t>2018-01-01T00:00:00</t>
  </si>
  <si>
    <t>model_start</t>
  </si>
  <si>
    <t>model_end</t>
  </si>
  <si>
    <t>model</t>
  </si>
  <si>
    <t>Base</t>
  </si>
  <si>
    <t>stochastic_structure</t>
  </si>
  <si>
    <t>deterministic</t>
  </si>
  <si>
    <t>temporal_block</t>
  </si>
  <si>
    <t>hourly</t>
  </si>
  <si>
    <t>alternative</t>
  </si>
  <si>
    <t>resolution</t>
  </si>
  <si>
    <t>report</t>
  </si>
  <si>
    <t>main_report</t>
  </si>
  <si>
    <t>stochastic_scenario</t>
  </si>
  <si>
    <t>realization</t>
  </si>
  <si>
    <t>lifetime [hours]</t>
  </si>
  <si>
    <t>node</t>
  </si>
  <si>
    <t>commodity</t>
  </si>
  <si>
    <t>electricity</t>
  </si>
  <si>
    <t>connection</t>
  </si>
  <si>
    <t>connection_investment_cost</t>
  </si>
  <si>
    <t>converter pair cost [€/MW]</t>
  </si>
  <si>
    <t>cost [€/(MW*km)]</t>
  </si>
  <si>
    <t>fom_cost [€/kW/year] in [%]</t>
  </si>
  <si>
    <t>connection_flow_cost [€/MWh]</t>
  </si>
  <si>
    <t>is_active</t>
  </si>
  <si>
    <t>True</t>
  </si>
  <si>
    <t>object class</t>
  </si>
  <si>
    <t>object name</t>
  </si>
  <si>
    <t>fuel</t>
  </si>
  <si>
    <t>output</t>
  </si>
  <si>
    <t>binary_gas_connection_flow</t>
  </si>
  <si>
    <t>connection_flow</t>
  </si>
  <si>
    <t>connection_intact_flow</t>
  </si>
  <si>
    <t>connections_decommissioned</t>
  </si>
  <si>
    <t>connections_invested_available</t>
  </si>
  <si>
    <t>connections_invested</t>
  </si>
  <si>
    <t>mp_objective_lowerbound</t>
  </si>
  <si>
    <t>mga_objective</t>
  </si>
  <si>
    <t>node_injection</t>
  </si>
  <si>
    <t>node_pressure</t>
  </si>
  <si>
    <t>node_slack_neg</t>
  </si>
  <si>
    <t>node_slack_pos</t>
  </si>
  <si>
    <t>node_state</t>
  </si>
  <si>
    <t>nonspin_ramp_down_unit_flow</t>
  </si>
  <si>
    <t>nonspin_ramp_up_unit_flow</t>
  </si>
  <si>
    <t>nonspin_units_shut_down</t>
  </si>
  <si>
    <t>nonspin_units_started_up</t>
  </si>
  <si>
    <t>ramp_down_unit_flow</t>
  </si>
  <si>
    <t>ramp_up_unit_flow</t>
  </si>
  <si>
    <t>shut_down_unit_flow</t>
  </si>
  <si>
    <t>start_up_unit_flow</t>
  </si>
  <si>
    <t>storages_decommissioned</t>
  </si>
  <si>
    <t>storages_invested_available</t>
  </si>
  <si>
    <t>storages_invested</t>
  </si>
  <si>
    <t>unit_flow_op</t>
  </si>
  <si>
    <t>unit_flow</t>
  </si>
  <si>
    <t>units_invested_available</t>
  </si>
  <si>
    <t>units_invested</t>
  </si>
  <si>
    <t>units_mothballed</t>
  </si>
  <si>
    <t>units_on</t>
  </si>
  <si>
    <t>units_shut down</t>
  </si>
  <si>
    <t>connection_avg_throughflow</t>
  </si>
  <si>
    <t>connection_avg_intact_throughflow</t>
  </si>
  <si>
    <t>variable_om_costs</t>
  </si>
  <si>
    <t>fixed_om_costs</t>
  </si>
  <si>
    <t>taxes</t>
  </si>
  <si>
    <t>fuel_costs</t>
  </si>
  <si>
    <t>unit_investment_costs</t>
  </si>
  <si>
    <t>connection_investment_costs</t>
  </si>
  <si>
    <t>storage_investment_costs</t>
  </si>
  <si>
    <t>start_up_costs</t>
  </si>
  <si>
    <t>shut_down_costs</t>
  </si>
  <si>
    <t>objective_penalties</t>
  </si>
  <si>
    <t>connection_flow_costs</t>
  </si>
  <si>
    <t>renewable_curtailment_costs</t>
  </si>
  <si>
    <t>res_proc_costs</t>
  </si>
  <si>
    <t>ramp_costs</t>
  </si>
  <si>
    <t>units_on_costs</t>
  </si>
  <si>
    <t>total_costs</t>
  </si>
  <si>
    <t>units_started_up</t>
  </si>
  <si>
    <t>units_available</t>
  </si>
  <si>
    <t>node_voltage_angle</t>
  </si>
  <si>
    <t>alternative name</t>
  </si>
  <si>
    <t>node_slack_penalty</t>
  </si>
  <si>
    <t>Transmission cost [€/MWh/1000 km]</t>
  </si>
  <si>
    <t>NOR_hydro-reservoir</t>
  </si>
  <si>
    <t>SWE_hydro-reservoir</t>
  </si>
  <si>
    <t>roll_forward</t>
  </si>
  <si>
    <t>RollingHorizon</t>
  </si>
  <si>
    <t>0h</t>
  </si>
  <si>
    <t>operation</t>
  </si>
  <si>
    <t>block_start</t>
  </si>
  <si>
    <t>block_end</t>
  </si>
  <si>
    <t>constraint_nodal_balance</t>
  </si>
  <si>
    <t>electricity_price_nodal</t>
  </si>
  <si>
    <t>main_variables</t>
  </si>
  <si>
    <t>objective_terms</t>
  </si>
  <si>
    <t>rolling_realisation</t>
  </si>
  <si>
    <t>rolling_look_ahead</t>
  </si>
  <si>
    <t>1D</t>
  </si>
  <si>
    <t>operation_1year</t>
  </si>
  <si>
    <t>1Y</t>
  </si>
  <si>
    <t>PerfectForesight</t>
  </si>
  <si>
    <t>2018-12-31T23:00:00</t>
  </si>
  <si>
    <t>30D</t>
  </si>
  <si>
    <t>90D</t>
  </si>
  <si>
    <t>BAL_hydro-pumped_storage</t>
  </si>
  <si>
    <t>NOR_hydro-pumped_storage</t>
  </si>
  <si>
    <t>cyclic_condition</t>
  </si>
  <si>
    <t>GlobalSolveLP</t>
  </si>
  <si>
    <t>GlobalSolveRampOptLP</t>
  </si>
  <si>
    <t>GlobalSolveMIP</t>
  </si>
  <si>
    <t>GlobalSolveRampOptMIP</t>
  </si>
  <si>
    <t>RollingScheduleLP</t>
  </si>
  <si>
    <t>RollingScheduleRampOptLP</t>
  </si>
  <si>
    <t>RollingScheduleMIP</t>
  </si>
  <si>
    <t>RollingScheduleRampOptMIP</t>
  </si>
  <si>
    <t>Future</t>
  </si>
  <si>
    <t>IntegerVariables</t>
  </si>
  <si>
    <t>RampBase</t>
  </si>
  <si>
    <t>RampStartShut</t>
  </si>
  <si>
    <t>StartShutCost</t>
  </si>
  <si>
    <t>units_shut_down</t>
  </si>
  <si>
    <t>RollingFixDispatch</t>
  </si>
  <si>
    <t>2D</t>
  </si>
  <si>
    <t>rolling_look_ahead_ST</t>
  </si>
  <si>
    <t>rolling_look_ahead_ST_nuclear</t>
  </si>
  <si>
    <t>default_temporal_block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</si>
</sst>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/>
    <xf numFmtId="0" fontId="1" fillId="2" borderId="0" xfId="1"/>
    <xf numFmtId="0" fontId="1" fillId="3" borderId="0" xfId="2"/>
    <xf numFmtId="0" fontId="1" fillId="4" borderId="0" xfId="3"/>
    <xf numFmtId="9" fontId="0" fillId="0" borderId="0" xfId="4" applyFont="1" applyAlignment="1"/>
    <xf numFmtId="1" fontId="0" fillId="0" borderId="0" xfId="0" applyNumberFormat="1" applyAlignment="1"/>
  </cellXfs>
  <cellStyles count="5">
    <cellStyle name="40% - Accent1" xfId="1" builtinId="31"/>
    <cellStyle name="40% - Accent4" xfId="2" builtinId="43"/>
    <cellStyle name="40% - Accent6" xfId="3" builtinId="5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04A2-231C-4358-935A-1C9D7AE5451A}">
  <dimension ref="A1:Q9"/>
  <sheetViews>
    <sheetView topLeftCell="D1" workbookViewId="0">
      <selection activeCell="P2" sqref="P2:P9"/>
    </sheetView>
  </sheetViews>
  <sheetFormatPr defaultColWidth="11.42578125" defaultRowHeight="15" x14ac:dyDescent="0.25"/>
  <cols>
    <col min="3" max="3" width="12.7109375" bestFit="1" customWidth="1"/>
    <col min="5" max="5" width="17.140625" bestFit="1" customWidth="1"/>
    <col min="6" max="6" width="34.5703125" bestFit="1" customWidth="1"/>
    <col min="7" max="7" width="27" bestFit="1" customWidth="1"/>
    <col min="8" max="8" width="26.42578125" bestFit="1" customWidth="1"/>
    <col min="16" max="16" width="31.140625" bestFit="1" customWidth="1"/>
    <col min="17" max="17" width="29.28515625" bestFit="1" customWidth="1"/>
  </cols>
  <sheetData>
    <row r="1" spans="1:17" x14ac:dyDescent="0.25">
      <c r="A1" t="s">
        <v>37</v>
      </c>
      <c r="B1" t="s">
        <v>37</v>
      </c>
      <c r="C1" t="s">
        <v>40</v>
      </c>
      <c r="D1" t="s">
        <v>2</v>
      </c>
      <c r="E1" t="s">
        <v>43</v>
      </c>
      <c r="F1" t="s">
        <v>42</v>
      </c>
      <c r="G1" t="s">
        <v>41</v>
      </c>
      <c r="H1" t="s">
        <v>44</v>
      </c>
      <c r="I1" t="s">
        <v>3</v>
      </c>
      <c r="J1" t="s">
        <v>4</v>
      </c>
      <c r="K1" t="s">
        <v>0</v>
      </c>
      <c r="L1" t="s">
        <v>1</v>
      </c>
      <c r="M1" t="s">
        <v>36</v>
      </c>
      <c r="N1" t="s">
        <v>5</v>
      </c>
      <c r="O1" t="s">
        <v>6</v>
      </c>
      <c r="P1" t="s">
        <v>106</v>
      </c>
      <c r="Q1" t="s">
        <v>45</v>
      </c>
    </row>
    <row r="2" spans="1:17" x14ac:dyDescent="0.25">
      <c r="A2" t="s">
        <v>15</v>
      </c>
      <c r="B2" t="s">
        <v>16</v>
      </c>
      <c r="C2" t="s">
        <v>7</v>
      </c>
      <c r="D2" s="7">
        <f>835*1.25</f>
        <v>1043.75</v>
      </c>
      <c r="E2" s="2">
        <v>400</v>
      </c>
      <c r="F2" s="2">
        <v>150000</v>
      </c>
      <c r="G2" s="2">
        <f>D2*E2+F2</f>
        <v>567500</v>
      </c>
      <c r="H2" s="6">
        <v>0.02</v>
      </c>
      <c r="I2" s="2">
        <v>0</v>
      </c>
      <c r="J2" s="2">
        <v>1</v>
      </c>
      <c r="K2" s="2">
        <v>0.95</v>
      </c>
      <c r="L2" s="2">
        <v>40</v>
      </c>
      <c r="M2" t="str">
        <f>L2*8760&amp;"h"</f>
        <v>350400h</v>
      </c>
      <c r="N2" s="2">
        <v>0</v>
      </c>
      <c r="O2" s="2">
        <v>90</v>
      </c>
      <c r="P2" s="2">
        <v>0.1</v>
      </c>
      <c r="Q2">
        <f>P2*D2/1000</f>
        <v>0.104375</v>
      </c>
    </row>
    <row r="3" spans="1:17" x14ac:dyDescent="0.25">
      <c r="A3" t="s">
        <v>15</v>
      </c>
      <c r="B3" t="s">
        <v>17</v>
      </c>
      <c r="C3" t="s">
        <v>8</v>
      </c>
      <c r="D3" s="7">
        <f>597*1.25</f>
        <v>746.25</v>
      </c>
      <c r="E3" s="2">
        <v>400</v>
      </c>
      <c r="F3" s="2">
        <v>150000</v>
      </c>
      <c r="G3" s="2">
        <f t="shared" ref="G3:G9" si="0">D3*E3+F3</f>
        <v>448500</v>
      </c>
      <c r="H3" s="6">
        <v>0.02</v>
      </c>
      <c r="I3" s="2">
        <v>0</v>
      </c>
      <c r="J3" s="2">
        <v>1</v>
      </c>
      <c r="K3" s="2">
        <v>0.95</v>
      </c>
      <c r="L3" s="2">
        <v>40</v>
      </c>
      <c r="M3" t="str">
        <f t="shared" ref="M3:M9" si="1">L3*8760&amp;"h"</f>
        <v>350400h</v>
      </c>
      <c r="N3" s="2">
        <v>0</v>
      </c>
      <c r="O3" s="2">
        <v>2500</v>
      </c>
      <c r="P3" s="2">
        <v>0.1</v>
      </c>
      <c r="Q3">
        <f t="shared" ref="Q3:Q9" si="2">P3*D3/1000</f>
        <v>7.4624999999999997E-2</v>
      </c>
    </row>
    <row r="4" spans="1:17" x14ac:dyDescent="0.25">
      <c r="A4" t="s">
        <v>15</v>
      </c>
      <c r="B4" t="s">
        <v>19</v>
      </c>
      <c r="C4" t="s">
        <v>9</v>
      </c>
      <c r="D4" s="7">
        <f>556*1.25</f>
        <v>695</v>
      </c>
      <c r="E4" s="2">
        <v>400</v>
      </c>
      <c r="F4" s="2">
        <v>150000</v>
      </c>
      <c r="G4" s="2">
        <f t="shared" si="0"/>
        <v>428000</v>
      </c>
      <c r="H4" s="6">
        <v>0.02</v>
      </c>
      <c r="I4" s="2">
        <v>0</v>
      </c>
      <c r="J4" s="2">
        <v>1</v>
      </c>
      <c r="K4" s="2">
        <v>0.95</v>
      </c>
      <c r="L4" s="2">
        <v>40</v>
      </c>
      <c r="M4" t="str">
        <f t="shared" si="1"/>
        <v>350400h</v>
      </c>
      <c r="N4" s="2">
        <v>0</v>
      </c>
      <c r="O4" s="2">
        <v>1016</v>
      </c>
      <c r="P4" s="2">
        <v>0.1</v>
      </c>
      <c r="Q4">
        <f t="shared" si="2"/>
        <v>6.9500000000000006E-2</v>
      </c>
    </row>
    <row r="5" spans="1:17" x14ac:dyDescent="0.25">
      <c r="A5" t="s">
        <v>16</v>
      </c>
      <c r="B5" t="s">
        <v>17</v>
      </c>
      <c r="C5" t="s">
        <v>10</v>
      </c>
      <c r="D5" s="7">
        <f>261*1.25</f>
        <v>326.25</v>
      </c>
      <c r="E5" s="2">
        <v>400</v>
      </c>
      <c r="F5" s="2">
        <v>150000</v>
      </c>
      <c r="G5" s="2">
        <f t="shared" si="0"/>
        <v>280500</v>
      </c>
      <c r="H5" s="6">
        <v>0.02</v>
      </c>
      <c r="I5" s="2">
        <v>0</v>
      </c>
      <c r="J5" s="2">
        <v>1</v>
      </c>
      <c r="K5" s="2">
        <v>0.95</v>
      </c>
      <c r="L5" s="2">
        <v>40</v>
      </c>
      <c r="M5" t="str">
        <f t="shared" si="1"/>
        <v>350400h</v>
      </c>
      <c r="N5" s="2">
        <v>0</v>
      </c>
      <c r="O5" s="2">
        <v>3845</v>
      </c>
      <c r="P5" s="2">
        <v>0.1</v>
      </c>
      <c r="Q5">
        <f t="shared" si="2"/>
        <v>3.2625000000000001E-2</v>
      </c>
    </row>
    <row r="6" spans="1:17" x14ac:dyDescent="0.25">
      <c r="A6" t="s">
        <v>16</v>
      </c>
      <c r="B6" t="s">
        <v>18</v>
      </c>
      <c r="C6" t="s">
        <v>11</v>
      </c>
      <c r="D6" s="7">
        <f>667*1.25</f>
        <v>833.75</v>
      </c>
      <c r="E6" s="2">
        <v>400</v>
      </c>
      <c r="F6" s="2">
        <v>150000</v>
      </c>
      <c r="G6" s="2">
        <f t="shared" si="0"/>
        <v>483500</v>
      </c>
      <c r="H6" s="6">
        <v>0.02</v>
      </c>
      <c r="I6" s="2">
        <v>0</v>
      </c>
      <c r="J6" s="2">
        <v>1</v>
      </c>
      <c r="K6" s="2">
        <v>0.95</v>
      </c>
      <c r="L6" s="2">
        <v>40</v>
      </c>
      <c r="M6" t="str">
        <f t="shared" si="1"/>
        <v>350400h</v>
      </c>
      <c r="N6" s="2">
        <v>0</v>
      </c>
      <c r="O6" s="2">
        <v>1632</v>
      </c>
      <c r="P6" s="2">
        <v>0.1</v>
      </c>
      <c r="Q6">
        <f t="shared" si="2"/>
        <v>8.3375000000000005E-2</v>
      </c>
    </row>
    <row r="7" spans="1:17" x14ac:dyDescent="0.25">
      <c r="A7" t="s">
        <v>17</v>
      </c>
      <c r="B7" t="s">
        <v>18</v>
      </c>
      <c r="C7" t="s">
        <v>12</v>
      </c>
      <c r="D7" s="7">
        <f>726*1.25</f>
        <v>907.5</v>
      </c>
      <c r="E7" s="2">
        <v>400</v>
      </c>
      <c r="F7" s="2">
        <v>150000</v>
      </c>
      <c r="G7" s="2">
        <f t="shared" si="0"/>
        <v>513000</v>
      </c>
      <c r="H7" s="6">
        <v>0.02</v>
      </c>
      <c r="I7" s="2">
        <v>0</v>
      </c>
      <c r="J7" s="2">
        <v>1</v>
      </c>
      <c r="K7" s="2">
        <v>0.95</v>
      </c>
      <c r="L7" s="2">
        <v>40</v>
      </c>
      <c r="M7" t="str">
        <f t="shared" si="1"/>
        <v>350400h</v>
      </c>
      <c r="N7" s="2">
        <v>0</v>
      </c>
      <c r="O7" s="2">
        <v>2210</v>
      </c>
      <c r="P7" s="2">
        <v>0.1</v>
      </c>
      <c r="Q7">
        <f t="shared" si="2"/>
        <v>9.0749999999999997E-2</v>
      </c>
    </row>
    <row r="8" spans="1:17" x14ac:dyDescent="0.25">
      <c r="A8" t="s">
        <v>17</v>
      </c>
      <c r="B8" t="s">
        <v>19</v>
      </c>
      <c r="C8" t="s">
        <v>13</v>
      </c>
      <c r="D8" s="7">
        <f>896*1.25</f>
        <v>1120</v>
      </c>
      <c r="E8" s="2">
        <v>400</v>
      </c>
      <c r="F8" s="2">
        <v>150000</v>
      </c>
      <c r="G8" s="2">
        <f t="shared" si="0"/>
        <v>598000</v>
      </c>
      <c r="H8" s="6">
        <v>0.02</v>
      </c>
      <c r="I8" s="2">
        <v>0</v>
      </c>
      <c r="J8" s="2">
        <v>1</v>
      </c>
      <c r="K8" s="2">
        <v>0.95</v>
      </c>
      <c r="L8" s="2">
        <v>40</v>
      </c>
      <c r="M8" t="str">
        <f t="shared" si="1"/>
        <v>350400h</v>
      </c>
      <c r="N8" s="2">
        <v>0</v>
      </c>
      <c r="O8" s="2">
        <v>700</v>
      </c>
      <c r="P8" s="2">
        <v>0.1</v>
      </c>
      <c r="Q8">
        <f t="shared" si="2"/>
        <v>0.112</v>
      </c>
    </row>
    <row r="9" spans="1:17" x14ac:dyDescent="0.25">
      <c r="A9" t="s">
        <v>18</v>
      </c>
      <c r="B9" t="s">
        <v>19</v>
      </c>
      <c r="C9" t="s">
        <v>14</v>
      </c>
      <c r="D9" s="7">
        <f>876*1.25</f>
        <v>1095</v>
      </c>
      <c r="E9" s="2">
        <v>400</v>
      </c>
      <c r="F9" s="2">
        <v>150000</v>
      </c>
      <c r="G9" s="2">
        <f t="shared" si="0"/>
        <v>588000</v>
      </c>
      <c r="H9" s="6">
        <v>0.02</v>
      </c>
      <c r="I9" s="2">
        <v>0</v>
      </c>
      <c r="J9" s="2">
        <v>1</v>
      </c>
      <c r="K9" s="2">
        <v>0.95</v>
      </c>
      <c r="L9" s="2">
        <v>40</v>
      </c>
      <c r="M9" t="str">
        <f t="shared" si="1"/>
        <v>350400h</v>
      </c>
      <c r="N9" s="2">
        <v>0</v>
      </c>
      <c r="O9" s="2">
        <v>0</v>
      </c>
      <c r="P9" s="2">
        <v>0.1</v>
      </c>
      <c r="Q9">
        <f t="shared" si="2"/>
        <v>0.1095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2A29-8D88-4A90-A0FA-6EB45C773570}">
  <dimension ref="A1:C41"/>
  <sheetViews>
    <sheetView workbookViewId="0">
      <selection activeCell="C7" sqref="C7"/>
    </sheetView>
  </sheetViews>
  <sheetFormatPr defaultColWidth="11.42578125" defaultRowHeight="15" x14ac:dyDescent="0.25"/>
  <cols>
    <col min="1" max="1" width="20" bestFit="1" customWidth="1"/>
    <col min="3" max="3" width="12.28515625" bestFit="1" customWidth="1"/>
  </cols>
  <sheetData>
    <row r="1" spans="1:3" x14ac:dyDescent="0.25">
      <c r="A1" t="s">
        <v>37</v>
      </c>
      <c r="B1" t="s">
        <v>38</v>
      </c>
    </row>
    <row r="2" spans="1:3" x14ac:dyDescent="0.25">
      <c r="A2" t="s">
        <v>19</v>
      </c>
      <c r="B2" t="s">
        <v>39</v>
      </c>
      <c r="C2" s="1"/>
    </row>
    <row r="3" spans="1:3" x14ac:dyDescent="0.25">
      <c r="A3" t="s">
        <v>18</v>
      </c>
      <c r="B3" t="s">
        <v>39</v>
      </c>
      <c r="C3" s="1"/>
    </row>
    <row r="4" spans="1:3" x14ac:dyDescent="0.25">
      <c r="A4" t="s">
        <v>15</v>
      </c>
      <c r="B4" t="s">
        <v>39</v>
      </c>
      <c r="C4" s="1"/>
    </row>
    <row r="5" spans="1:3" x14ac:dyDescent="0.25">
      <c r="A5" t="s">
        <v>16</v>
      </c>
      <c r="B5" t="s">
        <v>39</v>
      </c>
      <c r="C5" s="1"/>
    </row>
    <row r="6" spans="1:3" x14ac:dyDescent="0.25">
      <c r="A6" t="s">
        <v>17</v>
      </c>
      <c r="B6" t="s">
        <v>39</v>
      </c>
      <c r="C6" s="1"/>
    </row>
    <row r="7" spans="1:3" x14ac:dyDescent="0.25"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0EE5-8B19-4B92-920C-9A11B3130D92}">
  <dimension ref="A1:M13"/>
  <sheetViews>
    <sheetView tabSelected="1" workbookViewId="0">
      <selection activeCell="R12" sqref="R12"/>
    </sheetView>
  </sheetViews>
  <sheetFormatPr defaultColWidth="11.42578125" defaultRowHeight="15" x14ac:dyDescent="0.25"/>
  <cols>
    <col min="1" max="1" width="15.85546875" bestFit="1" customWidth="1"/>
    <col min="2" max="2" width="15.7109375" bestFit="1" customWidth="1"/>
    <col min="3" max="4" width="18.7109375" bestFit="1" customWidth="1"/>
    <col min="5" max="5" width="18.7109375" customWidth="1"/>
    <col min="6" max="6" width="18.85546875" bestFit="1" customWidth="1"/>
    <col min="7" max="7" width="18.28515625" bestFit="1" customWidth="1"/>
    <col min="8" max="8" width="22.7109375" bestFit="1" customWidth="1"/>
    <col min="9" max="9" width="29.140625" bestFit="1" customWidth="1"/>
    <col min="10" max="10" width="10.140625" bestFit="1" customWidth="1"/>
    <col min="11" max="12" width="10.140625" customWidth="1"/>
    <col min="13" max="13" width="10.7109375" customWidth="1"/>
  </cols>
  <sheetData>
    <row r="1" spans="1:13" x14ac:dyDescent="0.25">
      <c r="A1" s="4" t="s">
        <v>30</v>
      </c>
      <c r="B1" s="3" t="s">
        <v>24</v>
      </c>
      <c r="C1" s="3" t="s">
        <v>22</v>
      </c>
      <c r="D1" s="3" t="s">
        <v>23</v>
      </c>
      <c r="E1" s="3" t="s">
        <v>109</v>
      </c>
      <c r="F1" s="5" t="s">
        <v>26</v>
      </c>
      <c r="G1" s="3" t="s">
        <v>34</v>
      </c>
      <c r="H1" s="5" t="s">
        <v>149</v>
      </c>
      <c r="I1" s="5" t="s">
        <v>28</v>
      </c>
      <c r="J1" s="5" t="s">
        <v>31</v>
      </c>
      <c r="K1" s="5" t="s">
        <v>113</v>
      </c>
      <c r="L1" s="5" t="s">
        <v>114</v>
      </c>
      <c r="M1" s="5" t="s">
        <v>46</v>
      </c>
    </row>
    <row r="2" spans="1:13" x14ac:dyDescent="0.25">
      <c r="A2" s="4" t="s">
        <v>25</v>
      </c>
      <c r="B2" s="3" t="s">
        <v>112</v>
      </c>
      <c r="C2" s="3" t="s">
        <v>21</v>
      </c>
      <c r="D2" s="3" t="s">
        <v>125</v>
      </c>
      <c r="E2" s="3"/>
      <c r="F2" s="5" t="s">
        <v>27</v>
      </c>
      <c r="G2" s="3" t="s">
        <v>35</v>
      </c>
      <c r="H2" s="5"/>
      <c r="I2" s="5"/>
      <c r="J2" s="5"/>
      <c r="K2" s="5"/>
      <c r="L2" s="5"/>
      <c r="M2" s="5"/>
    </row>
    <row r="3" spans="1:13" x14ac:dyDescent="0.25">
      <c r="A3" s="4" t="s">
        <v>124</v>
      </c>
      <c r="B3" s="3" t="s">
        <v>112</v>
      </c>
      <c r="C3" s="3"/>
      <c r="D3" s="3"/>
      <c r="E3" s="3"/>
      <c r="F3" s="5"/>
      <c r="G3" s="3"/>
      <c r="H3" s="5" t="s">
        <v>122</v>
      </c>
      <c r="I3" s="5" t="s">
        <v>122</v>
      </c>
      <c r="J3" s="5" t="s">
        <v>20</v>
      </c>
      <c r="K3" s="5" t="s">
        <v>111</v>
      </c>
      <c r="L3" s="5" t="s">
        <v>123</v>
      </c>
      <c r="M3" s="5" t="b">
        <v>1</v>
      </c>
    </row>
    <row r="4" spans="1:13" x14ac:dyDescent="0.25">
      <c r="A4" s="4" t="s">
        <v>110</v>
      </c>
      <c r="B4" s="3" t="s">
        <v>112</v>
      </c>
      <c r="C4" s="3"/>
      <c r="D4" s="3"/>
      <c r="E4" s="3"/>
      <c r="F4" s="5"/>
      <c r="G4" s="3"/>
      <c r="H4" s="5"/>
      <c r="I4" s="5" t="s">
        <v>122</v>
      </c>
      <c r="J4" s="5"/>
      <c r="K4" s="5"/>
      <c r="L4" s="5"/>
      <c r="M4" s="5" t="b">
        <v>0</v>
      </c>
    </row>
    <row r="5" spans="1:13" x14ac:dyDescent="0.25">
      <c r="A5" s="4" t="s">
        <v>110</v>
      </c>
      <c r="B5" s="3" t="s">
        <v>112</v>
      </c>
      <c r="C5" s="3"/>
      <c r="D5" s="3"/>
      <c r="E5" s="3" t="s">
        <v>126</v>
      </c>
      <c r="F5" s="5"/>
      <c r="G5" s="3"/>
      <c r="H5" s="5" t="s">
        <v>119</v>
      </c>
      <c r="I5" s="5" t="s">
        <v>119</v>
      </c>
      <c r="J5" s="5" t="s">
        <v>20</v>
      </c>
      <c r="K5" s="5" t="s">
        <v>111</v>
      </c>
      <c r="L5" s="5" t="s">
        <v>126</v>
      </c>
      <c r="M5" s="5" t="b">
        <v>1</v>
      </c>
    </row>
    <row r="6" spans="1:13" x14ac:dyDescent="0.25">
      <c r="A6" s="4" t="s">
        <v>25</v>
      </c>
      <c r="B6" s="3" t="s">
        <v>112</v>
      </c>
      <c r="C6" s="3"/>
      <c r="D6" s="3"/>
      <c r="E6" s="3"/>
      <c r="F6" s="5"/>
      <c r="G6" s="3"/>
      <c r="H6" s="5"/>
      <c r="I6" s="5" t="s">
        <v>119</v>
      </c>
      <c r="J6" s="5"/>
      <c r="K6" s="5"/>
      <c r="L6" s="5"/>
      <c r="M6" s="5" t="b">
        <v>0</v>
      </c>
    </row>
    <row r="7" spans="1:13" x14ac:dyDescent="0.25">
      <c r="A7" s="4" t="s">
        <v>110</v>
      </c>
      <c r="B7" s="3" t="s">
        <v>112</v>
      </c>
      <c r="C7" s="3"/>
      <c r="D7" s="3"/>
      <c r="E7" s="3"/>
      <c r="F7" s="5"/>
      <c r="G7" s="3"/>
      <c r="H7" s="5" t="s">
        <v>120</v>
      </c>
      <c r="I7" s="5" t="s">
        <v>120</v>
      </c>
      <c r="J7" s="5" t="s">
        <v>121</v>
      </c>
      <c r="K7" s="5" t="s">
        <v>126</v>
      </c>
      <c r="L7" s="5" t="s">
        <v>127</v>
      </c>
      <c r="M7" s="5" t="b">
        <v>1</v>
      </c>
    </row>
    <row r="8" spans="1:13" x14ac:dyDescent="0.25">
      <c r="A8" s="4" t="s">
        <v>25</v>
      </c>
      <c r="B8" s="3" t="s">
        <v>112</v>
      </c>
      <c r="C8" s="3"/>
      <c r="D8" s="3"/>
      <c r="E8" s="3"/>
      <c r="F8" s="5"/>
      <c r="G8" s="3"/>
      <c r="H8" s="5"/>
      <c r="I8" s="5" t="s">
        <v>120</v>
      </c>
      <c r="J8" s="5"/>
      <c r="K8" s="5"/>
      <c r="L8" s="5"/>
      <c r="M8" s="5" t="b">
        <v>0</v>
      </c>
    </row>
    <row r="9" spans="1:13" x14ac:dyDescent="0.25">
      <c r="A9" s="4" t="s">
        <v>110</v>
      </c>
      <c r="B9" s="3" t="s">
        <v>112</v>
      </c>
      <c r="C9" s="3"/>
      <c r="D9" s="3"/>
      <c r="E9" s="3"/>
      <c r="F9" s="5"/>
      <c r="G9" s="3"/>
      <c r="H9" s="5"/>
      <c r="I9" s="5" t="s">
        <v>147</v>
      </c>
      <c r="J9" s="5" t="s">
        <v>146</v>
      </c>
      <c r="K9" s="5" t="s">
        <v>126</v>
      </c>
      <c r="L9" s="5" t="s">
        <v>127</v>
      </c>
      <c r="M9" s="5" t="b">
        <v>1</v>
      </c>
    </row>
    <row r="10" spans="1:13" x14ac:dyDescent="0.25">
      <c r="A10" s="4" t="s">
        <v>25</v>
      </c>
      <c r="B10" s="3" t="s">
        <v>112</v>
      </c>
      <c r="C10" s="3"/>
      <c r="D10" s="3"/>
      <c r="E10" s="3"/>
      <c r="F10" s="5"/>
      <c r="G10" s="3"/>
      <c r="H10" s="5"/>
      <c r="I10" s="5" t="s">
        <v>147</v>
      </c>
      <c r="J10" s="5"/>
      <c r="K10" s="5"/>
      <c r="L10" s="5"/>
      <c r="M10" s="5" t="b">
        <v>0</v>
      </c>
    </row>
    <row r="11" spans="1:13" x14ac:dyDescent="0.25">
      <c r="A11" s="4" t="s">
        <v>110</v>
      </c>
      <c r="B11" s="3" t="s">
        <v>112</v>
      </c>
      <c r="C11" s="3"/>
      <c r="D11" s="3"/>
      <c r="E11" s="3"/>
      <c r="F11" s="5"/>
      <c r="G11" s="3"/>
      <c r="H11" s="5"/>
      <c r="I11" s="5" t="s">
        <v>148</v>
      </c>
      <c r="J11" s="5" t="s">
        <v>126</v>
      </c>
      <c r="K11" s="5" t="s">
        <v>126</v>
      </c>
      <c r="L11" s="5" t="s">
        <v>127</v>
      </c>
      <c r="M11" s="5" t="b">
        <v>1</v>
      </c>
    </row>
    <row r="12" spans="1:13" x14ac:dyDescent="0.25">
      <c r="A12" s="4" t="s">
        <v>25</v>
      </c>
      <c r="B12" s="3" t="s">
        <v>112</v>
      </c>
      <c r="C12" s="3"/>
      <c r="D12" s="3"/>
      <c r="E12" s="3"/>
      <c r="F12" s="5"/>
      <c r="G12" s="3"/>
      <c r="H12" s="5"/>
      <c r="I12" s="5" t="s">
        <v>148</v>
      </c>
      <c r="J12" s="5"/>
      <c r="K12" s="5"/>
      <c r="L12" s="5"/>
      <c r="M12" s="5" t="b">
        <v>0</v>
      </c>
    </row>
    <row r="13" spans="1:13" x14ac:dyDescent="0.25">
      <c r="A13" s="4"/>
      <c r="B13" s="3"/>
      <c r="C13" s="3"/>
      <c r="D13" s="3"/>
      <c r="E13" s="3"/>
      <c r="F13" s="5"/>
      <c r="G13" s="3"/>
      <c r="H13" s="5"/>
      <c r="I13" s="5"/>
      <c r="J13" s="5"/>
      <c r="K13" s="5"/>
      <c r="L13" s="5"/>
      <c r="M13" s="5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AED2-4156-4414-A964-AF320110ED91}">
  <dimension ref="A1:C28"/>
  <sheetViews>
    <sheetView workbookViewId="0">
      <selection activeCell="L9" sqref="L9"/>
    </sheetView>
  </sheetViews>
  <sheetFormatPr defaultRowHeight="15" x14ac:dyDescent="0.25"/>
  <cols>
    <col min="1" max="1" width="9.7109375" bestFit="1" customWidth="1"/>
    <col min="2" max="2" width="21.7109375" bestFit="1" customWidth="1"/>
    <col min="3" max="3" width="28" bestFit="1" customWidth="1"/>
  </cols>
  <sheetData>
    <row r="1" spans="1:3" x14ac:dyDescent="0.25">
      <c r="A1" t="s">
        <v>24</v>
      </c>
      <c r="B1" t="s">
        <v>32</v>
      </c>
      <c r="C1" t="s">
        <v>51</v>
      </c>
    </row>
    <row r="2" spans="1:3" x14ac:dyDescent="0.25">
      <c r="A2" t="s">
        <v>112</v>
      </c>
      <c r="B2" t="s">
        <v>116</v>
      </c>
      <c r="C2" t="s">
        <v>115</v>
      </c>
    </row>
    <row r="3" spans="1:3" x14ac:dyDescent="0.25">
      <c r="A3" t="s">
        <v>112</v>
      </c>
      <c r="B3" t="s">
        <v>117</v>
      </c>
      <c r="C3" t="s">
        <v>53</v>
      </c>
    </row>
    <row r="4" spans="1:3" x14ac:dyDescent="0.25">
      <c r="A4" t="s">
        <v>112</v>
      </c>
      <c r="B4" t="s">
        <v>117</v>
      </c>
      <c r="C4" t="s">
        <v>60</v>
      </c>
    </row>
    <row r="5" spans="1:3" x14ac:dyDescent="0.25">
      <c r="A5" t="s">
        <v>112</v>
      </c>
      <c r="B5" t="s">
        <v>117</v>
      </c>
      <c r="C5" t="s">
        <v>62</v>
      </c>
    </row>
    <row r="6" spans="1:3" x14ac:dyDescent="0.25">
      <c r="A6" t="s">
        <v>112</v>
      </c>
      <c r="B6" t="s">
        <v>117</v>
      </c>
      <c r="C6" t="s">
        <v>63</v>
      </c>
    </row>
    <row r="7" spans="1:3" x14ac:dyDescent="0.25">
      <c r="A7" t="s">
        <v>112</v>
      </c>
      <c r="B7" t="s">
        <v>117</v>
      </c>
      <c r="C7" t="s">
        <v>64</v>
      </c>
    </row>
    <row r="8" spans="1:3" x14ac:dyDescent="0.25">
      <c r="A8" t="s">
        <v>112</v>
      </c>
      <c r="B8" t="s">
        <v>117</v>
      </c>
      <c r="C8" t="s">
        <v>77</v>
      </c>
    </row>
    <row r="9" spans="1:3" x14ac:dyDescent="0.25">
      <c r="A9" t="s">
        <v>112</v>
      </c>
      <c r="B9" t="s">
        <v>117</v>
      </c>
      <c r="C9" t="s">
        <v>81</v>
      </c>
    </row>
    <row r="10" spans="1:3" x14ac:dyDescent="0.25">
      <c r="A10" t="s">
        <v>112</v>
      </c>
      <c r="B10" t="s">
        <v>117</v>
      </c>
      <c r="C10" t="s">
        <v>101</v>
      </c>
    </row>
    <row r="11" spans="1:3" x14ac:dyDescent="0.25">
      <c r="A11" t="s">
        <v>112</v>
      </c>
      <c r="B11" t="s">
        <v>117</v>
      </c>
      <c r="C11" t="s">
        <v>102</v>
      </c>
    </row>
    <row r="12" spans="1:3" x14ac:dyDescent="0.25">
      <c r="A12" t="s">
        <v>112</v>
      </c>
      <c r="B12" t="s">
        <v>117</v>
      </c>
      <c r="C12" t="s">
        <v>144</v>
      </c>
    </row>
    <row r="13" spans="1:3" x14ac:dyDescent="0.25">
      <c r="A13" t="s">
        <v>112</v>
      </c>
      <c r="B13" t="s">
        <v>118</v>
      </c>
      <c r="C13" t="s">
        <v>95</v>
      </c>
    </row>
    <row r="14" spans="1:3" x14ac:dyDescent="0.25">
      <c r="A14" t="s">
        <v>112</v>
      </c>
      <c r="B14" t="s">
        <v>118</v>
      </c>
      <c r="C14" t="s">
        <v>90</v>
      </c>
    </row>
    <row r="15" spans="1:3" x14ac:dyDescent="0.25">
      <c r="A15" t="s">
        <v>112</v>
      </c>
      <c r="B15" t="s">
        <v>118</v>
      </c>
      <c r="C15" t="s">
        <v>86</v>
      </c>
    </row>
    <row r="16" spans="1:3" x14ac:dyDescent="0.25">
      <c r="A16" t="s">
        <v>112</v>
      </c>
      <c r="B16" t="s">
        <v>118</v>
      </c>
      <c r="C16" t="s">
        <v>88</v>
      </c>
    </row>
    <row r="17" spans="1:3" x14ac:dyDescent="0.25">
      <c r="A17" t="s">
        <v>112</v>
      </c>
      <c r="B17" t="s">
        <v>118</v>
      </c>
      <c r="C17" t="s">
        <v>94</v>
      </c>
    </row>
    <row r="18" spans="1:3" x14ac:dyDescent="0.25">
      <c r="A18" t="s">
        <v>112</v>
      </c>
      <c r="B18" t="s">
        <v>118</v>
      </c>
      <c r="C18" t="s">
        <v>98</v>
      </c>
    </row>
    <row r="19" spans="1:3" x14ac:dyDescent="0.25">
      <c r="A19" t="s">
        <v>112</v>
      </c>
      <c r="B19" t="s">
        <v>118</v>
      </c>
      <c r="C19" t="s">
        <v>96</v>
      </c>
    </row>
    <row r="20" spans="1:3" x14ac:dyDescent="0.25">
      <c r="A20" t="s">
        <v>112</v>
      </c>
      <c r="B20" t="s">
        <v>118</v>
      </c>
      <c r="C20" t="s">
        <v>97</v>
      </c>
    </row>
    <row r="21" spans="1:3" x14ac:dyDescent="0.25">
      <c r="A21" t="s">
        <v>112</v>
      </c>
      <c r="B21" t="s">
        <v>118</v>
      </c>
      <c r="C21" t="s">
        <v>93</v>
      </c>
    </row>
    <row r="22" spans="1:3" x14ac:dyDescent="0.25">
      <c r="A22" t="s">
        <v>112</v>
      </c>
      <c r="B22" t="s">
        <v>118</v>
      </c>
      <c r="C22" t="s">
        <v>92</v>
      </c>
    </row>
    <row r="23" spans="1:3" x14ac:dyDescent="0.25">
      <c r="A23" t="s">
        <v>112</v>
      </c>
      <c r="B23" t="s">
        <v>118</v>
      </c>
      <c r="C23" t="s">
        <v>91</v>
      </c>
    </row>
    <row r="24" spans="1:3" x14ac:dyDescent="0.25">
      <c r="A24" t="s">
        <v>112</v>
      </c>
      <c r="B24" t="s">
        <v>118</v>
      </c>
      <c r="C24" t="s">
        <v>87</v>
      </c>
    </row>
    <row r="25" spans="1:3" x14ac:dyDescent="0.25">
      <c r="A25" t="s">
        <v>112</v>
      </c>
      <c r="B25" t="s">
        <v>118</v>
      </c>
      <c r="C25" t="s">
        <v>100</v>
      </c>
    </row>
    <row r="26" spans="1:3" x14ac:dyDescent="0.25">
      <c r="A26" t="s">
        <v>112</v>
      </c>
      <c r="B26" t="s">
        <v>118</v>
      </c>
      <c r="C26" t="s">
        <v>89</v>
      </c>
    </row>
    <row r="27" spans="1:3" x14ac:dyDescent="0.25">
      <c r="A27" t="s">
        <v>112</v>
      </c>
      <c r="B27" t="s">
        <v>118</v>
      </c>
      <c r="C27" t="s">
        <v>99</v>
      </c>
    </row>
    <row r="28" spans="1:3" x14ac:dyDescent="0.25">
      <c r="A28" t="s">
        <v>112</v>
      </c>
      <c r="B28" t="s">
        <v>118</v>
      </c>
      <c r="C28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19B3-8178-4738-B107-E4543E6C59AD}">
  <dimension ref="A1:I10"/>
  <sheetViews>
    <sheetView workbookViewId="0">
      <selection activeCell="C13" sqref="C13"/>
    </sheetView>
  </sheetViews>
  <sheetFormatPr defaultRowHeight="15" x14ac:dyDescent="0.25"/>
  <cols>
    <col min="1" max="1" width="17.5703125" bestFit="1" customWidth="1"/>
    <col min="2" max="2" width="15.85546875" bestFit="1" customWidth="1"/>
    <col min="3" max="3" width="22.28515625" bestFit="1" customWidth="1"/>
    <col min="4" max="4" width="15.140625" bestFit="1" customWidth="1"/>
    <col min="5" max="5" width="23.7109375" bestFit="1" customWidth="1"/>
    <col min="6" max="6" width="17.5703125" bestFit="1" customWidth="1"/>
    <col min="7" max="7" width="26.140625" bestFit="1" customWidth="1"/>
    <col min="8" max="8" width="19" bestFit="1" customWidth="1"/>
    <col min="9" max="9" width="27.5703125" bestFit="1" customWidth="1"/>
  </cols>
  <sheetData>
    <row r="1" spans="1:9" x14ac:dyDescent="0.25"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25">
      <c r="A2" t="s">
        <v>25</v>
      </c>
      <c r="B2" t="str">
        <f>A2</f>
        <v>Base</v>
      </c>
      <c r="C2" t="str">
        <f>B2</f>
        <v>Base</v>
      </c>
      <c r="D2" t="str">
        <f t="shared" ref="D2:I2" si="0">C2</f>
        <v>Base</v>
      </c>
      <c r="E2" t="str">
        <f t="shared" si="0"/>
        <v>Base</v>
      </c>
      <c r="F2" t="str">
        <f t="shared" si="0"/>
        <v>Base</v>
      </c>
      <c r="G2" t="str">
        <f t="shared" si="0"/>
        <v>Base</v>
      </c>
      <c r="H2" t="str">
        <f t="shared" si="0"/>
        <v>Base</v>
      </c>
      <c r="I2" t="str">
        <f t="shared" si="0"/>
        <v>Base</v>
      </c>
    </row>
    <row r="3" spans="1:9" x14ac:dyDescent="0.25">
      <c r="A3" t="s">
        <v>140</v>
      </c>
      <c r="D3" t="str">
        <f>A3</f>
        <v>IntegerVariables</v>
      </c>
      <c r="E3" t="str">
        <f>D3</f>
        <v>IntegerVariables</v>
      </c>
      <c r="H3" t="str">
        <f>A3</f>
        <v>IntegerVariables</v>
      </c>
      <c r="I3" t="str">
        <f>H3</f>
        <v>IntegerVariables</v>
      </c>
    </row>
    <row r="4" spans="1:9" x14ac:dyDescent="0.25">
      <c r="A4" t="s">
        <v>124</v>
      </c>
      <c r="B4" t="str">
        <f>A4</f>
        <v>PerfectForesight</v>
      </c>
      <c r="C4" t="str">
        <f t="shared" ref="C4:E4" si="1">B4</f>
        <v>PerfectForesight</v>
      </c>
      <c r="D4" t="str">
        <f t="shared" si="1"/>
        <v>PerfectForesight</v>
      </c>
      <c r="E4" t="str">
        <f t="shared" si="1"/>
        <v>PerfectForesight</v>
      </c>
    </row>
    <row r="5" spans="1:9" x14ac:dyDescent="0.25">
      <c r="A5" t="s">
        <v>141</v>
      </c>
      <c r="C5" t="str">
        <f>A5</f>
        <v>RampBase</v>
      </c>
      <c r="E5" t="str">
        <f>A5</f>
        <v>RampBase</v>
      </c>
      <c r="G5" t="str">
        <f>A5</f>
        <v>RampBase</v>
      </c>
      <c r="I5" t="str">
        <f>G5</f>
        <v>RampBase</v>
      </c>
    </row>
    <row r="6" spans="1:9" x14ac:dyDescent="0.25">
      <c r="A6" t="s">
        <v>110</v>
      </c>
      <c r="F6" t="str">
        <f>A6</f>
        <v>RollingHorizon</v>
      </c>
      <c r="G6" t="str">
        <f>F6</f>
        <v>RollingHorizon</v>
      </c>
      <c r="H6" t="str">
        <f t="shared" ref="H6:I6" si="2">G6</f>
        <v>RollingHorizon</v>
      </c>
      <c r="I6" t="str">
        <f t="shared" si="2"/>
        <v>RollingHorizon</v>
      </c>
    </row>
    <row r="7" spans="1:9" x14ac:dyDescent="0.25">
      <c r="A7" t="s">
        <v>145</v>
      </c>
      <c r="H7" t="s">
        <v>145</v>
      </c>
      <c r="I7" t="s">
        <v>145</v>
      </c>
    </row>
    <row r="8" spans="1:9" x14ac:dyDescent="0.25">
      <c r="A8" t="s">
        <v>143</v>
      </c>
      <c r="C8" t="str">
        <f>A8</f>
        <v>StartShutCost</v>
      </c>
      <c r="E8" t="str">
        <f>A8</f>
        <v>StartShutCost</v>
      </c>
      <c r="G8" t="str">
        <f>A8</f>
        <v>StartShutCost</v>
      </c>
      <c r="I8" t="str">
        <f>G8</f>
        <v>StartShutCost</v>
      </c>
    </row>
    <row r="9" spans="1:9" x14ac:dyDescent="0.25">
      <c r="A9" t="s">
        <v>142</v>
      </c>
    </row>
    <row r="10" spans="1:9" x14ac:dyDescent="0.25">
      <c r="A10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CEC5-1066-4F7A-BF5F-DB7C73C83249}">
  <dimension ref="A1:D74"/>
  <sheetViews>
    <sheetView zoomScaleNormal="100" workbookViewId="0">
      <selection activeCell="D28" sqref="D28"/>
    </sheetView>
  </sheetViews>
  <sheetFormatPr defaultColWidth="11.42578125" defaultRowHeight="15" x14ac:dyDescent="0.25"/>
  <cols>
    <col min="1" max="1" width="26.42578125" customWidth="1"/>
    <col min="2" max="2" width="33.42578125" bestFit="1" customWidth="1"/>
    <col min="3" max="3" width="16.28515625" bestFit="1" customWidth="1"/>
  </cols>
  <sheetData>
    <row r="1" spans="1:4" x14ac:dyDescent="0.25">
      <c r="A1" t="s">
        <v>48</v>
      </c>
      <c r="B1" t="s">
        <v>49</v>
      </c>
      <c r="C1" t="s">
        <v>104</v>
      </c>
      <c r="D1" t="s">
        <v>46</v>
      </c>
    </row>
    <row r="2" spans="1:4" x14ac:dyDescent="0.25">
      <c r="A2" t="s">
        <v>38</v>
      </c>
      <c r="B2" t="s">
        <v>39</v>
      </c>
      <c r="C2" t="s">
        <v>25</v>
      </c>
      <c r="D2" t="s">
        <v>47</v>
      </c>
    </row>
    <row r="3" spans="1:4" x14ac:dyDescent="0.25">
      <c r="A3" t="s">
        <v>38</v>
      </c>
      <c r="B3" t="s">
        <v>50</v>
      </c>
      <c r="C3" t="s">
        <v>25</v>
      </c>
      <c r="D3" t="s">
        <v>47</v>
      </c>
    </row>
    <row r="4" spans="1:4" x14ac:dyDescent="0.25">
      <c r="A4" t="s">
        <v>40</v>
      </c>
      <c r="B4" t="s">
        <v>14</v>
      </c>
      <c r="C4" t="s">
        <v>25</v>
      </c>
      <c r="D4" t="s">
        <v>47</v>
      </c>
    </row>
    <row r="5" spans="1:4" x14ac:dyDescent="0.25">
      <c r="A5" t="s">
        <v>40</v>
      </c>
      <c r="B5" t="s">
        <v>9</v>
      </c>
      <c r="C5" t="s">
        <v>25</v>
      </c>
      <c r="D5" t="s">
        <v>47</v>
      </c>
    </row>
    <row r="6" spans="1:4" x14ac:dyDescent="0.25">
      <c r="A6" t="s">
        <v>40</v>
      </c>
      <c r="B6" t="s">
        <v>7</v>
      </c>
      <c r="C6" t="s">
        <v>25</v>
      </c>
      <c r="D6" t="s">
        <v>47</v>
      </c>
    </row>
    <row r="7" spans="1:4" x14ac:dyDescent="0.25">
      <c r="A7" t="s">
        <v>40</v>
      </c>
      <c r="B7" t="s">
        <v>8</v>
      </c>
      <c r="C7" t="s">
        <v>25</v>
      </c>
      <c r="D7" t="s">
        <v>47</v>
      </c>
    </row>
    <row r="8" spans="1:4" x14ac:dyDescent="0.25">
      <c r="A8" t="s">
        <v>40</v>
      </c>
      <c r="B8" t="s">
        <v>11</v>
      </c>
      <c r="C8" t="s">
        <v>25</v>
      </c>
      <c r="D8" t="s">
        <v>47</v>
      </c>
    </row>
    <row r="9" spans="1:4" x14ac:dyDescent="0.25">
      <c r="A9" t="s">
        <v>40</v>
      </c>
      <c r="B9" t="s">
        <v>10</v>
      </c>
      <c r="C9" t="s">
        <v>25</v>
      </c>
      <c r="D9" t="s">
        <v>47</v>
      </c>
    </row>
    <row r="10" spans="1:4" x14ac:dyDescent="0.25">
      <c r="A10" t="s">
        <v>40</v>
      </c>
      <c r="B10" t="s">
        <v>13</v>
      </c>
      <c r="C10" t="s">
        <v>25</v>
      </c>
      <c r="D10" t="s">
        <v>47</v>
      </c>
    </row>
    <row r="11" spans="1:4" x14ac:dyDescent="0.25">
      <c r="A11" t="s">
        <v>40</v>
      </c>
      <c r="B11" t="s">
        <v>12</v>
      </c>
      <c r="C11" t="s">
        <v>25</v>
      </c>
      <c r="D11" t="s">
        <v>47</v>
      </c>
    </row>
    <row r="12" spans="1:4" x14ac:dyDescent="0.25">
      <c r="A12" t="s">
        <v>24</v>
      </c>
      <c r="B12" t="s">
        <v>112</v>
      </c>
      <c r="C12" t="s">
        <v>25</v>
      </c>
      <c r="D12" t="s">
        <v>47</v>
      </c>
    </row>
    <row r="13" spans="1:4" x14ac:dyDescent="0.25">
      <c r="A13" t="s">
        <v>37</v>
      </c>
      <c r="B13" t="s">
        <v>19</v>
      </c>
      <c r="C13" t="s">
        <v>25</v>
      </c>
      <c r="D13" t="s">
        <v>47</v>
      </c>
    </row>
    <row r="14" spans="1:4" x14ac:dyDescent="0.25">
      <c r="A14" t="s">
        <v>37</v>
      </c>
      <c r="B14" t="s">
        <v>18</v>
      </c>
      <c r="C14" t="s">
        <v>25</v>
      </c>
      <c r="D14" t="s">
        <v>47</v>
      </c>
    </row>
    <row r="15" spans="1:4" x14ac:dyDescent="0.25">
      <c r="A15" t="s">
        <v>37</v>
      </c>
      <c r="B15" t="s">
        <v>15</v>
      </c>
      <c r="C15" t="s">
        <v>25</v>
      </c>
      <c r="D15" t="s">
        <v>47</v>
      </c>
    </row>
    <row r="16" spans="1:4" x14ac:dyDescent="0.25">
      <c r="A16" t="s">
        <v>37</v>
      </c>
      <c r="B16" t="s">
        <v>16</v>
      </c>
      <c r="C16" t="s">
        <v>25</v>
      </c>
      <c r="D16" t="s">
        <v>47</v>
      </c>
    </row>
    <row r="17" spans="1:4" x14ac:dyDescent="0.25">
      <c r="A17" t="s">
        <v>37</v>
      </c>
      <c r="B17" t="s">
        <v>17</v>
      </c>
      <c r="C17" t="s">
        <v>25</v>
      </c>
      <c r="D17" t="s">
        <v>47</v>
      </c>
    </row>
    <row r="18" spans="1:4" x14ac:dyDescent="0.25">
      <c r="A18" t="s">
        <v>37</v>
      </c>
      <c r="B18" t="s">
        <v>50</v>
      </c>
      <c r="C18" t="s">
        <v>25</v>
      </c>
      <c r="D18" t="s">
        <v>47</v>
      </c>
    </row>
    <row r="19" spans="1:4" x14ac:dyDescent="0.25">
      <c r="A19" t="s">
        <v>51</v>
      </c>
      <c r="B19" t="s">
        <v>52</v>
      </c>
      <c r="C19" t="s">
        <v>25</v>
      </c>
      <c r="D19" t="s">
        <v>47</v>
      </c>
    </row>
    <row r="20" spans="1:4" x14ac:dyDescent="0.25">
      <c r="A20" t="s">
        <v>51</v>
      </c>
      <c r="B20" t="s">
        <v>53</v>
      </c>
      <c r="C20" t="s">
        <v>25</v>
      </c>
      <c r="D20" t="s">
        <v>47</v>
      </c>
    </row>
    <row r="21" spans="1:4" x14ac:dyDescent="0.25">
      <c r="A21" t="s">
        <v>51</v>
      </c>
      <c r="B21" t="s">
        <v>54</v>
      </c>
      <c r="C21" t="s">
        <v>25</v>
      </c>
      <c r="D21" t="s">
        <v>47</v>
      </c>
    </row>
    <row r="22" spans="1:4" x14ac:dyDescent="0.25">
      <c r="A22" t="s">
        <v>51</v>
      </c>
      <c r="B22" t="s">
        <v>55</v>
      </c>
      <c r="C22" t="s">
        <v>25</v>
      </c>
      <c r="D22" t="s">
        <v>47</v>
      </c>
    </row>
    <row r="23" spans="1:4" x14ac:dyDescent="0.25">
      <c r="A23" t="s">
        <v>51</v>
      </c>
      <c r="B23" t="s">
        <v>56</v>
      </c>
      <c r="C23" t="s">
        <v>25</v>
      </c>
      <c r="D23" t="s">
        <v>47</v>
      </c>
    </row>
    <row r="24" spans="1:4" x14ac:dyDescent="0.25">
      <c r="A24" t="s">
        <v>51</v>
      </c>
      <c r="B24" t="s">
        <v>57</v>
      </c>
      <c r="C24" t="s">
        <v>25</v>
      </c>
      <c r="D24" t="s">
        <v>47</v>
      </c>
    </row>
    <row r="25" spans="1:4" x14ac:dyDescent="0.25">
      <c r="A25" t="s">
        <v>51</v>
      </c>
      <c r="B25" t="s">
        <v>58</v>
      </c>
      <c r="C25" t="s">
        <v>25</v>
      </c>
      <c r="D25" t="s">
        <v>47</v>
      </c>
    </row>
    <row r="26" spans="1:4" x14ac:dyDescent="0.25">
      <c r="A26" t="s">
        <v>51</v>
      </c>
      <c r="B26" t="s">
        <v>59</v>
      </c>
      <c r="C26" t="s">
        <v>25</v>
      </c>
      <c r="D26" t="s">
        <v>47</v>
      </c>
    </row>
    <row r="27" spans="1:4" x14ac:dyDescent="0.25">
      <c r="A27" t="s">
        <v>51</v>
      </c>
      <c r="B27" t="s">
        <v>60</v>
      </c>
      <c r="C27" t="s">
        <v>25</v>
      </c>
      <c r="D27" t="s">
        <v>47</v>
      </c>
    </row>
    <row r="28" spans="1:4" x14ac:dyDescent="0.25">
      <c r="A28" t="s">
        <v>51</v>
      </c>
      <c r="B28" t="s">
        <v>61</v>
      </c>
      <c r="C28" t="s">
        <v>25</v>
      </c>
      <c r="D28" t="s">
        <v>47</v>
      </c>
    </row>
    <row r="29" spans="1:4" x14ac:dyDescent="0.25">
      <c r="A29" t="s">
        <v>51</v>
      </c>
      <c r="B29" t="s">
        <v>62</v>
      </c>
      <c r="C29" t="s">
        <v>25</v>
      </c>
      <c r="D29" t="s">
        <v>47</v>
      </c>
    </row>
    <row r="30" spans="1:4" x14ac:dyDescent="0.25">
      <c r="A30" t="s">
        <v>51</v>
      </c>
      <c r="B30" t="s">
        <v>63</v>
      </c>
      <c r="C30" t="s">
        <v>25</v>
      </c>
      <c r="D30" t="s">
        <v>47</v>
      </c>
    </row>
    <row r="31" spans="1:4" x14ac:dyDescent="0.25">
      <c r="A31" t="s">
        <v>51</v>
      </c>
      <c r="B31" t="s">
        <v>64</v>
      </c>
      <c r="C31" t="s">
        <v>25</v>
      </c>
      <c r="D31" t="s">
        <v>47</v>
      </c>
    </row>
    <row r="32" spans="1:4" x14ac:dyDescent="0.25">
      <c r="A32" t="s">
        <v>51</v>
      </c>
      <c r="B32" t="s">
        <v>103</v>
      </c>
      <c r="C32" t="s">
        <v>25</v>
      </c>
      <c r="D32" t="s">
        <v>47</v>
      </c>
    </row>
    <row r="33" spans="1:4" x14ac:dyDescent="0.25">
      <c r="A33" t="s">
        <v>51</v>
      </c>
      <c r="B33" t="s">
        <v>65</v>
      </c>
      <c r="C33" t="s">
        <v>25</v>
      </c>
      <c r="D33" t="s">
        <v>47</v>
      </c>
    </row>
    <row r="34" spans="1:4" x14ac:dyDescent="0.25">
      <c r="A34" t="s">
        <v>51</v>
      </c>
      <c r="B34" t="s">
        <v>66</v>
      </c>
      <c r="C34" t="s">
        <v>25</v>
      </c>
      <c r="D34" t="s">
        <v>47</v>
      </c>
    </row>
    <row r="35" spans="1:4" x14ac:dyDescent="0.25">
      <c r="A35" t="s">
        <v>51</v>
      </c>
      <c r="B35" t="s">
        <v>67</v>
      </c>
      <c r="C35" t="s">
        <v>25</v>
      </c>
      <c r="D35" t="s">
        <v>47</v>
      </c>
    </row>
    <row r="36" spans="1:4" x14ac:dyDescent="0.25">
      <c r="A36" t="s">
        <v>51</v>
      </c>
      <c r="B36" t="s">
        <v>68</v>
      </c>
      <c r="C36" t="s">
        <v>25</v>
      </c>
      <c r="D36" t="s">
        <v>47</v>
      </c>
    </row>
    <row r="37" spans="1:4" x14ac:dyDescent="0.25">
      <c r="A37" t="s">
        <v>51</v>
      </c>
      <c r="B37" t="s">
        <v>69</v>
      </c>
      <c r="C37" t="s">
        <v>25</v>
      </c>
      <c r="D37" t="s">
        <v>47</v>
      </c>
    </row>
    <row r="38" spans="1:4" x14ac:dyDescent="0.25">
      <c r="A38" t="s">
        <v>51</v>
      </c>
      <c r="B38" t="s">
        <v>70</v>
      </c>
      <c r="C38" t="s">
        <v>25</v>
      </c>
      <c r="D38" t="s">
        <v>47</v>
      </c>
    </row>
    <row r="39" spans="1:4" x14ac:dyDescent="0.25">
      <c r="A39" t="s">
        <v>51</v>
      </c>
      <c r="B39" t="s">
        <v>71</v>
      </c>
      <c r="C39" t="s">
        <v>25</v>
      </c>
      <c r="D39" t="s">
        <v>47</v>
      </c>
    </row>
    <row r="40" spans="1:4" x14ac:dyDescent="0.25">
      <c r="A40" t="s">
        <v>51</v>
      </c>
      <c r="B40" t="s">
        <v>72</v>
      </c>
      <c r="C40" t="s">
        <v>25</v>
      </c>
      <c r="D40" t="s">
        <v>47</v>
      </c>
    </row>
    <row r="41" spans="1:4" x14ac:dyDescent="0.25">
      <c r="A41" t="s">
        <v>51</v>
      </c>
      <c r="B41" t="s">
        <v>73</v>
      </c>
      <c r="C41" t="s">
        <v>25</v>
      </c>
      <c r="D41" t="s">
        <v>47</v>
      </c>
    </row>
    <row r="42" spans="1:4" x14ac:dyDescent="0.25">
      <c r="A42" t="s">
        <v>51</v>
      </c>
      <c r="B42" t="s">
        <v>74</v>
      </c>
      <c r="C42" t="s">
        <v>25</v>
      </c>
      <c r="D42" t="s">
        <v>47</v>
      </c>
    </row>
    <row r="43" spans="1:4" x14ac:dyDescent="0.25">
      <c r="A43" t="s">
        <v>51</v>
      </c>
      <c r="B43" t="s">
        <v>75</v>
      </c>
      <c r="C43" t="s">
        <v>25</v>
      </c>
      <c r="D43" t="s">
        <v>47</v>
      </c>
    </row>
    <row r="44" spans="1:4" x14ac:dyDescent="0.25">
      <c r="A44" t="s">
        <v>51</v>
      </c>
      <c r="B44" t="s">
        <v>76</v>
      </c>
      <c r="C44" t="s">
        <v>25</v>
      </c>
      <c r="D44" t="s">
        <v>47</v>
      </c>
    </row>
    <row r="45" spans="1:4" x14ac:dyDescent="0.25">
      <c r="A45" t="s">
        <v>51</v>
      </c>
      <c r="B45" t="s">
        <v>77</v>
      </c>
      <c r="C45" t="s">
        <v>25</v>
      </c>
      <c r="D45" t="s">
        <v>47</v>
      </c>
    </row>
    <row r="46" spans="1:4" x14ac:dyDescent="0.25">
      <c r="A46" t="s">
        <v>51</v>
      </c>
      <c r="B46" t="s">
        <v>102</v>
      </c>
      <c r="C46" t="s">
        <v>25</v>
      </c>
      <c r="D46" t="s">
        <v>47</v>
      </c>
    </row>
    <row r="47" spans="1:4" x14ac:dyDescent="0.25">
      <c r="A47" t="s">
        <v>51</v>
      </c>
      <c r="B47" t="s">
        <v>78</v>
      </c>
      <c r="C47" t="s">
        <v>25</v>
      </c>
      <c r="D47" t="s">
        <v>47</v>
      </c>
    </row>
    <row r="48" spans="1:4" x14ac:dyDescent="0.25">
      <c r="A48" t="s">
        <v>51</v>
      </c>
      <c r="B48" t="s">
        <v>79</v>
      </c>
      <c r="C48" t="s">
        <v>25</v>
      </c>
      <c r="D48" t="s">
        <v>47</v>
      </c>
    </row>
    <row r="49" spans="1:4" x14ac:dyDescent="0.25">
      <c r="A49" t="s">
        <v>51</v>
      </c>
      <c r="B49" t="s">
        <v>80</v>
      </c>
      <c r="C49" t="s">
        <v>25</v>
      </c>
      <c r="D49" t="s">
        <v>47</v>
      </c>
    </row>
    <row r="50" spans="1:4" x14ac:dyDescent="0.25">
      <c r="A50" t="s">
        <v>51</v>
      </c>
      <c r="B50" t="s">
        <v>81</v>
      </c>
      <c r="C50" t="s">
        <v>25</v>
      </c>
      <c r="D50" t="s">
        <v>47</v>
      </c>
    </row>
    <row r="51" spans="1:4" x14ac:dyDescent="0.25">
      <c r="A51" t="s">
        <v>51</v>
      </c>
      <c r="B51" t="s">
        <v>82</v>
      </c>
      <c r="C51" t="s">
        <v>25</v>
      </c>
      <c r="D51" t="s">
        <v>47</v>
      </c>
    </row>
    <row r="52" spans="1:4" x14ac:dyDescent="0.25">
      <c r="A52" t="s">
        <v>51</v>
      </c>
      <c r="B52" t="s">
        <v>101</v>
      </c>
      <c r="C52" t="s">
        <v>25</v>
      </c>
      <c r="D52" t="s">
        <v>47</v>
      </c>
    </row>
    <row r="53" spans="1:4" x14ac:dyDescent="0.25">
      <c r="A53" t="s">
        <v>51</v>
      </c>
      <c r="B53" t="s">
        <v>83</v>
      </c>
      <c r="C53" t="s">
        <v>25</v>
      </c>
      <c r="D53" t="s">
        <v>47</v>
      </c>
    </row>
    <row r="54" spans="1:4" x14ac:dyDescent="0.25">
      <c r="A54" t="s">
        <v>51</v>
      </c>
      <c r="B54" t="s">
        <v>84</v>
      </c>
      <c r="C54" t="s">
        <v>25</v>
      </c>
      <c r="D54" t="s">
        <v>47</v>
      </c>
    </row>
    <row r="55" spans="1:4" x14ac:dyDescent="0.25">
      <c r="A55" t="s">
        <v>51</v>
      </c>
      <c r="B55" t="s">
        <v>85</v>
      </c>
      <c r="C55" t="s">
        <v>25</v>
      </c>
      <c r="D55" t="s">
        <v>47</v>
      </c>
    </row>
    <row r="56" spans="1:4" x14ac:dyDescent="0.25">
      <c r="A56" t="s">
        <v>51</v>
      </c>
      <c r="B56" t="s">
        <v>86</v>
      </c>
      <c r="C56" t="s">
        <v>25</v>
      </c>
      <c r="D56" t="s">
        <v>47</v>
      </c>
    </row>
    <row r="57" spans="1:4" x14ac:dyDescent="0.25">
      <c r="A57" t="s">
        <v>51</v>
      </c>
      <c r="B57" t="s">
        <v>87</v>
      </c>
      <c r="C57" t="s">
        <v>25</v>
      </c>
      <c r="D57" t="s">
        <v>47</v>
      </c>
    </row>
    <row r="58" spans="1:4" x14ac:dyDescent="0.25">
      <c r="A58" t="s">
        <v>51</v>
      </c>
      <c r="B58" t="s">
        <v>88</v>
      </c>
      <c r="C58" t="s">
        <v>25</v>
      </c>
      <c r="D58" t="s">
        <v>47</v>
      </c>
    </row>
    <row r="59" spans="1:4" x14ac:dyDescent="0.25">
      <c r="A59" t="s">
        <v>51</v>
      </c>
      <c r="B59" t="s">
        <v>89</v>
      </c>
      <c r="C59" t="s">
        <v>25</v>
      </c>
      <c r="D59" t="s">
        <v>47</v>
      </c>
    </row>
    <row r="60" spans="1:4" x14ac:dyDescent="0.25">
      <c r="A60" t="s">
        <v>51</v>
      </c>
      <c r="B60" t="s">
        <v>90</v>
      </c>
      <c r="C60" t="s">
        <v>25</v>
      </c>
      <c r="D60" t="s">
        <v>47</v>
      </c>
    </row>
    <row r="61" spans="1:4" x14ac:dyDescent="0.25">
      <c r="A61" t="s">
        <v>51</v>
      </c>
      <c r="B61" t="s">
        <v>91</v>
      </c>
      <c r="C61" t="s">
        <v>25</v>
      </c>
      <c r="D61" t="s">
        <v>47</v>
      </c>
    </row>
    <row r="62" spans="1:4" x14ac:dyDescent="0.25">
      <c r="A62" t="s">
        <v>51</v>
      </c>
      <c r="B62" t="s">
        <v>92</v>
      </c>
      <c r="C62" t="s">
        <v>25</v>
      </c>
      <c r="D62" t="s">
        <v>47</v>
      </c>
    </row>
    <row r="63" spans="1:4" x14ac:dyDescent="0.25">
      <c r="A63" t="s">
        <v>51</v>
      </c>
      <c r="B63" t="s">
        <v>93</v>
      </c>
      <c r="C63" t="s">
        <v>25</v>
      </c>
      <c r="D63" t="s">
        <v>47</v>
      </c>
    </row>
    <row r="64" spans="1:4" x14ac:dyDescent="0.25">
      <c r="A64" t="s">
        <v>51</v>
      </c>
      <c r="B64" t="s">
        <v>94</v>
      </c>
      <c r="C64" t="s">
        <v>25</v>
      </c>
      <c r="D64" t="s">
        <v>47</v>
      </c>
    </row>
    <row r="65" spans="1:4" x14ac:dyDescent="0.25">
      <c r="A65" t="s">
        <v>51</v>
      </c>
      <c r="B65" t="s">
        <v>95</v>
      </c>
      <c r="C65" t="s">
        <v>25</v>
      </c>
      <c r="D65" t="s">
        <v>47</v>
      </c>
    </row>
    <row r="66" spans="1:4" x14ac:dyDescent="0.25">
      <c r="A66" t="s">
        <v>51</v>
      </c>
      <c r="B66" t="s">
        <v>96</v>
      </c>
      <c r="C66" t="s">
        <v>25</v>
      </c>
      <c r="D66" t="s">
        <v>47</v>
      </c>
    </row>
    <row r="67" spans="1:4" x14ac:dyDescent="0.25">
      <c r="A67" t="s">
        <v>51</v>
      </c>
      <c r="B67" t="s">
        <v>97</v>
      </c>
      <c r="C67" t="s">
        <v>25</v>
      </c>
      <c r="D67" t="s">
        <v>47</v>
      </c>
    </row>
    <row r="68" spans="1:4" x14ac:dyDescent="0.25">
      <c r="A68" t="s">
        <v>51</v>
      </c>
      <c r="B68" t="s">
        <v>98</v>
      </c>
      <c r="C68" t="s">
        <v>25</v>
      </c>
      <c r="D68" t="s">
        <v>47</v>
      </c>
    </row>
    <row r="69" spans="1:4" x14ac:dyDescent="0.25">
      <c r="A69" t="s">
        <v>51</v>
      </c>
      <c r="B69" t="s">
        <v>99</v>
      </c>
      <c r="C69" t="s">
        <v>25</v>
      </c>
      <c r="D69" t="s">
        <v>47</v>
      </c>
    </row>
    <row r="70" spans="1:4" x14ac:dyDescent="0.25">
      <c r="A70" t="s">
        <v>51</v>
      </c>
      <c r="B70" t="s">
        <v>100</v>
      </c>
      <c r="C70" t="s">
        <v>25</v>
      </c>
      <c r="D70" t="s">
        <v>47</v>
      </c>
    </row>
    <row r="71" spans="1:4" x14ac:dyDescent="0.25">
      <c r="A71" t="s">
        <v>32</v>
      </c>
      <c r="B71" t="s">
        <v>33</v>
      </c>
      <c r="C71" t="s">
        <v>25</v>
      </c>
      <c r="D71" t="s">
        <v>47</v>
      </c>
    </row>
    <row r="72" spans="1:4" x14ac:dyDescent="0.25">
      <c r="A72" t="s">
        <v>34</v>
      </c>
      <c r="B72" t="s">
        <v>35</v>
      </c>
      <c r="C72" t="s">
        <v>25</v>
      </c>
      <c r="D72" t="s">
        <v>47</v>
      </c>
    </row>
    <row r="73" spans="1:4" x14ac:dyDescent="0.25">
      <c r="A73" t="s">
        <v>26</v>
      </c>
      <c r="B73" t="s">
        <v>27</v>
      </c>
      <c r="C73" t="s">
        <v>25</v>
      </c>
      <c r="D73" t="s">
        <v>47</v>
      </c>
    </row>
    <row r="74" spans="1:4" x14ac:dyDescent="0.25">
      <c r="A74" t="s">
        <v>28</v>
      </c>
      <c r="B74" t="s">
        <v>29</v>
      </c>
      <c r="C74" t="s">
        <v>25</v>
      </c>
      <c r="D74" t="s">
        <v>47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0F8-0C6E-424D-9FD5-171CF097F816}">
  <dimension ref="A1:D10"/>
  <sheetViews>
    <sheetView workbookViewId="0">
      <selection activeCell="H11" sqref="H11"/>
    </sheetView>
  </sheetViews>
  <sheetFormatPr defaultColWidth="11.42578125" defaultRowHeight="15" x14ac:dyDescent="0.25"/>
  <cols>
    <col min="1" max="1" width="20" bestFit="1" customWidth="1"/>
    <col min="2" max="2" width="18.7109375" bestFit="1" customWidth="1"/>
    <col min="3" max="4" width="15.28515625" bestFit="1" customWidth="1"/>
  </cols>
  <sheetData>
    <row r="1" spans="1:4" x14ac:dyDescent="0.25">
      <c r="A1" t="s">
        <v>37</v>
      </c>
      <c r="B1" t="s">
        <v>105</v>
      </c>
      <c r="C1" t="s">
        <v>28</v>
      </c>
      <c r="D1" t="s">
        <v>130</v>
      </c>
    </row>
    <row r="2" spans="1:4" x14ac:dyDescent="0.25">
      <c r="A2" t="s">
        <v>19</v>
      </c>
      <c r="B2">
        <v>10000</v>
      </c>
    </row>
    <row r="3" spans="1:4" x14ac:dyDescent="0.25">
      <c r="A3" t="s">
        <v>18</v>
      </c>
      <c r="B3">
        <v>10000</v>
      </c>
    </row>
    <row r="4" spans="1:4" x14ac:dyDescent="0.25">
      <c r="A4" t="s">
        <v>15</v>
      </c>
      <c r="B4">
        <v>10000</v>
      </c>
    </row>
    <row r="5" spans="1:4" x14ac:dyDescent="0.25">
      <c r="A5" t="s">
        <v>16</v>
      </c>
      <c r="B5">
        <v>10000</v>
      </c>
    </row>
    <row r="6" spans="1:4" x14ac:dyDescent="0.25">
      <c r="A6" t="s">
        <v>17</v>
      </c>
      <c r="B6">
        <v>10000</v>
      </c>
    </row>
    <row r="7" spans="1:4" x14ac:dyDescent="0.25">
      <c r="A7" t="s">
        <v>107</v>
      </c>
      <c r="B7">
        <v>10000</v>
      </c>
      <c r="C7" t="str">
        <f>model_config!I3</f>
        <v>operation_1year</v>
      </c>
      <c r="D7" t="b">
        <v>1</v>
      </c>
    </row>
    <row r="8" spans="1:4" x14ac:dyDescent="0.25">
      <c r="A8" t="s">
        <v>108</v>
      </c>
      <c r="B8">
        <v>10000</v>
      </c>
      <c r="C8" t="str">
        <f>C7</f>
        <v>operation_1year</v>
      </c>
      <c r="D8" t="b">
        <v>1</v>
      </c>
    </row>
    <row r="9" spans="1:4" x14ac:dyDescent="0.25">
      <c r="A9" t="s">
        <v>128</v>
      </c>
      <c r="B9">
        <v>10000</v>
      </c>
      <c r="C9" t="str">
        <f t="shared" ref="C9:C10" si="0">C8</f>
        <v>operation_1year</v>
      </c>
      <c r="D9" t="b">
        <v>1</v>
      </c>
    </row>
    <row r="10" spans="1:4" x14ac:dyDescent="0.25">
      <c r="A10" t="s">
        <v>129</v>
      </c>
      <c r="B10">
        <v>10000</v>
      </c>
      <c r="C10" t="str">
        <f t="shared" si="0"/>
        <v>operation_1year</v>
      </c>
      <c r="D10" t="b">
        <v>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z H D N V O g o 9 /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V M z Y x 0 j O w 0 Y c J 2 v h m 5 i E U G A E d D J J F E r R x L s 0 p K S 1 K t U t J 1 X V x t d G H c W 3 0 o X 6 w A w B Q S w M E F A A C A A g A z H D N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x w z V R r / v n a q g I A A N I M A A A T A B w A R m 9 y b X V s Y X M v U 2 V j d G l v b j E u b S C i G A A o o B Q A A A A A A A A A A A A A A A A A A A A A A A A A A A D t l t 9 u 2 j A U x u + R e A c r v Q E p R C T Q M l Z x 0 U G 3 0 q 6 l G / S q m S L j n I A 3 x 0 a 2 Y U V V 3 2 b P s B f o i 8 3 h j y B N o m r b T V W V m 8 D 5 f J z P n 3 5 G R w H R V H A 0 X D / d 4 3 K p X F J T L C F E E + C B B j L l g o n J E n U Q A 1 0 u I f P 5 M g f G w F S 6 a u H 0 B J n H w H X l I 2 X g d A X X 5 o e q W N 3 3 / o 0 C q f w F J V r 4 A w 4 9 S R f g b 9 c r / 4 b T W u 9 0 e D E a X N d 6 T b d / f d 7 w + 6 Z d c j W l M 3 S C m e k 7 5 S A n y 0 s R A q u F W G M / b c s h a m F V 7 d s e M B p T 0 9 u x b M t G X c H m M V c d 1 7 X R K S c i p H z S c b 1 D z z b m h Y a h X j L o 7 L 4 6 V 4 L D t 6 q 9 P t + B d f b 4 e w r S R K D 0 P N K A z g C H I C 1 z 5 B E e m + X X U s S m d 1 1 W l X U g N r r d 1 E 8 Y G x L M s F Q d L e f 7 G 3 + C x 1 / c 9 B i n a L S c 7 X Y c S c x V J G S 8 t m 4 0 U J V C I / b 9 v c V x D O a o 2 q x E G u 7 0 g 4 3 u r Y m p m A y P m k 6 y w 6 p E + c J 0 J 5 E H R C i d X R D R O w g H l 1 l h g W V e O T K n L d g K o o g S C p w s c 7 S Y K m U g U 1 m J 0 Q g 0 X R 3 n i S K D m P J 5 T o s M Z u x p / a F a L l F e F P U + 2 z p J e + P n x Z C 9 b + o 5 r r 3 X y / X n g P I w j x G e x T 2 k e R T m s 0 m E u Q i J w Q J 2 c 0 j v Z k s f / g 7 6 Y r I J n i V s F w j 4 7 l / R P r B S c F e 8 q v V G + B v h r 4 r w J 6 P J C 2 H c j 1 / L l H L C M V s q m s S P z o e D q 0 L Y n w E 9 m U b O l b n r 2 1 A L B p L s m t 1 M k t W 2 Y 0 l O 1 9 5 k k l V T F O f I e / N J V t 3 D P C v u p p Q 8 b T O o p K U 0 7 p n A 0 7 w P i Q Q w 1 A k d e H X P q 9 W P a m 4 j c B u H D c 8 N x v W w 1 W y 1 I 1 K P 3 K b X g n Y 0 J u + a p D 1 u t k J o e D j / a q T c P H M 3 e u I n Z w K H y v 8 v I 8 5 3 8 0 6 r u s O s z x O q V o Z + r P + 6 k g Q S v 1 + B C B k 6 I 7 G i b k N u K r G C 3 u M / U E s B A i 0 A F A A C A A g A z H D N V O g o 9 / m n A A A A 9 w A A A B I A A A A A A A A A A A A A A A A A A A A A A E N v b m Z p Z y 9 Q Y W N r Y W d l L n h t b F B L A Q I t A B Q A A g A I A M x w z V R T c j g s m w A A A O E A A A A T A A A A A A A A A A A A A A A A A P M A A A B b Q 2 9 u d G V u d F 9 U e X B l c 1 0 u e G 1 s U E s B A i 0 A F A A C A A g A z H D N V G v + + d q q A g A A 0 g w A A B M A A A A A A A A A A A A A A A A A 2 w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0 A A A A A A A A C 1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2 V u X 3 R l Y 2 h u b 2 x v Z 3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T E 6 M j c 6 M j U u O T A 3 N z g 0 M 1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2 5 h b W U m c X V v d D s s J n F 1 b 3 Q 7 Z y Z x d W 9 0 O y w m c X V v d D t p b n Z l c 3 R t Z W 5 0 X 2 N v c 3 Q m c X V v d D s s J n F 1 b 3 Q 7 Z m l 4 Z W R P T S Z x d W 9 0 O y w m c X V v d D t 2 Y X J P T S Z x d W 9 0 O y w m c X V v d D t m d W V s X 2 N v c 3 Q m c X V v d D s s J n F 1 b 3 Q 7 Z W Z m a W N p Z W 5 j e S Z x d W 9 0 O y w m c X V v d D t l b W l z c 2 l v b n M m c X V v d D s s J n F 1 b 3 Q 7 b G l m Z X R p b W U m c X V v d D s s J n F 1 b 3 Q 7 c l 9 t a W 5 1 c y Z x d W 9 0 O y w m c X V v d D t y X 3 B s d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f d G V j a G 5 v b G 9 n e S 9 B d X R v U m V t b 3 Z l Z E N v b H V t b n M x L n t u Y W 1 l L D B 9 J n F 1 b 3 Q 7 L C Z x d W 9 0 O 1 N l Y 3 R p b 2 4 x L 2 d l b l 9 0 Z W N o b m 9 s b 2 d 5 L 0 F 1 d G 9 S Z W 1 v d m V k Q 2 9 s d W 1 u c z E u e 2 c s M X 0 m c X V v d D s s J n F 1 b 3 Q 7 U 2 V j d G l v b j E v Z 2 V u X 3 R l Y 2 h u b 2 x v Z 3 k v Q X V 0 b 1 J l b W 9 2 Z W R D b 2 x 1 b W 5 z M S 5 7 a W 5 2 Z X N 0 b W V u d F 9 j b 3 N 0 L D J 9 J n F 1 b 3 Q 7 L C Z x d W 9 0 O 1 N l Y 3 R p b 2 4 x L 2 d l b l 9 0 Z W N o b m 9 s b 2 d 5 L 0 F 1 d G 9 S Z W 1 v d m V k Q 2 9 s d W 1 u c z E u e 2 Z p e G V k T 0 0 s M 3 0 m c X V v d D s s J n F 1 b 3 Q 7 U 2 V j d G l v b j E v Z 2 V u X 3 R l Y 2 h u b 2 x v Z 3 k v Q X V 0 b 1 J l b W 9 2 Z W R D b 2 x 1 b W 5 z M S 5 7 d m F y T 0 0 s N H 0 m c X V v d D s s J n F 1 b 3 Q 7 U 2 V j d G l v b j E v Z 2 V u X 3 R l Y 2 h u b 2 x v Z 3 k v Q X V 0 b 1 J l b W 9 2 Z W R D b 2 x 1 b W 5 z M S 5 7 Z n V l b F 9 j b 3 N 0 L D V 9 J n F 1 b 3 Q 7 L C Z x d W 9 0 O 1 N l Y 3 R p b 2 4 x L 2 d l b l 9 0 Z W N o b m 9 s b 2 d 5 L 0 F 1 d G 9 S Z W 1 v d m V k Q 2 9 s d W 1 u c z E u e 2 V m Z m l j a W V u Y 3 k s N n 0 m c X V v d D s s J n F 1 b 3 Q 7 U 2 V j d G l v b j E v Z 2 V u X 3 R l Y 2 h u b 2 x v Z 3 k v Q X V 0 b 1 J l b W 9 2 Z W R D b 2 x 1 b W 5 z M S 5 7 Z W 1 p c 3 N p b 2 5 z L D d 9 J n F 1 b 3 Q 7 L C Z x d W 9 0 O 1 N l Y 3 R p b 2 4 x L 2 d l b l 9 0 Z W N o b m 9 s b 2 d 5 L 0 F 1 d G 9 S Z W 1 v d m V k Q 2 9 s d W 1 u c z E u e 2 x p Z m V 0 a W 1 l L D h 9 J n F 1 b 3 Q 7 L C Z x d W 9 0 O 1 N l Y 3 R p b 2 4 x L 2 d l b l 9 0 Z W N o b m 9 s b 2 d 5 L 0 F 1 d G 9 S Z W 1 v d m V k Q 2 9 s d W 1 u c z E u e 3 J f b W l u d X M s O X 0 m c X V v d D s s J n F 1 b 3 Q 7 U 2 V j d G l v b j E v Z 2 V u X 3 R l Y 2 h u b 2 x v Z 3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v Q X V 0 b 1 J l b W 9 2 Z W R D b 2 x 1 b W 5 z M S 5 7 b m F t Z S w w f S Z x d W 9 0 O y w m c X V v d D t T Z W N 0 a W 9 u M S 9 n Z W 5 f d G V j a G 5 v b G 9 n e S 9 B d X R v U m V t b 3 Z l Z E N v b H V t b n M x L n t n L D F 9 J n F 1 b 3 Q 7 L C Z x d W 9 0 O 1 N l Y 3 R p b 2 4 x L 2 d l b l 9 0 Z W N o b m 9 s b 2 d 5 L 0 F 1 d G 9 S Z W 1 v d m V k Q 2 9 s d W 1 u c z E u e 2 l u d m V z d G 1 l b n R f Y 2 9 z d C w y f S Z x d W 9 0 O y w m c X V v d D t T Z W N 0 a W 9 u M S 9 n Z W 5 f d G V j a G 5 v b G 9 n e S 9 B d X R v U m V t b 3 Z l Z E N v b H V t b n M x L n t m a X h l Z E 9 N L D N 9 J n F 1 b 3 Q 7 L C Z x d W 9 0 O 1 N l Y 3 R p b 2 4 x L 2 d l b l 9 0 Z W N o b m 9 s b 2 d 5 L 0 F 1 d G 9 S Z W 1 v d m V k Q 2 9 s d W 1 u c z E u e 3 Z h c k 9 N L D R 9 J n F 1 b 3 Q 7 L C Z x d W 9 0 O 1 N l Y 3 R p b 2 4 x L 2 d l b l 9 0 Z W N o b m 9 s b 2 d 5 L 0 F 1 d G 9 S Z W 1 v d m V k Q 2 9 s d W 1 u c z E u e 2 Z 1 Z W x f Y 2 9 z d C w 1 f S Z x d W 9 0 O y w m c X V v d D t T Z W N 0 a W 9 u M S 9 n Z W 5 f d G V j a G 5 v b G 9 n e S 9 B d X R v U m V t b 3 Z l Z E N v b H V t b n M x L n t l Z m Z p Y 2 l l b m N 5 L D Z 9 J n F 1 b 3 Q 7 L C Z x d W 9 0 O 1 N l Y 3 R p b 2 4 x L 2 d l b l 9 0 Z W N o b m 9 s b 2 d 5 L 0 F 1 d G 9 S Z W 1 v d m V k Q 2 9 s d W 1 u c z E u e 2 V t a X N z a W 9 u c y w 3 f S Z x d W 9 0 O y w m c X V v d D t T Z W N 0 a W 9 u M S 9 n Z W 5 f d G V j a G 5 v b G 9 n e S 9 B d X R v U m V t b 3 Z l Z E N v b H V t b n M x L n t s a W Z l d G l t Z S w 4 f S Z x d W 9 0 O y w m c X V v d D t T Z W N 0 a W 9 u M S 9 n Z W 5 f d G V j a G 5 v b G 9 n e S 9 B d X R v U m V t b 3 Z l Z E N v b H V t b n M x L n t y X 2 1 p b n V z L D l 9 J n F 1 b 3 Q 7 L C Z x d W 9 0 O 1 N l Y 3 R p b 2 4 x L 2 d l b l 9 0 Z W N o b m 9 s b 2 d 5 L 0 F 1 d G 9 S Z W 1 v d m V k Q 2 9 s d W 1 u c z E u e 3 J f c G x 1 c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t a X N z a W 9 u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x O j E 5 O j U 5 L j M z M T Y y N D V a I i A v P j x F b n R y e S B U e X B l P S J G a W x s Q 2 9 s d W 1 u V H l w Z X M i I F Z h b H V l P S J z Q m d B Q U F B Q U F B Q U F B Q U F B P S I g L z 4 8 R W 5 0 c n k g V H l w Z T 0 i R m l s b E N v b H V t b k 5 h b W V z I i B W Y W x 1 Z T 0 i c 1 s m c X V v d D t u Y W 1 l J n F 1 b 3 Q 7 L C Z x d W 9 0 O 2 c m c X V v d D s s J n F 1 b 3 Q 7 a W 5 2 Z X N 0 b W V u d F 9 j b 3 N 0 J n F 1 b 3 Q 7 L C Z x d W 9 0 O 2 Z p e G V k T 0 0 m c X V v d D s s J n F 1 b 3 Q 7 d m F y T 0 0 m c X V v d D s s J n F 1 b 3 Q 7 Z n V l b F 9 j b 3 N 0 J n F 1 b 3 Q 7 L C Z x d W 9 0 O 2 V m Z m l j a W V u Y 3 k m c X V v d D s s J n F 1 b 3 Q 7 Z W 1 p c 3 N p b 2 5 z J n F 1 b 3 Q 7 L C Z x d W 9 0 O 2 x p Z m V 0 a W 1 l J n F 1 b 3 Q 7 L C Z x d W 9 0 O 3 J f b W l u d X M m c X V v d D s s J n F 1 b 3 Q 7 c l 9 w b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B b m F s e X N p Z X J 0 Z S U y M E p T T 0 4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E x O j A 2 O j E y L j U y O T I 1 N z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c m V l b n N o b 3 R f M j A y M i 0 w N i 0 x M 1 8 x M z U z M j F f Y j B k N z Q 3 O W Z j M G Y x N D I 3 Z T l m Y m M 4 N G M 5 Y j Q 3 Z G U z M m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S 9 J b i U y M F R h Y m V s b G U l M j B r b 2 5 2 Z X J 0 a W V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u z I x y s o A Q p V F H h T 3 M n S 2 A A A A A A I A A A A A A B B m A A A A A Q A A I A A A A D y 3 n p 6 k 9 f s G a g 3 / x + F u K G d J R g 5 7 j d I 1 Q J Y L s A 0 W k r E 0 A A A A A A 6 A A A A A A g A A I A A A A K H t i q f T X m M g m 4 w 6 u U q 4 E W d z 9 / C N f z M J o p a r N 1 b V K S k + U A A A A E 5 l D O N O + 4 c G Y Q F i Y x 3 b 2 Y G o 3 7 b z L E 4 C y D f c z E p L C F k g C Q A R r S m / 1 9 k P Z G p Q s C 1 / I h v i T o C I p A P B m H L L i c L U R z d + H 8 x a w 5 0 r v 4 W a b U j 6 7 L h R Q A A A A M B d c A t n D M 5 1 V y W k 4 a I 2 k m z z L R b 1 c M 0 L Z O 7 3 E c 8 2 8 m g 9 Z d 9 A Q U M b 3 l G q h A 4 i p F b X U n r r l d 0 S x U l s j d A L a n O 6 b N 4 = < / D a t a M a s h u p > 
</file>

<file path=customXml/itemProps1.xml><?xml version="1.0" encoding="utf-8"?>
<ds:datastoreItem xmlns:ds="http://schemas.openxmlformats.org/officeDocument/2006/customXml" ds:itemID="{3062E5A1-E2D9-4788-8100-C471010118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transmission</vt:lpstr>
      <vt:lpstr>commodities</vt:lpstr>
      <vt:lpstr>model_config</vt:lpstr>
      <vt:lpstr>model_output</vt:lpstr>
      <vt:lpstr>scenarios</vt:lpstr>
      <vt:lpstr>is_active</vt:lpstr>
      <vt:lpstr>node_slack_penalty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Huang  Jiangyi</cp:lastModifiedBy>
  <dcterms:created xsi:type="dcterms:W3CDTF">2022-05-31T11:27:08Z</dcterms:created>
  <dcterms:modified xsi:type="dcterms:W3CDTF">2023-04-15T09:51:19Z</dcterms:modified>
</cp:coreProperties>
</file>