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\AppData\Local\Microsoft\Windows\INetCache\Content.Outlook\H0IW239A\"/>
    </mc:Choice>
  </mc:AlternateContent>
  <xr:revisionPtr revIDLastSave="0" documentId="8_{FC74479C-A232-45BC-B55F-5C10144F40F7}" xr6:coauthVersionLast="43" xr6:coauthVersionMax="43" xr10:uidLastSave="{00000000-0000-0000-0000-000000000000}"/>
  <bookViews>
    <workbookView xWindow="-120" yWindow="-120" windowWidth="29040" windowHeight="15840" xr2:uid="{47D27CFE-3801-4E8A-93C8-CFF7FC608B6A}"/>
  </bookViews>
  <sheets>
    <sheet name="Übersicht" sheetId="1" r:id="rId1"/>
    <sheet name="PIVOT" sheetId="2" r:id="rId2"/>
    <sheet name="Fahrzeuge" sheetId="3" r:id="rId3"/>
    <sheet name="SVerweis" sheetId="4" r:id="rId4"/>
  </sheets>
  <definedNames>
    <definedName name="_xlnm._FilterDatabase" localSheetId="2" hidden="1">Fahrzeuge!$A$1:$AI$154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AH154" i="3"/>
  <c r="AG154" i="3"/>
  <c r="AF154" i="3"/>
  <c r="AE154" i="3"/>
  <c r="AH153" i="3"/>
  <c r="AG153" i="3"/>
  <c r="AF153" i="3"/>
  <c r="AE153" i="3"/>
  <c r="AH152" i="3"/>
  <c r="AG152" i="3"/>
  <c r="AF152" i="3"/>
  <c r="AE152" i="3"/>
  <c r="AH151" i="3"/>
  <c r="AG151" i="3"/>
  <c r="AF151" i="3"/>
  <c r="AE151" i="3"/>
  <c r="AH150" i="3"/>
  <c r="AI150" i="3" s="1"/>
  <c r="AG150" i="3"/>
  <c r="AF150" i="3"/>
  <c r="AE150" i="3"/>
  <c r="AH149" i="3"/>
  <c r="AG149" i="3"/>
  <c r="AF149" i="3"/>
  <c r="AE149" i="3"/>
  <c r="AH148" i="3"/>
  <c r="AG148" i="3"/>
  <c r="AI148" i="3" s="1"/>
  <c r="AF148" i="3"/>
  <c r="AE148" i="3"/>
  <c r="AH147" i="3"/>
  <c r="AI147" i="3" s="1"/>
  <c r="AG147" i="3"/>
  <c r="AF147" i="3"/>
  <c r="AE147" i="3"/>
  <c r="AH146" i="3"/>
  <c r="AI146" i="3" s="1"/>
  <c r="AG146" i="3"/>
  <c r="AF146" i="3"/>
  <c r="AE146" i="3"/>
  <c r="AH145" i="3"/>
  <c r="AI145" i="3" s="1"/>
  <c r="AG145" i="3"/>
  <c r="AF145" i="3"/>
  <c r="AE145" i="3"/>
  <c r="AH144" i="3"/>
  <c r="AG144" i="3"/>
  <c r="AF144" i="3"/>
  <c r="AE144" i="3"/>
  <c r="AH143" i="3"/>
  <c r="AG143" i="3"/>
  <c r="AF143" i="3"/>
  <c r="AE143" i="3"/>
  <c r="AI143" i="3" s="1"/>
  <c r="AH142" i="3"/>
  <c r="AG142" i="3"/>
  <c r="AF142" i="3"/>
  <c r="AE142" i="3"/>
  <c r="AH141" i="3"/>
  <c r="AG141" i="3"/>
  <c r="AF141" i="3"/>
  <c r="AE141" i="3"/>
  <c r="AH140" i="3"/>
  <c r="AI140" i="3" s="1"/>
  <c r="AG140" i="3"/>
  <c r="AF140" i="3"/>
  <c r="AE140" i="3"/>
  <c r="AH139" i="3"/>
  <c r="AG139" i="3"/>
  <c r="AF139" i="3"/>
  <c r="AE139" i="3"/>
  <c r="AH138" i="3"/>
  <c r="AI138" i="3" s="1"/>
  <c r="AG138" i="3"/>
  <c r="AE138" i="3"/>
  <c r="AF137" i="3"/>
  <c r="AI137" i="3" s="1"/>
  <c r="AE137" i="3"/>
  <c r="AH136" i="3"/>
  <c r="AI136" i="3" s="1"/>
  <c r="AG136" i="3"/>
  <c r="AF136" i="3"/>
  <c r="AE136" i="3"/>
  <c r="AF135" i="3"/>
  <c r="AI135" i="3" s="1"/>
  <c r="AE135" i="3"/>
  <c r="AH134" i="3"/>
  <c r="AI134" i="3" s="1"/>
  <c r="AG134" i="3"/>
  <c r="AF134" i="3"/>
  <c r="AE134" i="3"/>
  <c r="AH133" i="3"/>
  <c r="AI133" i="3" s="1"/>
  <c r="AG133" i="3"/>
  <c r="AF133" i="3"/>
  <c r="AE133" i="3"/>
  <c r="AH132" i="3"/>
  <c r="AI132" i="3" s="1"/>
  <c r="AG132" i="3"/>
  <c r="AF132" i="3"/>
  <c r="AE132" i="3"/>
  <c r="AH131" i="3"/>
  <c r="AG131" i="3"/>
  <c r="AF131" i="3"/>
  <c r="AE131" i="3"/>
  <c r="AI131" i="3" s="1"/>
  <c r="AH130" i="3"/>
  <c r="AI130" i="3" s="1"/>
  <c r="AG130" i="3"/>
  <c r="AF130" i="3"/>
  <c r="AE130" i="3"/>
  <c r="AH129" i="3"/>
  <c r="AI129" i="3" s="1"/>
  <c r="AG129" i="3"/>
  <c r="AF129" i="3"/>
  <c r="AE129" i="3"/>
  <c r="AH128" i="3"/>
  <c r="AI128" i="3" s="1"/>
  <c r="AG128" i="3"/>
  <c r="AF128" i="3"/>
  <c r="AE128" i="3"/>
  <c r="AH127" i="3"/>
  <c r="AG127" i="3"/>
  <c r="AF127" i="3"/>
  <c r="AE127" i="3"/>
  <c r="AI127" i="3" s="1"/>
  <c r="AF126" i="3"/>
  <c r="AI126" i="3" s="1"/>
  <c r="AE126" i="3"/>
  <c r="AH125" i="3"/>
  <c r="AG125" i="3"/>
  <c r="AF125" i="3"/>
  <c r="AI125" i="3" s="1"/>
  <c r="AE125" i="3"/>
  <c r="AF124" i="3"/>
  <c r="AI124" i="3" s="1"/>
  <c r="AE124" i="3"/>
  <c r="AH123" i="3"/>
  <c r="AG123" i="3"/>
  <c r="AF123" i="3"/>
  <c r="AI123" i="3" s="1"/>
  <c r="AE123" i="3"/>
  <c r="AH122" i="3"/>
  <c r="AI122" i="3" s="1"/>
  <c r="AG122" i="3"/>
  <c r="AF122" i="3"/>
  <c r="AE122" i="3"/>
  <c r="AH121" i="3"/>
  <c r="AI121" i="3" s="1"/>
  <c r="AG121" i="3"/>
  <c r="AF121" i="3"/>
  <c r="AE121" i="3"/>
  <c r="AH120" i="3"/>
  <c r="AI120" i="3" s="1"/>
  <c r="AG120" i="3"/>
  <c r="AF120" i="3"/>
  <c r="AE120" i="3"/>
  <c r="AH119" i="3"/>
  <c r="AG119" i="3"/>
  <c r="AF119" i="3"/>
  <c r="AI119" i="3" s="1"/>
  <c r="AE119" i="3"/>
  <c r="AH118" i="3"/>
  <c r="AI118" i="3" s="1"/>
  <c r="AG118" i="3"/>
  <c r="AF118" i="3"/>
  <c r="AE118" i="3"/>
  <c r="AF117" i="3"/>
  <c r="AI117" i="3" s="1"/>
  <c r="AE117" i="3"/>
  <c r="AH116" i="3"/>
  <c r="AI116" i="3" s="1"/>
  <c r="AG116" i="3"/>
  <c r="AE116" i="3"/>
  <c r="AH115" i="3"/>
  <c r="AI115" i="3" s="1"/>
  <c r="AG115" i="3"/>
  <c r="AE115" i="3"/>
  <c r="AH114" i="3"/>
  <c r="AI114" i="3" s="1"/>
  <c r="AG114" i="3"/>
  <c r="AE114" i="3"/>
  <c r="AH113" i="3"/>
  <c r="AI113" i="3" s="1"/>
  <c r="AG113" i="3"/>
  <c r="AF113" i="3"/>
  <c r="AE113" i="3"/>
  <c r="AH112" i="3"/>
  <c r="AI112" i="3" s="1"/>
  <c r="AG112" i="3"/>
  <c r="AF112" i="3"/>
  <c r="AE112" i="3"/>
  <c r="AG111" i="3"/>
  <c r="AI111" i="3" s="1"/>
  <c r="AE111" i="3"/>
  <c r="AH110" i="3"/>
  <c r="AI110" i="3" s="1"/>
  <c r="AG110" i="3"/>
  <c r="AF110" i="3"/>
  <c r="AE110" i="3"/>
  <c r="AH109" i="3"/>
  <c r="AI109" i="3" s="1"/>
  <c r="AG109" i="3"/>
  <c r="AF109" i="3"/>
  <c r="AE109" i="3"/>
  <c r="AI108" i="3"/>
  <c r="AF108" i="3"/>
  <c r="AE108" i="3"/>
  <c r="AG107" i="3"/>
  <c r="AI107" i="3" s="1"/>
  <c r="AE107" i="3"/>
  <c r="AG106" i="3"/>
  <c r="AI106" i="3" s="1"/>
  <c r="AE106" i="3"/>
  <c r="AG105" i="3"/>
  <c r="AI105" i="3" s="1"/>
  <c r="AE105" i="3"/>
  <c r="AI104" i="3"/>
  <c r="AG104" i="3"/>
  <c r="AE104" i="3"/>
  <c r="AG103" i="3"/>
  <c r="AI103" i="3" s="1"/>
  <c r="AE103" i="3"/>
  <c r="AG102" i="3"/>
  <c r="AI102" i="3" s="1"/>
  <c r="AE102" i="3"/>
  <c r="AH101" i="3"/>
  <c r="AI101" i="3" s="1"/>
  <c r="AG101" i="3"/>
  <c r="AE101" i="3"/>
  <c r="AH100" i="3"/>
  <c r="AI100" i="3" s="1"/>
  <c r="AG100" i="3"/>
  <c r="AF100" i="3"/>
  <c r="AE100" i="3"/>
  <c r="AH99" i="3"/>
  <c r="AI99" i="3" s="1"/>
  <c r="AG99" i="3"/>
  <c r="AF99" i="3"/>
  <c r="AE99" i="3"/>
  <c r="AE98" i="3"/>
  <c r="AI98" i="3" s="1"/>
  <c r="AG97" i="3"/>
  <c r="AI97" i="3" s="1"/>
  <c r="AE97" i="3"/>
  <c r="AI96" i="3"/>
  <c r="AG96" i="3"/>
  <c r="AE96" i="3"/>
  <c r="AE95" i="3"/>
  <c r="AI95" i="3" s="1"/>
  <c r="AF94" i="3"/>
  <c r="AI94" i="3" s="1"/>
  <c r="AE94" i="3"/>
  <c r="AI93" i="3"/>
  <c r="AG93" i="3"/>
  <c r="AE93" i="3"/>
  <c r="AG92" i="3"/>
  <c r="AI92" i="3" s="1"/>
  <c r="AE92" i="3"/>
  <c r="AH91" i="3"/>
  <c r="AI91" i="3" s="1"/>
  <c r="AG91" i="3"/>
  <c r="AF91" i="3"/>
  <c r="AE91" i="3"/>
  <c r="AG90" i="3"/>
  <c r="AI90" i="3" s="1"/>
  <c r="AE90" i="3"/>
  <c r="AH89" i="3"/>
  <c r="AI89" i="3" s="1"/>
  <c r="AG89" i="3"/>
  <c r="AF89" i="3"/>
  <c r="AE89" i="3"/>
  <c r="AE88" i="3"/>
  <c r="AI88" i="3" s="1"/>
  <c r="AH87" i="3"/>
  <c r="AI87" i="3" s="1"/>
  <c r="AG87" i="3"/>
  <c r="AE87" i="3"/>
  <c r="AH86" i="3"/>
  <c r="AI86" i="3" s="1"/>
  <c r="AG86" i="3"/>
  <c r="AF86" i="3"/>
  <c r="AE86" i="3"/>
  <c r="AH85" i="3"/>
  <c r="AI85" i="3" s="1"/>
  <c r="AG85" i="3"/>
  <c r="AF85" i="3"/>
  <c r="AE85" i="3"/>
  <c r="AH84" i="3"/>
  <c r="AI84" i="3" s="1"/>
  <c r="AG84" i="3"/>
  <c r="AE84" i="3"/>
  <c r="AH83" i="3"/>
  <c r="AI83" i="3" s="1"/>
  <c r="AG83" i="3"/>
  <c r="AF83" i="3"/>
  <c r="AE83" i="3"/>
  <c r="AI82" i="3"/>
  <c r="AH82" i="3"/>
  <c r="AG82" i="3"/>
  <c r="AE82" i="3"/>
  <c r="AH81" i="3"/>
  <c r="AG81" i="3"/>
  <c r="AF81" i="3"/>
  <c r="AE81" i="3"/>
  <c r="AI81" i="3" s="1"/>
  <c r="AH80" i="3"/>
  <c r="AI80" i="3" s="1"/>
  <c r="AG80" i="3"/>
  <c r="AF80" i="3"/>
  <c r="AE80" i="3"/>
  <c r="AH79" i="3"/>
  <c r="AI79" i="3" s="1"/>
  <c r="AG79" i="3"/>
  <c r="AF79" i="3"/>
  <c r="AE79" i="3"/>
  <c r="AH78" i="3"/>
  <c r="AI78" i="3" s="1"/>
  <c r="AG78" i="3"/>
  <c r="AF78" i="3"/>
  <c r="AE78" i="3"/>
  <c r="AH77" i="3"/>
  <c r="AG77" i="3"/>
  <c r="AF77" i="3"/>
  <c r="AE77" i="3"/>
  <c r="AI77" i="3" s="1"/>
  <c r="AH76" i="3"/>
  <c r="AI76" i="3" s="1"/>
  <c r="AG76" i="3"/>
  <c r="AF76" i="3"/>
  <c r="AE76" i="3"/>
  <c r="AH75" i="3"/>
  <c r="AI75" i="3" s="1"/>
  <c r="AG75" i="3"/>
  <c r="AF75" i="3"/>
  <c r="AE75" i="3"/>
  <c r="AH74" i="3"/>
  <c r="AI74" i="3" s="1"/>
  <c r="AG74" i="3"/>
  <c r="AF74" i="3"/>
  <c r="AE74" i="3"/>
  <c r="AH73" i="3"/>
  <c r="AG73" i="3"/>
  <c r="AF73" i="3"/>
  <c r="AE73" i="3"/>
  <c r="AI73" i="3" s="1"/>
  <c r="AH72" i="3"/>
  <c r="AI72" i="3" s="1"/>
  <c r="AG72" i="3"/>
  <c r="AF72" i="3"/>
  <c r="AE72" i="3"/>
  <c r="AH71" i="3"/>
  <c r="AI71" i="3" s="1"/>
  <c r="AG71" i="3"/>
  <c r="AF71" i="3"/>
  <c r="AE71" i="3"/>
  <c r="AH70" i="3"/>
  <c r="AI70" i="3" s="1"/>
  <c r="AG70" i="3"/>
  <c r="AF70" i="3"/>
  <c r="AE70" i="3"/>
  <c r="AH69" i="3"/>
  <c r="AG69" i="3"/>
  <c r="AF69" i="3"/>
  <c r="AE69" i="3"/>
  <c r="AI69" i="3" s="1"/>
  <c r="AH68" i="3"/>
  <c r="AI68" i="3" s="1"/>
  <c r="AG68" i="3"/>
  <c r="AF68" i="3"/>
  <c r="AE68" i="3"/>
  <c r="AH67" i="3"/>
  <c r="AI67" i="3" s="1"/>
  <c r="AG67" i="3"/>
  <c r="AF67" i="3"/>
  <c r="AE67" i="3"/>
  <c r="AH66" i="3"/>
  <c r="AI66" i="3" s="1"/>
  <c r="AG66" i="3"/>
  <c r="AF66" i="3"/>
  <c r="AE66" i="3"/>
  <c r="AH65" i="3"/>
  <c r="AG65" i="3"/>
  <c r="AF65" i="3"/>
  <c r="AE65" i="3"/>
  <c r="AI65" i="3" s="1"/>
  <c r="AH64" i="3"/>
  <c r="AI64" i="3" s="1"/>
  <c r="AG64" i="3"/>
  <c r="AF64" i="3"/>
  <c r="AE64" i="3"/>
  <c r="AH63" i="3"/>
  <c r="AI63" i="3" s="1"/>
  <c r="AG63" i="3"/>
  <c r="AF63" i="3"/>
  <c r="AE63" i="3"/>
  <c r="AH62" i="3"/>
  <c r="AI62" i="3" s="1"/>
  <c r="AG62" i="3"/>
  <c r="AF62" i="3"/>
  <c r="AE62" i="3"/>
  <c r="AH61" i="3"/>
  <c r="AG61" i="3"/>
  <c r="AF61" i="3"/>
  <c r="AE61" i="3"/>
  <c r="AI61" i="3" s="1"/>
  <c r="AH60" i="3"/>
  <c r="AI60" i="3" s="1"/>
  <c r="AG60" i="3"/>
  <c r="AF60" i="3"/>
  <c r="AE60" i="3"/>
  <c r="AF59" i="3"/>
  <c r="AE59" i="3"/>
  <c r="AI59" i="3" s="1"/>
  <c r="AH58" i="3"/>
  <c r="AI58" i="3" s="1"/>
  <c r="AG58" i="3"/>
  <c r="AF58" i="3"/>
  <c r="AE58" i="3"/>
  <c r="AH57" i="3"/>
  <c r="AG57" i="3"/>
  <c r="AI57" i="3" s="1"/>
  <c r="AF57" i="3"/>
  <c r="AE57" i="3"/>
  <c r="AH56" i="3"/>
  <c r="AI56" i="3" s="1"/>
  <c r="AG56" i="3"/>
  <c r="AF56" i="3"/>
  <c r="AE56" i="3"/>
  <c r="AH55" i="3"/>
  <c r="AG55" i="3"/>
  <c r="AF55" i="3"/>
  <c r="AE55" i="3"/>
  <c r="AI55" i="3" s="1"/>
  <c r="AH54" i="3"/>
  <c r="AI54" i="3" s="1"/>
  <c r="AG54" i="3"/>
  <c r="AF54" i="3"/>
  <c r="AE54" i="3"/>
  <c r="AH53" i="3"/>
  <c r="AG53" i="3"/>
  <c r="AI53" i="3" s="1"/>
  <c r="AF53" i="3"/>
  <c r="AE53" i="3"/>
  <c r="AH52" i="3"/>
  <c r="AI52" i="3" s="1"/>
  <c r="AG52" i="3"/>
  <c r="AF52" i="3"/>
  <c r="AE52" i="3"/>
  <c r="AH51" i="3"/>
  <c r="AG51" i="3"/>
  <c r="AF51" i="3"/>
  <c r="AE51" i="3"/>
  <c r="AI51" i="3" s="1"/>
  <c r="AH50" i="3"/>
  <c r="AI50" i="3" s="1"/>
  <c r="AG50" i="3"/>
  <c r="AF50" i="3"/>
  <c r="AE50" i="3"/>
  <c r="AH49" i="3"/>
  <c r="AG49" i="3"/>
  <c r="AI49" i="3" s="1"/>
  <c r="AF49" i="3"/>
  <c r="AE49" i="3"/>
  <c r="AH48" i="3"/>
  <c r="AI48" i="3" s="1"/>
  <c r="AG48" i="3"/>
  <c r="AF48" i="3"/>
  <c r="AE48" i="3"/>
  <c r="AH47" i="3"/>
  <c r="AG47" i="3"/>
  <c r="AF47" i="3"/>
  <c r="AE47" i="3"/>
  <c r="AI47" i="3" s="1"/>
  <c r="AH46" i="3"/>
  <c r="AI46" i="3" s="1"/>
  <c r="AG46" i="3"/>
  <c r="AF46" i="3"/>
  <c r="AE46" i="3"/>
  <c r="AH45" i="3"/>
  <c r="AG45" i="3"/>
  <c r="AI45" i="3" s="1"/>
  <c r="AF45" i="3"/>
  <c r="AE45" i="3"/>
  <c r="AH44" i="3"/>
  <c r="AI44" i="3" s="1"/>
  <c r="AG44" i="3"/>
  <c r="AF44" i="3"/>
  <c r="AE44" i="3"/>
  <c r="AH43" i="3"/>
  <c r="AG43" i="3"/>
  <c r="AF43" i="3"/>
  <c r="AE43" i="3"/>
  <c r="AI43" i="3" s="1"/>
  <c r="AF42" i="3"/>
  <c r="AI42" i="3" s="1"/>
  <c r="AE42" i="3"/>
  <c r="AH41" i="3"/>
  <c r="AG41" i="3"/>
  <c r="AF41" i="3"/>
  <c r="AE41" i="3"/>
  <c r="AI41" i="3" s="1"/>
  <c r="AH40" i="3"/>
  <c r="AI40" i="3" s="1"/>
  <c r="AG40" i="3"/>
  <c r="AF40" i="3"/>
  <c r="AE40" i="3"/>
  <c r="AH39" i="3"/>
  <c r="AG39" i="3"/>
  <c r="AI39" i="3" s="1"/>
  <c r="AF39" i="3"/>
  <c r="AE39" i="3"/>
  <c r="AH38" i="3"/>
  <c r="AI38" i="3" s="1"/>
  <c r="AG38" i="3"/>
  <c r="AF38" i="3"/>
  <c r="AE38" i="3"/>
  <c r="AH37" i="3"/>
  <c r="AG37" i="3"/>
  <c r="AF37" i="3"/>
  <c r="AE37" i="3"/>
  <c r="AI37" i="3" s="1"/>
  <c r="AH36" i="3"/>
  <c r="AI36" i="3" s="1"/>
  <c r="AG36" i="3"/>
  <c r="AF36" i="3"/>
  <c r="AE36" i="3"/>
  <c r="AF35" i="3"/>
  <c r="AE35" i="3"/>
  <c r="AI35" i="3" s="1"/>
  <c r="AH34" i="3"/>
  <c r="AI34" i="3" s="1"/>
  <c r="AG34" i="3"/>
  <c r="AF34" i="3"/>
  <c r="AE34" i="3"/>
  <c r="AH33" i="3"/>
  <c r="AG33" i="3"/>
  <c r="AI33" i="3" s="1"/>
  <c r="AF33" i="3"/>
  <c r="AE33" i="3"/>
  <c r="AH32" i="3"/>
  <c r="AI32" i="3" s="1"/>
  <c r="AG32" i="3"/>
  <c r="AF32" i="3"/>
  <c r="AE32" i="3"/>
  <c r="AH31" i="3"/>
  <c r="AG31" i="3"/>
  <c r="AF31" i="3"/>
  <c r="AE31" i="3"/>
  <c r="AI31" i="3" s="1"/>
  <c r="AH30" i="3"/>
  <c r="AI30" i="3" s="1"/>
  <c r="AG30" i="3"/>
  <c r="AF30" i="3"/>
  <c r="AE30" i="3"/>
  <c r="AH29" i="3"/>
  <c r="AG29" i="3"/>
  <c r="AI29" i="3" s="1"/>
  <c r="AF29" i="3"/>
  <c r="AE29" i="3"/>
  <c r="AH28" i="3"/>
  <c r="AI28" i="3" s="1"/>
  <c r="AG28" i="3"/>
  <c r="AF28" i="3"/>
  <c r="AE28" i="3"/>
  <c r="AH27" i="3"/>
  <c r="AG27" i="3"/>
  <c r="AF27" i="3"/>
  <c r="AE27" i="3"/>
  <c r="AI27" i="3" s="1"/>
  <c r="AF26" i="3"/>
  <c r="AI26" i="3" s="1"/>
  <c r="AE26" i="3"/>
  <c r="AH25" i="3"/>
  <c r="AG25" i="3"/>
  <c r="AF25" i="3"/>
  <c r="AE25" i="3"/>
  <c r="AI25" i="3" s="1"/>
  <c r="AF24" i="3"/>
  <c r="AI24" i="3" s="1"/>
  <c r="AE24" i="3"/>
  <c r="AH23" i="3"/>
  <c r="AG23" i="3"/>
  <c r="AF23" i="3"/>
  <c r="AE23" i="3"/>
  <c r="AI23" i="3" s="1"/>
  <c r="AH22" i="3"/>
  <c r="AI22" i="3" s="1"/>
  <c r="AG22" i="3"/>
  <c r="AF22" i="3"/>
  <c r="AE22" i="3"/>
  <c r="AH21" i="3"/>
  <c r="AI21" i="3" s="1"/>
  <c r="AG21" i="3"/>
  <c r="AF21" i="3"/>
  <c r="AE21" i="3"/>
  <c r="AH20" i="3"/>
  <c r="AI20" i="3" s="1"/>
  <c r="AG20" i="3"/>
  <c r="AF20" i="3"/>
  <c r="AE20" i="3"/>
  <c r="AH19" i="3"/>
  <c r="AG19" i="3"/>
  <c r="AF19" i="3"/>
  <c r="AE19" i="3"/>
  <c r="AI19" i="3" s="1"/>
  <c r="AH18" i="3"/>
  <c r="AI18" i="3" s="1"/>
  <c r="AG18" i="3"/>
  <c r="AF18" i="3"/>
  <c r="AE18" i="3"/>
  <c r="AH17" i="3"/>
  <c r="AI17" i="3" s="1"/>
  <c r="AG17" i="3"/>
  <c r="AF17" i="3"/>
  <c r="AE17" i="3"/>
  <c r="AH16" i="3"/>
  <c r="AI16" i="3" s="1"/>
  <c r="AG16" i="3"/>
  <c r="AF16" i="3"/>
  <c r="AE16" i="3"/>
  <c r="AH15" i="3"/>
  <c r="AG15" i="3"/>
  <c r="AF15" i="3"/>
  <c r="AE15" i="3"/>
  <c r="AI15" i="3" s="1"/>
  <c r="AF14" i="3"/>
  <c r="AI14" i="3" s="1"/>
  <c r="AE14" i="3"/>
  <c r="AH13" i="3"/>
  <c r="AG13" i="3"/>
  <c r="AF13" i="3"/>
  <c r="AE13" i="3"/>
  <c r="AI13" i="3" s="1"/>
  <c r="AH12" i="3"/>
  <c r="AI12" i="3" s="1"/>
  <c r="AG12" i="3"/>
  <c r="AF12" i="3"/>
  <c r="AE12" i="3"/>
  <c r="AH11" i="3"/>
  <c r="AI11" i="3" s="1"/>
  <c r="AG11" i="3"/>
  <c r="AF11" i="3"/>
  <c r="AE11" i="3"/>
  <c r="AH10" i="3"/>
  <c r="AI10" i="3" s="1"/>
  <c r="AG10" i="3"/>
  <c r="AF10" i="3"/>
  <c r="AE10" i="3"/>
  <c r="AH9" i="3"/>
  <c r="AG9" i="3"/>
  <c r="AF9" i="3"/>
  <c r="AE9" i="3"/>
  <c r="AI9" i="3" s="1"/>
  <c r="AH8" i="3"/>
  <c r="AI8" i="3" s="1"/>
  <c r="AG8" i="3"/>
  <c r="AF8" i="3"/>
  <c r="AE8" i="3"/>
  <c r="AH7" i="3"/>
  <c r="AI7" i="3" s="1"/>
  <c r="AG7" i="3"/>
  <c r="AF7" i="3"/>
  <c r="AE7" i="3"/>
  <c r="AH6" i="3"/>
  <c r="AI6" i="3" s="1"/>
  <c r="AG6" i="3"/>
  <c r="AF6" i="3"/>
  <c r="AE6" i="3"/>
  <c r="AH5" i="3"/>
  <c r="AG5" i="3"/>
  <c r="AF5" i="3"/>
  <c r="AE5" i="3"/>
  <c r="AI5" i="3" s="1"/>
  <c r="AH4" i="3"/>
  <c r="AI4" i="3" s="1"/>
  <c r="AG4" i="3"/>
  <c r="AF4" i="3"/>
  <c r="AE4" i="3"/>
  <c r="AH3" i="3"/>
  <c r="AI3" i="3" s="1"/>
  <c r="AG3" i="3"/>
  <c r="AF3" i="3"/>
  <c r="AE3" i="3"/>
  <c r="AF2" i="3"/>
  <c r="AI2" i="3" s="1"/>
  <c r="AE2" i="3"/>
  <c r="G4" i="1" l="1"/>
  <c r="H4" i="1" s="1"/>
  <c r="D7" i="1"/>
  <c r="G7" i="1" s="1"/>
  <c r="H7" i="1" s="1"/>
  <c r="D5" i="1"/>
  <c r="G5" i="1" l="1"/>
  <c r="H5" i="1" s="1"/>
  <c r="C11" i="1"/>
  <c r="D8" i="1" l="1"/>
  <c r="G8" i="1" s="1"/>
  <c r="H8" i="1" s="1"/>
  <c r="D6" i="1"/>
  <c r="D10" i="1"/>
  <c r="G10" i="1" s="1"/>
  <c r="H10" i="1" s="1"/>
  <c r="D9" i="1"/>
  <c r="G9" i="1" s="1"/>
  <c r="G6" i="1" l="1"/>
  <c r="H6" i="1" s="1"/>
  <c r="H11" i="1" s="1"/>
  <c r="G11" i="1"/>
  <c r="H9" i="1"/>
  <c r="D11" i="1"/>
  <c r="E11" i="1" s="1"/>
  <c r="F11" i="1" l="1"/>
</calcChain>
</file>

<file path=xl/sharedStrings.xml><?xml version="1.0" encoding="utf-8"?>
<sst xmlns="http://schemas.openxmlformats.org/spreadsheetml/2006/main" count="3860" uniqueCount="1278">
  <si>
    <t>CO2-Berechnung unserer Fz-Flotte</t>
  </si>
  <si>
    <t>Fahrzeugtyp</t>
  </si>
  <si>
    <t>VW Passat</t>
  </si>
  <si>
    <t>Anz. Fz</t>
  </si>
  <si>
    <t>Skoda Oktavia</t>
  </si>
  <si>
    <t>VW Caddy</t>
  </si>
  <si>
    <t>VW T5/T6</t>
  </si>
  <si>
    <t>VW Crafter</t>
  </si>
  <si>
    <t>Mittlere Laufleistung
km/Jahr,Fz</t>
  </si>
  <si>
    <t>Totale Laufleistung
km/Jahr</t>
  </si>
  <si>
    <t>Typ (ca.)</t>
  </si>
  <si>
    <t>Renault Master</t>
  </si>
  <si>
    <t>Theor. CO2-Emission
kg/Jahr</t>
  </si>
  <si>
    <t>Holzwachstum</t>
  </si>
  <si>
    <t>10 m3/ha/J</t>
  </si>
  <si>
    <t>Co2-Einbindung</t>
  </si>
  <si>
    <t>10'000 kg CO2 / ha</t>
  </si>
  <si>
    <t>1'000 kg Co2/m3 Holz</t>
  </si>
  <si>
    <t>Kompensations-fläche in ha Wald</t>
  </si>
  <si>
    <t>Theor. CO2-Emission mix
g/km</t>
  </si>
  <si>
    <t>1.6 TDI</t>
  </si>
  <si>
    <t>2.3 TDI</t>
  </si>
  <si>
    <t>1.8 TDI</t>
  </si>
  <si>
    <t>2.0 TDI</t>
  </si>
  <si>
    <t>1.2 TSI</t>
  </si>
  <si>
    <t>Stand April 2019</t>
  </si>
  <si>
    <t>Treibstoffart</t>
  </si>
  <si>
    <t>Benzin</t>
  </si>
  <si>
    <t>Diesel</t>
  </si>
  <si>
    <t>Gesamt: Mittelwert CO2 Ausstoss (g/km)</t>
  </si>
  <si>
    <t>Gesamt: Anzahl von Emissionscode</t>
  </si>
  <si>
    <t>Gesamt: Mittelwert von Laufleistung</t>
  </si>
  <si>
    <t>Marke</t>
  </si>
  <si>
    <t>Mittelwert CO2 Ausstoss (g/km)</t>
  </si>
  <si>
    <t>Anzahl von Emissionscode</t>
  </si>
  <si>
    <t>Mittelwert von Laufleistung</t>
  </si>
  <si>
    <t>Caddy</t>
  </si>
  <si>
    <t>B04</t>
  </si>
  <si>
    <t>B5a</t>
  </si>
  <si>
    <t>B5b</t>
  </si>
  <si>
    <t>B6b</t>
  </si>
  <si>
    <t>B6d</t>
  </si>
  <si>
    <t>Passat</t>
  </si>
  <si>
    <t>B6c</t>
  </si>
  <si>
    <t>(Leer)</t>
  </si>
  <si>
    <t>Skoda Octavia</t>
  </si>
  <si>
    <t>T5 + T6</t>
  </si>
  <si>
    <t>A05</t>
  </si>
  <si>
    <t>Total</t>
  </si>
  <si>
    <t>Fahrzeug Nr. CompCar</t>
  </si>
  <si>
    <t>Vertrags Nr.</t>
  </si>
  <si>
    <t>DLV Nr.</t>
  </si>
  <si>
    <t>DLV Variante</t>
  </si>
  <si>
    <t>Mieter</t>
  </si>
  <si>
    <t>Kundenkostenstelle Nr.</t>
  </si>
  <si>
    <t>Kontaktperson</t>
  </si>
  <si>
    <t>Lenker</t>
  </si>
  <si>
    <t>Fahrzeug Nr. Kunde</t>
  </si>
  <si>
    <t>Fahrzeug Status</t>
  </si>
  <si>
    <t>1. Inverkehrssetzung</t>
  </si>
  <si>
    <t>Kontrollschild Nr.</t>
  </si>
  <si>
    <t>Fahrzeugkategorie</t>
  </si>
  <si>
    <t>Marke - Typ</t>
  </si>
  <si>
    <t>Marke / Bezeichnung</t>
  </si>
  <si>
    <t>Chassis Nr.</t>
  </si>
  <si>
    <t>Stamm Nr.</t>
  </si>
  <si>
    <t>Typengenehmigung</t>
  </si>
  <si>
    <t>Farbe</t>
  </si>
  <si>
    <t>Hubraum (cm³)</t>
  </si>
  <si>
    <t>Leistung (kW)</t>
  </si>
  <si>
    <t>Getriebe</t>
  </si>
  <si>
    <t>Antrieb</t>
  </si>
  <si>
    <t>Anzahl Türen</t>
  </si>
  <si>
    <t>Anzahl Sitzplätze</t>
  </si>
  <si>
    <t>Treibstoffart Fahrzeug</t>
  </si>
  <si>
    <t>Normverbrauch (l/100 km)</t>
  </si>
  <si>
    <t>CO2 Ausstoss (g/km)</t>
  </si>
  <si>
    <t>Emissionscode</t>
  </si>
  <si>
    <t>Energieeffizienz Kategorie</t>
  </si>
  <si>
    <t>Mietbeginn</t>
  </si>
  <si>
    <t>KM bei Vertragsbeginn</t>
  </si>
  <si>
    <t>Datum letzter KM-Stand</t>
  </si>
  <si>
    <t>Letzter KM-Stand</t>
  </si>
  <si>
    <t>Laufleistung</t>
  </si>
  <si>
    <t>212689</t>
  </si>
  <si>
    <t>28419</t>
  </si>
  <si>
    <t>1231</t>
  </si>
  <si>
    <t>Flottenmanagement ohne Finanzierung offen</t>
  </si>
  <si>
    <t>GAMMARENAX AG</t>
  </si>
  <si>
    <t>6130 Leitung Region FS 13</t>
  </si>
  <si>
    <t>Stolz Gabriela</t>
  </si>
  <si>
    <t>Aguilera Sanchez Grete</t>
  </si>
  <si>
    <t>AL</t>
  </si>
  <si>
    <t>vermietet</t>
  </si>
  <si>
    <t>TI219922</t>
  </si>
  <si>
    <t>10403 PW MKl Kombi</t>
  </si>
  <si>
    <t>SKODA OCTAVIA C 1.6TDI  ([1SC546 - b])</t>
  </si>
  <si>
    <t>TMBHT61Z9C2184969</t>
  </si>
  <si>
    <t>214.601.515</t>
  </si>
  <si>
    <t>1SC546 - b</t>
  </si>
  <si>
    <t>m a - Manuell/Automatisch</t>
  </si>
  <si>
    <t>V - Vorderradantrieb</t>
  </si>
  <si>
    <t>D - Diesel</t>
  </si>
  <si>
    <t>D</t>
  </si>
  <si>
    <t>212703</t>
  </si>
  <si>
    <t>28433</t>
  </si>
  <si>
    <t>6140 Leitung Region FS 14</t>
  </si>
  <si>
    <t xml:space="preserve">Poolfahrzeug </t>
  </si>
  <si>
    <t>Poolfahrzeug</t>
  </si>
  <si>
    <t>BE521064</t>
  </si>
  <si>
    <t>30301 LW gross</t>
  </si>
  <si>
    <t>VOLKSWAGEN CADDY MAX 4 2.0D  ([3VE633 - b])</t>
  </si>
  <si>
    <t>WV1ZZZ2KZGX143644</t>
  </si>
  <si>
    <t>218.252.485</t>
  </si>
  <si>
    <t>3VE633 - b</t>
  </si>
  <si>
    <t>Weiss</t>
  </si>
  <si>
    <t>E</t>
  </si>
  <si>
    <t>212704</t>
  </si>
  <si>
    <t>28434</t>
  </si>
  <si>
    <t>6120 Leitung Region FS 12</t>
  </si>
  <si>
    <t>Dos Santos Duarte Cassiano Miguel</t>
  </si>
  <si>
    <t>ZH737355</t>
  </si>
  <si>
    <t>SKODA OCTAVIA CO 1.6TDI  ([1SF773 - b])</t>
  </si>
  <si>
    <t>TMBJG7NE4E0033622</t>
  </si>
  <si>
    <t>215.682.687</t>
  </si>
  <si>
    <t>1SF773 - b</t>
  </si>
  <si>
    <t>Hellgrau-Metalic</t>
  </si>
  <si>
    <t>A</t>
  </si>
  <si>
    <t>212705</t>
  </si>
  <si>
    <t>28435</t>
  </si>
  <si>
    <t>6150 Leitung Region FS 15</t>
  </si>
  <si>
    <t>Baghriche Fatima</t>
  </si>
  <si>
    <t>BE832598</t>
  </si>
  <si>
    <t>SKODA OCTAVIA C 1.6TDI  ([1SF924 - b])</t>
  </si>
  <si>
    <t>TMBJG7NE1H0031346</t>
  </si>
  <si>
    <t>218.321.975</t>
  </si>
  <si>
    <t>1SF924 - b</t>
  </si>
  <si>
    <t>212706</t>
  </si>
  <si>
    <t>28436</t>
  </si>
  <si>
    <t>6110 Leitung Region FS 11</t>
  </si>
  <si>
    <t>Waser Daniel</t>
  </si>
  <si>
    <t>OL Poolfahrzeug</t>
  </si>
  <si>
    <t>LU202500</t>
  </si>
  <si>
    <t>WV1ZZZ2KZGX146161</t>
  </si>
  <si>
    <t>218.252.503</t>
  </si>
  <si>
    <t>212708</t>
  </si>
  <si>
    <t>28438</t>
  </si>
  <si>
    <t>6160 Leitung Region FS 16</t>
  </si>
  <si>
    <t>Santa Maria Fonseca Barbara</t>
  </si>
  <si>
    <t>VD455697</t>
  </si>
  <si>
    <t>30101 LW klein</t>
  </si>
  <si>
    <t>VOLKSWAGEN T6 2.0 TDI 150 DSG  ([1VF262 - a])</t>
  </si>
  <si>
    <t>WV2ZZZ7HZGH012984</t>
  </si>
  <si>
    <t>217.443.404</t>
  </si>
  <si>
    <t>1VF262 - a</t>
  </si>
  <si>
    <t>m - Mechanisch</t>
  </si>
  <si>
    <t>212709</t>
  </si>
  <si>
    <t>28439</t>
  </si>
  <si>
    <t>6630 Beratung und Verkauf</t>
  </si>
  <si>
    <t>Esposito Fabio</t>
  </si>
  <si>
    <t>Mathieu Flurin</t>
  </si>
  <si>
    <t>RL</t>
  </si>
  <si>
    <t>VD596552</t>
  </si>
  <si>
    <t>VOLKSWAGEN PASSAT Variant 1.6 TDI BlueMT Comfortlin  ([1VF139 - b])</t>
  </si>
  <si>
    <t>WVWZZZ3CZGE043370</t>
  </si>
  <si>
    <t>217.481.934</t>
  </si>
  <si>
    <t>1VF139 - b</t>
  </si>
  <si>
    <t>212710</t>
  </si>
  <si>
    <t>28440</t>
  </si>
  <si>
    <t>6170 Leitung Region FS 17</t>
  </si>
  <si>
    <t>VD598015</t>
  </si>
  <si>
    <t>VOLKSWAGEN CADDY Maxi Kaw. 1.6 TDI 102 Entry  ([3VE562 - a])</t>
  </si>
  <si>
    <t>WV1ZZZ2KZGX049891</t>
  </si>
  <si>
    <t>218.278.942</t>
  </si>
  <si>
    <t>3VE562 - a</t>
  </si>
  <si>
    <t>F</t>
  </si>
  <si>
    <t>212711</t>
  </si>
  <si>
    <t>28441</t>
  </si>
  <si>
    <t>D'Elia Giovanni</t>
  </si>
  <si>
    <t>BE31008</t>
  </si>
  <si>
    <t>VOLKSWAGEN PASSAT VARIANT 2.0D BLUEMOTION  ([1VE187 - b])</t>
  </si>
  <si>
    <t>WVWZZZ3CZCE130831</t>
  </si>
  <si>
    <t>214.366.370</t>
  </si>
  <si>
    <t>1VE187 - b</t>
  </si>
  <si>
    <t>212712</t>
  </si>
  <si>
    <t>28442</t>
  </si>
  <si>
    <t>Ritter Heidi</t>
  </si>
  <si>
    <t>BE802998</t>
  </si>
  <si>
    <t>30201 LW mittel</t>
  </si>
  <si>
    <t>VOLKSWAGEN CADDY Kaw. 1.2 TSI Entry  ([3VE314 - a])</t>
  </si>
  <si>
    <t>WV1ZZZ2KZEX148344</t>
  </si>
  <si>
    <t>216.434.031</t>
  </si>
  <si>
    <t>3VE314 - a</t>
  </si>
  <si>
    <t>B - Benzin</t>
  </si>
  <si>
    <t>G</t>
  </si>
  <si>
    <t>212713</t>
  </si>
  <si>
    <t>28443</t>
  </si>
  <si>
    <t>Hegg Markus</t>
  </si>
  <si>
    <t>BE803290</t>
  </si>
  <si>
    <t>VOLKSWAGEN PASSAT Variant 2.0 TDI 140 BlueMT Comfl.  ([X 0 1557])</t>
  </si>
  <si>
    <t>WVWZZZ3CZCE177450</t>
  </si>
  <si>
    <t>406.223.656</t>
  </si>
  <si>
    <t>X 0 1557</t>
  </si>
  <si>
    <t>a - Automatisch</t>
  </si>
  <si>
    <t>212715</t>
  </si>
  <si>
    <t>28445</t>
  </si>
  <si>
    <t>Pungitore Giuseppe</t>
  </si>
  <si>
    <t>LU103610</t>
  </si>
  <si>
    <t>TMBJG7NE9G0234242</t>
  </si>
  <si>
    <t>218.111.531</t>
  </si>
  <si>
    <t>212717</t>
  </si>
  <si>
    <t>28447</t>
  </si>
  <si>
    <t>Batista Maria</t>
  </si>
  <si>
    <t>LU165333</t>
  </si>
  <si>
    <t>VOLKSWAGEN CADDY Kaw. 1.2  ([1VE144 - a])</t>
  </si>
  <si>
    <t>WV2ZZZ2KZCX134561</t>
  </si>
  <si>
    <t>214.571.626</t>
  </si>
  <si>
    <t>1VE144 - a</t>
  </si>
  <si>
    <t>212718</t>
  </si>
  <si>
    <t>28448</t>
  </si>
  <si>
    <t>Poolfahrzeug Titlis Resort gR</t>
  </si>
  <si>
    <t>LU211278</t>
  </si>
  <si>
    <t>20401 Kleinbus</t>
  </si>
  <si>
    <t>VOLKSWAGEN TRANSPORTER T5 KOMBI D BMT 4M  (4x4 [1VE826 - a])</t>
  </si>
  <si>
    <t>WV2ZZZ7HZEH126678</t>
  </si>
  <si>
    <t>216.384.623</t>
  </si>
  <si>
    <t>1VE826 - a</t>
  </si>
  <si>
    <t>A - Allrad (4x4)</t>
  </si>
  <si>
    <t>212719</t>
  </si>
  <si>
    <t>28449</t>
  </si>
  <si>
    <t>Da Silva Rodrigues Maria Ana</t>
  </si>
  <si>
    <t>LU231559</t>
  </si>
  <si>
    <t>VOLKSWAGEN CADDY Kaw. 1.2  ([1VE145 - a])</t>
  </si>
  <si>
    <t>VW2ZZZ2KZCX133087</t>
  </si>
  <si>
    <t>214.535.439</t>
  </si>
  <si>
    <t>1VE145 - a</t>
  </si>
  <si>
    <t>212720</t>
  </si>
  <si>
    <t>28450</t>
  </si>
  <si>
    <t>Osmani Teuta</t>
  </si>
  <si>
    <t>LU239621</t>
  </si>
  <si>
    <t>TMBJG7NE1F0043915</t>
  </si>
  <si>
    <t>216.566.956</t>
  </si>
  <si>
    <t>212721</t>
  </si>
  <si>
    <t>28451</t>
  </si>
  <si>
    <t>6410 Leitung Hauswartung</t>
  </si>
  <si>
    <t>Isufi Fatmir</t>
  </si>
  <si>
    <t>Arnold Cladio</t>
  </si>
  <si>
    <t>HW 41</t>
  </si>
  <si>
    <t>LU246044</t>
  </si>
  <si>
    <t>VOLKSWAGEN CADDY Maxi Kaw. 2.0 TDI CR  ([3VE633 - a])</t>
  </si>
  <si>
    <t>WV1ZZZ2KZGX125131</t>
  </si>
  <si>
    <t>218.136.539</t>
  </si>
  <si>
    <t>3VE633 - a</t>
  </si>
  <si>
    <t>C</t>
  </si>
  <si>
    <t>212722</t>
  </si>
  <si>
    <t>28452</t>
  </si>
  <si>
    <t>Ali Radi</t>
  </si>
  <si>
    <t>LU250905</t>
  </si>
  <si>
    <t>VOLKSWAGEN CADDY MAXI 1.6 D  ([3VE323 - a])</t>
  </si>
  <si>
    <t>WV1ZZZ2KZFX038402</t>
  </si>
  <si>
    <t>216.675.368</t>
  </si>
  <si>
    <t>3VE323 - a</t>
  </si>
  <si>
    <t>212724</t>
  </si>
  <si>
    <t>28454</t>
  </si>
  <si>
    <t>Arifi Ukë</t>
  </si>
  <si>
    <t>LU268309</t>
  </si>
  <si>
    <t>TMBJG7NE7G0031821</t>
  </si>
  <si>
    <t>217.411.180</t>
  </si>
  <si>
    <t>212727</t>
  </si>
  <si>
    <t>28457</t>
  </si>
  <si>
    <t>6450 Leitung Bau-/Fassadenreinigung</t>
  </si>
  <si>
    <t>Pinto dos Santos Hugo</t>
  </si>
  <si>
    <t>BF02</t>
  </si>
  <si>
    <t>ZH565052</t>
  </si>
  <si>
    <t>VOLKSWAGEN TRANSPORTER T5  ([3VD442 - a])</t>
  </si>
  <si>
    <t>WV1ZZZ7HZ9H099434</t>
  </si>
  <si>
    <t>212.078.580</t>
  </si>
  <si>
    <t>3VD442 - a</t>
  </si>
  <si>
    <t>212729</t>
  </si>
  <si>
    <t>28459</t>
  </si>
  <si>
    <t>6430 Leitung Garten-/Arealpflege</t>
  </si>
  <si>
    <t>AR 74 / Poolfahrzeug ZH-WC / Tour 3</t>
  </si>
  <si>
    <t>ZH247704</t>
  </si>
  <si>
    <t>VOLKSWAGEN CADDY Kaw. 1.4  ([3VD478 - a])</t>
  </si>
  <si>
    <t>WV1ZZZ2KZ9X090005</t>
  </si>
  <si>
    <t>212.072.084</t>
  </si>
  <si>
    <t>3VD478 - a</t>
  </si>
  <si>
    <t>212730</t>
  </si>
  <si>
    <t>28460</t>
  </si>
  <si>
    <t>AR 75 / Poolfahrzeug ZH-WC / Tour 4</t>
  </si>
  <si>
    <t>ZH513099</t>
  </si>
  <si>
    <t>WV1ZZZ2KZ9X108354</t>
  </si>
  <si>
    <t>212.172.832</t>
  </si>
  <si>
    <t>212731</t>
  </si>
  <si>
    <t>28461</t>
  </si>
  <si>
    <t>Pick-up Garten</t>
  </si>
  <si>
    <t>ZH156545</t>
  </si>
  <si>
    <t>30206 LW mittel m. Brücke 4 x 4</t>
  </si>
  <si>
    <t>VOLKSWAGEN T5 DKab. Pick-up 3400 2.0 TDI CR 84 BMT  ([3VE189 - a])</t>
  </si>
  <si>
    <t>WV1ZZZ7JZ9X015231</t>
  </si>
  <si>
    <t>212.329.472</t>
  </si>
  <si>
    <t>3VE189 - a</t>
  </si>
  <si>
    <t>212732</t>
  </si>
  <si>
    <t>28462</t>
  </si>
  <si>
    <t xml:space="preserve">Poolfahrzeug (Reserve BF) </t>
  </si>
  <si>
    <t>BF10</t>
  </si>
  <si>
    <t>ZH702436</t>
  </si>
  <si>
    <t>VOLKSWAGEN CADDY Kaw. 1.4  ([3VD690 - a])</t>
  </si>
  <si>
    <t>WV1ZZZ2KZAX083661</t>
  </si>
  <si>
    <t>212.711.299</t>
  </si>
  <si>
    <t>3VD690 - a</t>
  </si>
  <si>
    <t>212734</t>
  </si>
  <si>
    <t>28464</t>
  </si>
  <si>
    <t>AR 65</t>
  </si>
  <si>
    <t>ZH754792</t>
  </si>
  <si>
    <t>VOLKSWAGEN CADDY 1.2 TSI  ([3VD719 - a])</t>
  </si>
  <si>
    <t>WV1ZZZ2KZBX214198</t>
  </si>
  <si>
    <t>213.237.421</t>
  </si>
  <si>
    <t>3VD719 - a</t>
  </si>
  <si>
    <t>212736</t>
  </si>
  <si>
    <t>28466</t>
  </si>
  <si>
    <t>AR 76 / Poolfahrzeug ZH-WC / Tour 5</t>
  </si>
  <si>
    <t>ZH631993</t>
  </si>
  <si>
    <t>WV1ZZZ2KZCX009235</t>
  </si>
  <si>
    <t>213.862.789</t>
  </si>
  <si>
    <t>212743</t>
  </si>
  <si>
    <t>28473</t>
  </si>
  <si>
    <t>6600 Administration inkl. GL</t>
  </si>
  <si>
    <t>Poolfahrzeug gR Zürich</t>
  </si>
  <si>
    <t>ZH411806</t>
  </si>
  <si>
    <t>VOLKSWAGEN CRAFTER  35  ([3VD587 - a])</t>
  </si>
  <si>
    <t>WV1ZZZ2EZA6008270</t>
  </si>
  <si>
    <t>212.473.169</t>
  </si>
  <si>
    <t>3VD587 - a</t>
  </si>
  <si>
    <t>H - Hinterradantrieb</t>
  </si>
  <si>
    <t>212750</t>
  </si>
  <si>
    <t>28480</t>
  </si>
  <si>
    <t>AR 72 / Poolfahrzeug ZH-WC / Tour 1</t>
  </si>
  <si>
    <t>ZH657500</t>
  </si>
  <si>
    <t>31201 Transporter mittel</t>
  </si>
  <si>
    <t>VOLKSWAGEN CADDY 1.2 TSI  (3VD860 - a)</t>
  </si>
  <si>
    <t>WV1ZZZ2KZDX018615</t>
  </si>
  <si>
    <t>214.801.190</t>
  </si>
  <si>
    <t>3VD860 - a</t>
  </si>
  <si>
    <t>212751</t>
  </si>
  <si>
    <t>28481</t>
  </si>
  <si>
    <t>Shabani Isuf</t>
  </si>
  <si>
    <t>AR 64</t>
  </si>
  <si>
    <t>ZH788720</t>
  </si>
  <si>
    <t>VW1ZZZ2KZDX073530</t>
  </si>
  <si>
    <t>215.156.965</t>
  </si>
  <si>
    <t>212752</t>
  </si>
  <si>
    <t>28482</t>
  </si>
  <si>
    <t>Ziberi Avdilmedzit</t>
  </si>
  <si>
    <t>HW 25</t>
  </si>
  <si>
    <t>ZH578411</t>
  </si>
  <si>
    <t>VOLKSWAGEN CADDY MAXI Kaw. 1.6 TDI CR  ([3VD863 - a])</t>
  </si>
  <si>
    <t>VW1ZZZ2KZDX136116</t>
  </si>
  <si>
    <t>215.505.856</t>
  </si>
  <si>
    <t>3VD863 - a</t>
  </si>
  <si>
    <t>212753</t>
  </si>
  <si>
    <t>28483</t>
  </si>
  <si>
    <t>6180 Leitung Region FS 18</t>
  </si>
  <si>
    <t>Zerka Jorin</t>
  </si>
  <si>
    <t>ZH721621</t>
  </si>
  <si>
    <t>TMBHT61Z0C8015260</t>
  </si>
  <si>
    <t>214.100.241</t>
  </si>
  <si>
    <t>212754</t>
  </si>
  <si>
    <t>28484</t>
  </si>
  <si>
    <t>Thomann Tamara</t>
  </si>
  <si>
    <t>HW 27</t>
  </si>
  <si>
    <t>ZH584186</t>
  </si>
  <si>
    <t>VW1ZZZ2KZDX137964</t>
  </si>
  <si>
    <t>215.509.011</t>
  </si>
  <si>
    <t>212755</t>
  </si>
  <si>
    <t>28485</t>
  </si>
  <si>
    <t>Warmers Manfred</t>
  </si>
  <si>
    <t>HW 40</t>
  </si>
  <si>
    <t>LU254962</t>
  </si>
  <si>
    <t>VW1ZZZ2KZDX138309</t>
  </si>
  <si>
    <t>215.513.002</t>
  </si>
  <si>
    <t>212756</t>
  </si>
  <si>
    <t>28486</t>
  </si>
  <si>
    <t>HW 43</t>
  </si>
  <si>
    <t>ZH578586</t>
  </si>
  <si>
    <t>VW1ZZZ2KZDX135747</t>
  </si>
  <si>
    <t>215.505.820</t>
  </si>
  <si>
    <t>212757</t>
  </si>
  <si>
    <t>28487</t>
  </si>
  <si>
    <t>AR 78 / Poolfahrzeug ERZ</t>
  </si>
  <si>
    <t>ZH770260</t>
  </si>
  <si>
    <t>VW1ZZZ2KZDX138945</t>
  </si>
  <si>
    <t>215.516.854</t>
  </si>
  <si>
    <t>212758</t>
  </si>
  <si>
    <t>28488</t>
  </si>
  <si>
    <t>Mustafaj Sali</t>
  </si>
  <si>
    <t>AR 66</t>
  </si>
  <si>
    <t>ZH770266</t>
  </si>
  <si>
    <t>VW1ZZZ2KZDX139108</t>
  </si>
  <si>
    <t>215.519.351</t>
  </si>
  <si>
    <t>212759</t>
  </si>
  <si>
    <t>28489</t>
  </si>
  <si>
    <t>Lumani Dreni</t>
  </si>
  <si>
    <t>HW 26</t>
  </si>
  <si>
    <t>ZH770297</t>
  </si>
  <si>
    <t>VW1ZZZ2KZDX139379</t>
  </si>
  <si>
    <t>215.519.478</t>
  </si>
  <si>
    <t>212760</t>
  </si>
  <si>
    <t>28490</t>
  </si>
  <si>
    <t>Monteiro Antunes Angelo</t>
  </si>
  <si>
    <t>HW 29</t>
  </si>
  <si>
    <t>ZH255132</t>
  </si>
  <si>
    <t>VW1ZZZ2KZDX141340</t>
  </si>
  <si>
    <t>215.533.451</t>
  </si>
  <si>
    <t>212761</t>
  </si>
  <si>
    <t>28491</t>
  </si>
  <si>
    <t>OL Poofahrzeug SRT</t>
  </si>
  <si>
    <t>ZH875616</t>
  </si>
  <si>
    <t>VW1ZZZ2KZDX131951</t>
  </si>
  <si>
    <t>215.488.895</t>
  </si>
  <si>
    <t>212762</t>
  </si>
  <si>
    <t>28492</t>
  </si>
  <si>
    <t>Hamaqit Roz</t>
  </si>
  <si>
    <t>GA 02</t>
  </si>
  <si>
    <t>ZH639724</t>
  </si>
  <si>
    <t>VW1ZZZ7JZDX019775</t>
  </si>
  <si>
    <t>215.509.540</t>
  </si>
  <si>
    <t>212763</t>
  </si>
  <si>
    <t>28493</t>
  </si>
  <si>
    <t>Nuredini Barije</t>
  </si>
  <si>
    <t>OL  Poolfahrzeug Sunrise-HW</t>
  </si>
  <si>
    <t>ZH623864</t>
  </si>
  <si>
    <t>VW1ZZZ2KZDX118547</t>
  </si>
  <si>
    <t>215.414.711</t>
  </si>
  <si>
    <t>212764</t>
  </si>
  <si>
    <t>28494</t>
  </si>
  <si>
    <t>Almeida Serafim</t>
  </si>
  <si>
    <t>ZH253163</t>
  </si>
  <si>
    <t>TMBJG7NE1E0007642</t>
  </si>
  <si>
    <t>215.542.713</t>
  </si>
  <si>
    <t>212765</t>
  </si>
  <si>
    <t>28495</t>
  </si>
  <si>
    <t>1234</t>
  </si>
  <si>
    <t>CLEAN&amp;SOFT AG</t>
  </si>
  <si>
    <t>ZH43516</t>
  </si>
  <si>
    <t>VOLKSWAGEN PASSAT VARIANT 2.0D BLUEMOTION  ([1VE188 - b])</t>
  </si>
  <si>
    <t>VWWZZZ3CZCE048249</t>
  </si>
  <si>
    <t>213.989.431</t>
  </si>
  <si>
    <t>1VE188 - b</t>
  </si>
  <si>
    <t>212766</t>
  </si>
  <si>
    <t>28496</t>
  </si>
  <si>
    <t>Capriolo Alberto</t>
  </si>
  <si>
    <t>BF07</t>
  </si>
  <si>
    <t>ZH874171</t>
  </si>
  <si>
    <t>VOLKSWAGEN T5 Kombi 3000 2.0 TDI CR 140 4motion  ([X 0 1555])</t>
  </si>
  <si>
    <t>WV1ZZZ7HZEH046718</t>
  </si>
  <si>
    <t>323.491.367</t>
  </si>
  <si>
    <t>X 0 1555</t>
  </si>
  <si>
    <t>212767</t>
  </si>
  <si>
    <t>28497</t>
  </si>
  <si>
    <t>Santos Justino</t>
  </si>
  <si>
    <t>ZH543169</t>
  </si>
  <si>
    <t>TMBJG7NE3E0144369</t>
  </si>
  <si>
    <t>216.086.946</t>
  </si>
  <si>
    <t>212768</t>
  </si>
  <si>
    <t>28498</t>
  </si>
  <si>
    <t>Costa Oliveira Ricardo</t>
  </si>
  <si>
    <t>BF08</t>
  </si>
  <si>
    <t>ZH874659</t>
  </si>
  <si>
    <t>VOLKSWAGEN T5 Kombi 3400 2.0 TDI CR 140  ([1VE815 - a])</t>
  </si>
  <si>
    <t>VW2ZZZ7HZEH051728</t>
  </si>
  <si>
    <t>215.898.155</t>
  </si>
  <si>
    <t>1VE815 - a</t>
  </si>
  <si>
    <t>212769</t>
  </si>
  <si>
    <t>28499</t>
  </si>
  <si>
    <t>Frezza Claudio</t>
  </si>
  <si>
    <t>ZH875575</t>
  </si>
  <si>
    <t>VWWZZZ3CZDE032838</t>
  </si>
  <si>
    <t>214.881.469</t>
  </si>
  <si>
    <t>212770</t>
  </si>
  <si>
    <t>28500</t>
  </si>
  <si>
    <t>6400 Leitung Facility Services 2</t>
  </si>
  <si>
    <t>Abate Fabio</t>
  </si>
  <si>
    <t>ZH390224</t>
  </si>
  <si>
    <t>WVWZZZ3CZDE011819</t>
  </si>
  <si>
    <t>214.802.818</t>
  </si>
  <si>
    <t>212772</t>
  </si>
  <si>
    <t>28502</t>
  </si>
  <si>
    <t>Härtsch Daniel</t>
  </si>
  <si>
    <t>ZH623261</t>
  </si>
  <si>
    <t>VOLKSWAGEN PASSAT V 2.0D BMT  ([X 0 1602])</t>
  </si>
  <si>
    <t>VWVZZZ3CZDE056330</t>
  </si>
  <si>
    <t>411.809.390</t>
  </si>
  <si>
    <t>x 0 1602</t>
  </si>
  <si>
    <t>212773</t>
  </si>
  <si>
    <t>28503</t>
  </si>
  <si>
    <t xml:space="preserve">Poolfahrzeug FS 11 </t>
  </si>
  <si>
    <t>ZH455956</t>
  </si>
  <si>
    <t>VOLKSWAGEN CADDY Kaw. 1.6 TDI CR  ([3VD969 - a])</t>
  </si>
  <si>
    <t>WV1ZZZ2KZDX044199</t>
  </si>
  <si>
    <t>214.957.188</t>
  </si>
  <si>
    <t>3VD969 - a</t>
  </si>
  <si>
    <t>212774</t>
  </si>
  <si>
    <t>28504</t>
  </si>
  <si>
    <t>Egger Martin</t>
  </si>
  <si>
    <t>ZH575379</t>
  </si>
  <si>
    <t>TMBJG7NE7F0051663</t>
  </si>
  <si>
    <t>216.587.613</t>
  </si>
  <si>
    <t>212775</t>
  </si>
  <si>
    <t>28505</t>
  </si>
  <si>
    <t>De Michele Giogio</t>
  </si>
  <si>
    <t>HW 42</t>
  </si>
  <si>
    <t>BS22957</t>
  </si>
  <si>
    <t>WV1ZZZ2KZFX076550</t>
  </si>
  <si>
    <t>216.915.628</t>
  </si>
  <si>
    <t>212778</t>
  </si>
  <si>
    <t>28508</t>
  </si>
  <si>
    <t>Duares Barbosa Adelino</t>
  </si>
  <si>
    <t>BF16</t>
  </si>
  <si>
    <t>ZH873742</t>
  </si>
  <si>
    <t>WV1ZZZ7HZFH113407</t>
  </si>
  <si>
    <t>217.101.700</t>
  </si>
  <si>
    <t>212779</t>
  </si>
  <si>
    <t>28509</t>
  </si>
  <si>
    <t>Marti Corina</t>
  </si>
  <si>
    <t>ZH788407</t>
  </si>
  <si>
    <t>TMBJG7NE9F0089265</t>
  </si>
  <si>
    <t>216.729.377</t>
  </si>
  <si>
    <t>212780</t>
  </si>
  <si>
    <t>28510</t>
  </si>
  <si>
    <t>Müller Fares</t>
  </si>
  <si>
    <t>HW 24</t>
  </si>
  <si>
    <t>ZH873718</t>
  </si>
  <si>
    <t>VOLKSWAGEN CADDY MAXI 1.6 BMT  ([3VE324 - a])</t>
  </si>
  <si>
    <t>WV1ZZZ2KZFX036464</t>
  </si>
  <si>
    <t>216.658.000</t>
  </si>
  <si>
    <t>3VE324 - a</t>
  </si>
  <si>
    <t>212781</t>
  </si>
  <si>
    <t>28511</t>
  </si>
  <si>
    <t>Marra David</t>
  </si>
  <si>
    <t>ZH125018</t>
  </si>
  <si>
    <t>WVWZZZ3CZFE478542</t>
  </si>
  <si>
    <t>217.141.461</t>
  </si>
  <si>
    <t>Silber-Metalic</t>
  </si>
  <si>
    <t>212782</t>
  </si>
  <si>
    <t>28512</t>
  </si>
  <si>
    <t>Alves Pinto da Costa Maria de Lourdes</t>
  </si>
  <si>
    <t>ZH893517</t>
  </si>
  <si>
    <t>WV1ZZZ2KZFX144003</t>
  </si>
  <si>
    <t>217.299.081</t>
  </si>
  <si>
    <t>212783</t>
  </si>
  <si>
    <t>28513</t>
  </si>
  <si>
    <t>Sousa Joao</t>
  </si>
  <si>
    <t>ZH512435</t>
  </si>
  <si>
    <t>TMBJG7NE1F0244391</t>
  </si>
  <si>
    <t>217.285.306</t>
  </si>
  <si>
    <t>212784</t>
  </si>
  <si>
    <t>28514</t>
  </si>
  <si>
    <t>Demiri Shemsedin</t>
  </si>
  <si>
    <t>GA 08</t>
  </si>
  <si>
    <t>ZH887041</t>
  </si>
  <si>
    <t>31402 Transporter XL HB</t>
  </si>
  <si>
    <t>VOLKSWAGEN CRAFTER  35  (HB [3VE243 - a])</t>
  </si>
  <si>
    <t>WV1ZZZ2FZG7001673</t>
  </si>
  <si>
    <t>217.387.048</t>
  </si>
  <si>
    <t>3VE243 - a</t>
  </si>
  <si>
    <t>212785</t>
  </si>
  <si>
    <t>28515</t>
  </si>
  <si>
    <t>Barbosa Duares Joaquim</t>
  </si>
  <si>
    <t>BF19</t>
  </si>
  <si>
    <t>ZH398005</t>
  </si>
  <si>
    <t>WV2ZZZ7HZGH012467</t>
  </si>
  <si>
    <t>217.507.972</t>
  </si>
  <si>
    <t>212786</t>
  </si>
  <si>
    <t>28516</t>
  </si>
  <si>
    <t>Monteiro Nogueira Mauro</t>
  </si>
  <si>
    <t>BF14</t>
  </si>
  <si>
    <t>ZH99917</t>
  </si>
  <si>
    <t>WV2ZZZ7HZGH013171</t>
  </si>
  <si>
    <t>217.513.467</t>
  </si>
  <si>
    <t>212787</t>
  </si>
  <si>
    <t>28517</t>
  </si>
  <si>
    <t>Braun Marco</t>
  </si>
  <si>
    <t>ZH889031</t>
  </si>
  <si>
    <t>VOLKSWAGEN PASSAT Variant 2.0 TDI 177 BlueMT Comf.D  ([X 0 1559])</t>
  </si>
  <si>
    <t>WVWZZZ3CZEE132886</t>
  </si>
  <si>
    <t>184.274.218</t>
  </si>
  <si>
    <t>X 0 1559</t>
  </si>
  <si>
    <t>212788</t>
  </si>
  <si>
    <t>28518</t>
  </si>
  <si>
    <t>ZH890134</t>
  </si>
  <si>
    <t>VOLKSWAGEN CRAFTER  35  (HB [3VD804 - a])</t>
  </si>
  <si>
    <t>WV1ZZZ2FZC7002865</t>
  </si>
  <si>
    <t>213.951.660</t>
  </si>
  <si>
    <t>3VD804 - a</t>
  </si>
  <si>
    <t>212789</t>
  </si>
  <si>
    <t>28519</t>
  </si>
  <si>
    <t>AR 77 / Poolfahrzeug ERZ</t>
  </si>
  <si>
    <t>ZH893634</t>
  </si>
  <si>
    <t>WV1ZZZ2KZGX085491</t>
  </si>
  <si>
    <t>217.911.126</t>
  </si>
  <si>
    <t>212790</t>
  </si>
  <si>
    <t>28520</t>
  </si>
  <si>
    <t>Kastrati Asdren</t>
  </si>
  <si>
    <t>AR 60</t>
  </si>
  <si>
    <t>ZH893738</t>
  </si>
  <si>
    <t>WV1ZZZ2KZGX085266</t>
  </si>
  <si>
    <t>217.922.744</t>
  </si>
  <si>
    <t>212791</t>
  </si>
  <si>
    <t>28521</t>
  </si>
  <si>
    <t>6100 Leitung Facility Services 1</t>
  </si>
  <si>
    <t>Morabito Rosita</t>
  </si>
  <si>
    <t>ZH894008</t>
  </si>
  <si>
    <t>WVWZZZ3CZGP017504</t>
  </si>
  <si>
    <t>217.749.098</t>
  </si>
  <si>
    <t>212792</t>
  </si>
  <si>
    <t>28522</t>
  </si>
  <si>
    <t>Garcia Rey Manuel</t>
  </si>
  <si>
    <t>BF18</t>
  </si>
  <si>
    <t>ZH353632</t>
  </si>
  <si>
    <t>WV2ZZZ7HZGH013235</t>
  </si>
  <si>
    <t>217.443.167</t>
  </si>
  <si>
    <t>212793</t>
  </si>
  <si>
    <t>28523</t>
  </si>
  <si>
    <t>Mehmeti Arnet</t>
  </si>
  <si>
    <t>HW 50</t>
  </si>
  <si>
    <t>ZH903263</t>
  </si>
  <si>
    <t>VW1ZZZ2KZDX034791</t>
  </si>
  <si>
    <t>214.891.130</t>
  </si>
  <si>
    <t>212794</t>
  </si>
  <si>
    <t>28524</t>
  </si>
  <si>
    <t>Gull Walter</t>
  </si>
  <si>
    <t>HW 51</t>
  </si>
  <si>
    <t>ZH507543</t>
  </si>
  <si>
    <t>WV1ZZZ2KZGX001350</t>
  </si>
  <si>
    <t>217.349.655</t>
  </si>
  <si>
    <t>212795</t>
  </si>
  <si>
    <t>28525</t>
  </si>
  <si>
    <t>Cucchiara Mauricio</t>
  </si>
  <si>
    <t>HW 22</t>
  </si>
  <si>
    <t>ZH209112</t>
  </si>
  <si>
    <t>WV1ZZZ2KZGX032038</t>
  </si>
  <si>
    <t>217.591.089</t>
  </si>
  <si>
    <t>212796</t>
  </si>
  <si>
    <t>28526</t>
  </si>
  <si>
    <t>Cvetanovski Marjan</t>
  </si>
  <si>
    <t>HW 20</t>
  </si>
  <si>
    <t>ZH894846</t>
  </si>
  <si>
    <t>WV1ZZZ2KZGX100688</t>
  </si>
  <si>
    <t>217.987.106</t>
  </si>
  <si>
    <t>212797</t>
  </si>
  <si>
    <t>28527</t>
  </si>
  <si>
    <t>Vinzens Manuel</t>
  </si>
  <si>
    <t>GA 07</t>
  </si>
  <si>
    <t>ZH60515</t>
  </si>
  <si>
    <t>VOLKSWAGEN CRAFTER  35  ([3VE251 - a])</t>
  </si>
  <si>
    <t>WV1ZZZ2FZG7006605</t>
  </si>
  <si>
    <t>217.810.565</t>
  </si>
  <si>
    <t>3VE251 - a</t>
  </si>
  <si>
    <t>212798</t>
  </si>
  <si>
    <t>28528</t>
  </si>
  <si>
    <t>De Freitas Sousa Pedro</t>
  </si>
  <si>
    <t>BF13</t>
  </si>
  <si>
    <t>ZH894802</t>
  </si>
  <si>
    <t>WV1ZZZ2KZGX066583</t>
  </si>
  <si>
    <t>217.879.206</t>
  </si>
  <si>
    <t>212799</t>
  </si>
  <si>
    <t>28529</t>
  </si>
  <si>
    <t>Fidani Florim</t>
  </si>
  <si>
    <t>ZH895242</t>
  </si>
  <si>
    <t>SKODA OCTAVIA C 1.6TDI  ([1SF924 - a])</t>
  </si>
  <si>
    <t>TMBJG7NE8G0161624</t>
  </si>
  <si>
    <t>217.895.170</t>
  </si>
  <si>
    <t>1SF924 - a</t>
  </si>
  <si>
    <t>212800</t>
  </si>
  <si>
    <t>28530</t>
  </si>
  <si>
    <t>Zgraggen Tobias</t>
  </si>
  <si>
    <t>ZH897520</t>
  </si>
  <si>
    <t>VOLKSWAGEN CADDY MAXI 1.6 D BMT  ([1VE768 - a])</t>
  </si>
  <si>
    <t>WV2ZZZ2KZFX092028</t>
  </si>
  <si>
    <t>217.022.290</t>
  </si>
  <si>
    <t>1VE768 - a</t>
  </si>
  <si>
    <t>212801</t>
  </si>
  <si>
    <t>28531</t>
  </si>
  <si>
    <t>Brito Winston</t>
  </si>
  <si>
    <t>ZH897521</t>
  </si>
  <si>
    <t>WV1ZZZ2KZGX041946</t>
  </si>
  <si>
    <t>218.270.578</t>
  </si>
  <si>
    <t>212802</t>
  </si>
  <si>
    <t>28532</t>
  </si>
  <si>
    <t>Manzzini Riccardo</t>
  </si>
  <si>
    <t>HW 44/52</t>
  </si>
  <si>
    <t>LU254387</t>
  </si>
  <si>
    <t>WV1ZZZ2KZGX035620</t>
  </si>
  <si>
    <t>218.270.451</t>
  </si>
  <si>
    <t>212804</t>
  </si>
  <si>
    <t>28534</t>
  </si>
  <si>
    <t>Morabito Giuseppe</t>
  </si>
  <si>
    <t>ZG45888</t>
  </si>
  <si>
    <t>WVWZZZ3CZGE049005</t>
  </si>
  <si>
    <t>217.483.293</t>
  </si>
  <si>
    <t>212805</t>
  </si>
  <si>
    <t>28535</t>
  </si>
  <si>
    <t xml:space="preserve">Entsorgungsbus </t>
  </si>
  <si>
    <t>BF61</t>
  </si>
  <si>
    <t>ZH446222</t>
  </si>
  <si>
    <t>VOLKSWAGEN CRAFTER  35  ([3VE221 - a])</t>
  </si>
  <si>
    <t>WV1ZZZ2EZF6018801</t>
  </si>
  <si>
    <t>216.795.623</t>
  </si>
  <si>
    <t>3VE221 - a</t>
  </si>
  <si>
    <t>212806</t>
  </si>
  <si>
    <t>28536</t>
  </si>
  <si>
    <t>Gallo Severin</t>
  </si>
  <si>
    <t>ZH16366</t>
  </si>
  <si>
    <t>10702 PW Kompaktvan / Minivan 4x4</t>
  </si>
  <si>
    <t>VOLKSWAGEN T6 MULTIVAN TDI4M  (4x4 [1VF473 - b])</t>
  </si>
  <si>
    <t>WV2ZZZ7HZHH044895</t>
  </si>
  <si>
    <t>218.484.281</t>
  </si>
  <si>
    <t>1VF473 - b</t>
  </si>
  <si>
    <t>212809</t>
  </si>
  <si>
    <t>28539</t>
  </si>
  <si>
    <t>6190 Leitung Region FS 19</t>
  </si>
  <si>
    <t>Rodrigues Vera</t>
  </si>
  <si>
    <t>GR81877</t>
  </si>
  <si>
    <t>30303 LW gross 4x4</t>
  </si>
  <si>
    <t>VOLKSWAGEN CADDY MAXI 4 2.0 4M  (4x4 [3VE566 - a])</t>
  </si>
  <si>
    <t>WV1ZZZ2KZGX043576</t>
  </si>
  <si>
    <t>218.355.560</t>
  </si>
  <si>
    <t>3VE566 - a</t>
  </si>
  <si>
    <t>212864</t>
  </si>
  <si>
    <t>28566</t>
  </si>
  <si>
    <t>Boateng Samuel</t>
  </si>
  <si>
    <t>GA 01</t>
  </si>
  <si>
    <t>ZH254913</t>
  </si>
  <si>
    <t>WV1ZZZ7JZEX003410</t>
  </si>
  <si>
    <t>215.669.348</t>
  </si>
  <si>
    <t>213003</t>
  </si>
  <si>
    <t>28678</t>
  </si>
  <si>
    <t>Oliveira da Silva Nelson</t>
  </si>
  <si>
    <t>BF</t>
  </si>
  <si>
    <t>ZH921544</t>
  </si>
  <si>
    <t>TMBJG7NE5E0007711</t>
  </si>
  <si>
    <t>215.542.579</t>
  </si>
  <si>
    <t>Grau-Metalic</t>
  </si>
  <si>
    <t>213905</t>
  </si>
  <si>
    <t>30630</t>
  </si>
  <si>
    <t>Beluli Ismail</t>
  </si>
  <si>
    <t>GA 05</t>
  </si>
  <si>
    <t>ZH562624</t>
  </si>
  <si>
    <t>31305 Transporter gross m. Brücke</t>
  </si>
  <si>
    <t>VOLKSWAGEN T6 Transporter  ([3VE610 - a])</t>
  </si>
  <si>
    <t>WV1ZZZ7JZHX011648</t>
  </si>
  <si>
    <t>218.550.230</t>
  </si>
  <si>
    <t>3VE610 - a</t>
  </si>
  <si>
    <t>213919</t>
  </si>
  <si>
    <t>30676</t>
  </si>
  <si>
    <t>Pozdnyakov Artem</t>
  </si>
  <si>
    <t>ZH905521</t>
  </si>
  <si>
    <t>VOLKSWAGEN CADDY MAX 4 2.0 D  ([3VE669 - a])</t>
  </si>
  <si>
    <t>WV1ZZZ2KZHX030476</t>
  </si>
  <si>
    <t>218.426.633</t>
  </si>
  <si>
    <t>3VE669 - a</t>
  </si>
  <si>
    <t>213948</t>
  </si>
  <si>
    <t>30738</t>
  </si>
  <si>
    <t>TI249145</t>
  </si>
  <si>
    <t>WV2ZZZ2KZFX092294</t>
  </si>
  <si>
    <t>217.022.162</t>
  </si>
  <si>
    <t>214175</t>
  </si>
  <si>
    <t>31107</t>
  </si>
  <si>
    <t>Adao Marco</t>
  </si>
  <si>
    <t>ZH127137</t>
  </si>
  <si>
    <t>WVWZZZ3CZJE044379</t>
  </si>
  <si>
    <t>219.316.793</t>
  </si>
  <si>
    <t>214176</t>
  </si>
  <si>
    <t>31109</t>
  </si>
  <si>
    <t>Morina Vlonja</t>
  </si>
  <si>
    <t>ZH298152</t>
  </si>
  <si>
    <t>WVWZZZ3CZJE005079</t>
  </si>
  <si>
    <t>219.181.632</t>
  </si>
  <si>
    <t>214197</t>
  </si>
  <si>
    <t>31166</t>
  </si>
  <si>
    <t>Otero Roberto</t>
  </si>
  <si>
    <t>ZH888029</t>
  </si>
  <si>
    <t>SKODA OCTAVIA C 1.6TDI  ([1SG243 - b])</t>
  </si>
  <si>
    <t>TMBJG7NE7J0013147</t>
  </si>
  <si>
    <t>218.871.082</t>
  </si>
  <si>
    <t>1SG243 - b</t>
  </si>
  <si>
    <t>214208</t>
  </si>
  <si>
    <t>31184</t>
  </si>
  <si>
    <t>Araujo Andrade Marta</t>
  </si>
  <si>
    <t>VD109045</t>
  </si>
  <si>
    <t>TMBJG7NE1J0013533</t>
  </si>
  <si>
    <t>218.884.994</t>
  </si>
  <si>
    <t>214312</t>
  </si>
  <si>
    <t>31255</t>
  </si>
  <si>
    <t>Ferreira Martins Antonio</t>
  </si>
  <si>
    <t>BF09</t>
  </si>
  <si>
    <t>ZH896799</t>
  </si>
  <si>
    <t>31109 Transporter klein gepanzert</t>
  </si>
  <si>
    <t>VOLKSWAGEN TRANSPORTER T6 (KASTEN GEPANZERT)  ([3VE599 M - a])</t>
  </si>
  <si>
    <t>WV1ZZZ7HZHH146627</t>
  </si>
  <si>
    <t>219.027.618</t>
  </si>
  <si>
    <t>3VE599 M - a</t>
  </si>
  <si>
    <t>214437</t>
  </si>
  <si>
    <t>31590</t>
  </si>
  <si>
    <t>Gullo Pietro</t>
  </si>
  <si>
    <t>ZH759545</t>
  </si>
  <si>
    <t>TMBJG7NE3J0085642</t>
  </si>
  <si>
    <t>219.127.418</t>
  </si>
  <si>
    <t>214590</t>
  </si>
  <si>
    <t>31811</t>
  </si>
  <si>
    <t xml:space="preserve">Poolfahrzeug Swisslounge Supervisor </t>
  </si>
  <si>
    <t>ZH529997</t>
  </si>
  <si>
    <t>VOLKSWAGEN CRAFTER  35  ([3VE245 - a - M])</t>
  </si>
  <si>
    <t>WV1ZZZ2FZE7008162</t>
  </si>
  <si>
    <t>216.324.717</t>
  </si>
  <si>
    <t>3VE245 - a - M</t>
  </si>
  <si>
    <t>214709</t>
  </si>
  <si>
    <t>32320</t>
  </si>
  <si>
    <t>Callakaj Emin</t>
  </si>
  <si>
    <t>BE16222</t>
  </si>
  <si>
    <t>TMBJG7NE3J0164129</t>
  </si>
  <si>
    <t>219.369.347</t>
  </si>
  <si>
    <t>214711</t>
  </si>
  <si>
    <t>32322</t>
  </si>
  <si>
    <t>Poolfahrzeug WC 1 Bern</t>
  </si>
  <si>
    <t>BE17444</t>
  </si>
  <si>
    <t>30201 LW mittel,30208 VW Caddy</t>
  </si>
  <si>
    <t>VOLKSWAGEN CADDY 1.2 TSI  ([3VE775 - a])</t>
  </si>
  <si>
    <t>WV1ZZZ2KZJX039573</t>
  </si>
  <si>
    <t>219.428.730</t>
  </si>
  <si>
    <t>3VE775 - a</t>
  </si>
  <si>
    <t>214712</t>
  </si>
  <si>
    <t>32323</t>
  </si>
  <si>
    <t>Poolfahrzeug WC 2 Bern</t>
  </si>
  <si>
    <t>BE723383</t>
  </si>
  <si>
    <t>WV1ZZZ2KZJX039469</t>
  </si>
  <si>
    <t>219.411.637</t>
  </si>
  <si>
    <t>214713</t>
  </si>
  <si>
    <t>32324</t>
  </si>
  <si>
    <t>Poolfahrzeug WC 1 Luzern</t>
  </si>
  <si>
    <t>LU253402</t>
  </si>
  <si>
    <t>WV1ZZZ2KZHX082114</t>
  </si>
  <si>
    <t>218.771.592</t>
  </si>
  <si>
    <t>214723</t>
  </si>
  <si>
    <t>32458</t>
  </si>
  <si>
    <t>Mallat Markus</t>
  </si>
  <si>
    <t>AR 63</t>
  </si>
  <si>
    <t>ZH925054</t>
  </si>
  <si>
    <t>VOLKSWAGEN CADDY MAXI 1.6 D  ([3VE323 - b])</t>
  </si>
  <si>
    <t>WV1ZZZ2KZFX003717</t>
  </si>
  <si>
    <t>216.455.472</t>
  </si>
  <si>
    <t>3VE323 - b</t>
  </si>
  <si>
    <t>214724</t>
  </si>
  <si>
    <t>32459</t>
  </si>
  <si>
    <t xml:space="preserve">Poolfahrzeug - WD </t>
  </si>
  <si>
    <t>AR 62</t>
  </si>
  <si>
    <t>ZH925051</t>
  </si>
  <si>
    <t>VOLKSWAGEN CADDY MAXI 1.6 D  ([3VD715 - b])</t>
  </si>
  <si>
    <t>WV1ZZZ2KZBX201389</t>
  </si>
  <si>
    <t>213.164.879</t>
  </si>
  <si>
    <t>3VD715 - b</t>
  </si>
  <si>
    <t>214725</t>
  </si>
  <si>
    <t>32472</t>
  </si>
  <si>
    <t>Firat Veli</t>
  </si>
  <si>
    <t>OL Poolfahrzeug SRT-Post</t>
  </si>
  <si>
    <t>ZH555331</t>
  </si>
  <si>
    <t>WV1ZZZ2KZJX021777</t>
  </si>
  <si>
    <t>219.325.034</t>
  </si>
  <si>
    <t>214781</t>
  </si>
  <si>
    <t>32576</t>
  </si>
  <si>
    <t>Althaus Andrin</t>
  </si>
  <si>
    <t>GA 06</t>
  </si>
  <si>
    <t>ZH578667</t>
  </si>
  <si>
    <t>31205 Transporter mittel m. Brücke</t>
  </si>
  <si>
    <t>VOLKSWAGEN T6 TRANSPORTER  ([3VE608 - a - M])</t>
  </si>
  <si>
    <t>WV1ZZZ7JZJX015519</t>
  </si>
  <si>
    <t>219.544.686</t>
  </si>
  <si>
    <t>3VE608 - a - M</t>
  </si>
  <si>
    <t>214805</t>
  </si>
  <si>
    <t>32613</t>
  </si>
  <si>
    <t>Raminhas Mendes Angelo</t>
  </si>
  <si>
    <t>BF17</t>
  </si>
  <si>
    <t>BE725803</t>
  </si>
  <si>
    <t>10701 PW Kompaktvan / Minivan</t>
  </si>
  <si>
    <t>VOLKSWAGEN T6 KOMBI TDI  (1VF995 - a)</t>
  </si>
  <si>
    <t>WV2ZZZ7HZJH035439</t>
  </si>
  <si>
    <t>219.381.530</t>
  </si>
  <si>
    <t>1VF995 - a</t>
  </si>
  <si>
    <t>214943</t>
  </si>
  <si>
    <t>32824</t>
  </si>
  <si>
    <t>Cataldo Luca</t>
  </si>
  <si>
    <t>ZH529939</t>
  </si>
  <si>
    <t>TMBJG7NE5J0159255</t>
  </si>
  <si>
    <t>219.361.439</t>
  </si>
  <si>
    <t>215008</t>
  </si>
  <si>
    <t>32937</t>
  </si>
  <si>
    <t>Simoni Kujtime</t>
  </si>
  <si>
    <t>LU79567</t>
  </si>
  <si>
    <t>10402 PW MKl 4x4</t>
  </si>
  <si>
    <t>VOLKSWAGEN CADDY MAX 2.0 4M  (4x4 [1VG476 - a])</t>
  </si>
  <si>
    <t>WV2ZZZ2KZJX044792</t>
  </si>
  <si>
    <t>219.439.040</t>
  </si>
  <si>
    <t>1VG476 - a</t>
  </si>
  <si>
    <t>215049</t>
  </si>
  <si>
    <t>40135</t>
  </si>
  <si>
    <t>Berroa Reyes Andrison Raul</t>
  </si>
  <si>
    <t>LU251631</t>
  </si>
  <si>
    <t>VOLKSWAGEN CADDY MAX 2.0TDI  ([3VE783 - a])</t>
  </si>
  <si>
    <t>WV1ZZZ2KZJX017993</t>
  </si>
  <si>
    <t>219.312.842</t>
  </si>
  <si>
    <t>3VE783 - a</t>
  </si>
  <si>
    <t>215212</t>
  </si>
  <si>
    <t>50854</t>
  </si>
  <si>
    <t>Zuev Alexander</t>
  </si>
  <si>
    <t>ZH643373</t>
  </si>
  <si>
    <t>TMBJG7NE9J0204116</t>
  </si>
  <si>
    <t>219.505.309</t>
  </si>
  <si>
    <t>215451</t>
  </si>
  <si>
    <t>51937</t>
  </si>
  <si>
    <t>ZH729342</t>
  </si>
  <si>
    <t>VOLKSWAGEN CADDY MAX 1.4TSI  ([1VG447 - a])</t>
  </si>
  <si>
    <t>WV2ZZZ2KZJX123411</t>
  </si>
  <si>
    <t>219.838.876</t>
  </si>
  <si>
    <t>1VG447-a</t>
  </si>
  <si>
    <t>215452</t>
  </si>
  <si>
    <t>51938</t>
  </si>
  <si>
    <t>Almeida Joel</t>
  </si>
  <si>
    <t>GA 04</t>
  </si>
  <si>
    <t>ZH57585</t>
  </si>
  <si>
    <t>VOLKSWAGEN T6 TRANSPORTER  (4x4 [3VE699 - a - M])</t>
  </si>
  <si>
    <t>WV3ZZZ7JZJX026199</t>
  </si>
  <si>
    <t>219.810.520</t>
  </si>
  <si>
    <t>3VE699 - a - M</t>
  </si>
  <si>
    <t>215457</t>
  </si>
  <si>
    <t>51952</t>
  </si>
  <si>
    <t>Ramovic Emina</t>
  </si>
  <si>
    <t>BE423528</t>
  </si>
  <si>
    <t>TMBJG7NE0J0275835</t>
  </si>
  <si>
    <t>219.720.350</t>
  </si>
  <si>
    <t>215552</t>
  </si>
  <si>
    <t>52448</t>
  </si>
  <si>
    <t>Gabriele Marco</t>
  </si>
  <si>
    <t>ZH716198</t>
  </si>
  <si>
    <t>WV1ZZZ2KZJX017805</t>
  </si>
  <si>
    <t>219.310.869</t>
  </si>
  <si>
    <t>215650</t>
  </si>
  <si>
    <t>53058</t>
  </si>
  <si>
    <t>Candelieri Antonio</t>
  </si>
  <si>
    <t>BF 21</t>
  </si>
  <si>
    <t>ZH750791</t>
  </si>
  <si>
    <t>VOLKSWAGEN T6 KOMBI TD  (1VG817-a)</t>
  </si>
  <si>
    <t>WV2ZZZ7HZJH103074</t>
  </si>
  <si>
    <t>219.810.799</t>
  </si>
  <si>
    <t>1VG817 - a</t>
  </si>
  <si>
    <t>215675</t>
  </si>
  <si>
    <t>53139</t>
  </si>
  <si>
    <t>Günal Ercan</t>
  </si>
  <si>
    <t>BF 20</t>
  </si>
  <si>
    <t>ZH538065</t>
  </si>
  <si>
    <t>WV2ZZZ7HZJH103330</t>
  </si>
  <si>
    <t>219.834.810</t>
  </si>
  <si>
    <t>215702</t>
  </si>
  <si>
    <t>53203</t>
  </si>
  <si>
    <t>Camarchio Michele</t>
  </si>
  <si>
    <t>ZH650739</t>
  </si>
  <si>
    <t>SKODA OCTAVIA 1.6 TDI  (X 0 1596)</t>
  </si>
  <si>
    <t>TMBJG7NE8E0222760</t>
  </si>
  <si>
    <t>184.113.533</t>
  </si>
  <si>
    <t>X 0 1596</t>
  </si>
  <si>
    <t>Grau</t>
  </si>
  <si>
    <t>215705</t>
  </si>
  <si>
    <t>53210</t>
  </si>
  <si>
    <t>Poolfahrzeug Bürgenstock 1</t>
  </si>
  <si>
    <t>LU209165</t>
  </si>
  <si>
    <t>30103 LW klein 4x4</t>
  </si>
  <si>
    <t>VOLKSWAGEN T6 KOMBI 2.0 4M  (4x4 [1VF559 - a])</t>
  </si>
  <si>
    <t>WV2ZZZZHZGH116664</t>
  </si>
  <si>
    <t>218.078.930</t>
  </si>
  <si>
    <t>1VF559 - a</t>
  </si>
  <si>
    <t>215706</t>
  </si>
  <si>
    <t>53211</t>
  </si>
  <si>
    <t>Poolfahrzeug Bürgenstock 2</t>
  </si>
  <si>
    <t>LU209769</t>
  </si>
  <si>
    <t>WV2ZZZ7HZGH116606</t>
  </si>
  <si>
    <t>218.069.587</t>
  </si>
  <si>
    <t>215772</t>
  </si>
  <si>
    <t>138617</t>
  </si>
  <si>
    <t>Thaqi Bajram</t>
  </si>
  <si>
    <t>ZH582914</t>
  </si>
  <si>
    <t>TMBJG7NE5J0278732</t>
  </si>
  <si>
    <t>219.723.568</t>
  </si>
  <si>
    <t>215773</t>
  </si>
  <si>
    <t>138621</t>
  </si>
  <si>
    <t>Ribeiro dos Santos Alvaro</t>
  </si>
  <si>
    <t>BF11</t>
  </si>
  <si>
    <t>ZH120974</t>
  </si>
  <si>
    <t>WV2ZZZ7HZJH103379</t>
  </si>
  <si>
    <t>219.810.829</t>
  </si>
  <si>
    <t>215809</t>
  </si>
  <si>
    <t>138757</t>
  </si>
  <si>
    <t>Napoli Christian</t>
  </si>
  <si>
    <t>VD246398</t>
  </si>
  <si>
    <t>WV1ZZZ2KZJX156422</t>
  </si>
  <si>
    <t>222.077.461</t>
  </si>
  <si>
    <t>215826</t>
  </si>
  <si>
    <t>138804</t>
  </si>
  <si>
    <t>Profico Francesco</t>
  </si>
  <si>
    <t>ZH409786</t>
  </si>
  <si>
    <t>WV1ZZZ2KZJX153413</t>
  </si>
  <si>
    <t>222.076.274</t>
  </si>
  <si>
    <t>215882</t>
  </si>
  <si>
    <t>138910</t>
  </si>
  <si>
    <t>Krippli Robin</t>
  </si>
  <si>
    <t>ZH901840</t>
  </si>
  <si>
    <t>10401 PW MKl</t>
  </si>
  <si>
    <t>SKODA OCTAVIA C 2.0 4x4  (4x4[1SG481 - a])</t>
  </si>
  <si>
    <t>TMBLJ7NE5J0380252</t>
  </si>
  <si>
    <t>222.176.530</t>
  </si>
  <si>
    <t>1SG481 - a</t>
  </si>
  <si>
    <t>216013</t>
  </si>
  <si>
    <t>140500</t>
  </si>
  <si>
    <t>Dobrunaj Albanor</t>
  </si>
  <si>
    <t>GA 03</t>
  </si>
  <si>
    <t>ZH715997</t>
  </si>
  <si>
    <t>WV3ZZZ7JZKX000266</t>
  </si>
  <si>
    <t>222.217.600</t>
  </si>
  <si>
    <t>216025</t>
  </si>
  <si>
    <t>140716</t>
  </si>
  <si>
    <t>Gasser Serge</t>
  </si>
  <si>
    <t>VD601234</t>
  </si>
  <si>
    <t>SKODA OCTAVIA C 1.6TDI  ([1SG541 - b])</t>
  </si>
  <si>
    <t>TMBJG7NE7K0014476</t>
  </si>
  <si>
    <t>222.210.343</t>
  </si>
  <si>
    <t>1SG541 - b</t>
  </si>
  <si>
    <t>216026</t>
  </si>
  <si>
    <t>140717</t>
  </si>
  <si>
    <t>Napoli Giuseppe</t>
  </si>
  <si>
    <t>VD598629</t>
  </si>
  <si>
    <t>TMBJG7NE8K0014518</t>
  </si>
  <si>
    <t>222.210.689</t>
  </si>
  <si>
    <t>216027</t>
  </si>
  <si>
    <t>140718</t>
  </si>
  <si>
    <t>Piedade Silva Santos Maria de Fatima</t>
  </si>
  <si>
    <t>ZH742963</t>
  </si>
  <si>
    <t>TMBJG7NE5K0014542</t>
  </si>
  <si>
    <t>222.210.677</t>
  </si>
  <si>
    <t>216028</t>
  </si>
  <si>
    <t>140720</t>
  </si>
  <si>
    <t>Wohlfeil Nico</t>
  </si>
  <si>
    <t>ZH777428</t>
  </si>
  <si>
    <t>WVWZZZ3CZKE000953</t>
  </si>
  <si>
    <t>222.223.775</t>
  </si>
  <si>
    <t>216030</t>
  </si>
  <si>
    <t>140721</t>
  </si>
  <si>
    <t>BS40322</t>
  </si>
  <si>
    <t>VOLKSWAGEN CADDY Maxi 1.4TSI  ([1VG973 - a¨])</t>
  </si>
  <si>
    <t>WV2ZZZ2KZKX010874</t>
  </si>
  <si>
    <t>222.227.689</t>
  </si>
  <si>
    <t>1VG973</t>
  </si>
  <si>
    <t>216031</t>
  </si>
  <si>
    <t>140722</t>
  </si>
  <si>
    <t>Weibel Leonard</t>
  </si>
  <si>
    <t>VD594688</t>
  </si>
  <si>
    <t>TMBJG7NE4K0008019</t>
  </si>
  <si>
    <t>222251394</t>
  </si>
  <si>
    <t>216032</t>
  </si>
  <si>
    <t>140723</t>
  </si>
  <si>
    <t>Callakaj Aurora</t>
  </si>
  <si>
    <t>BE731895</t>
  </si>
  <si>
    <t>VOLKSWAGEN CADDY MAX 2.0 4M  (4x4 [1VG459 - a])</t>
  </si>
  <si>
    <t>WV2ZZZ2KEJX118083</t>
  </si>
  <si>
    <t>219.814.069</t>
  </si>
  <si>
    <t>1VG459 - a</t>
  </si>
  <si>
    <t>216033</t>
  </si>
  <si>
    <t>140724</t>
  </si>
  <si>
    <t>Fonseca Barbara</t>
  </si>
  <si>
    <t>VD593074</t>
  </si>
  <si>
    <t>TMBJG7NE9J0278832</t>
  </si>
  <si>
    <t>219.723.556</t>
  </si>
  <si>
    <t>216035</t>
  </si>
  <si>
    <t>140726</t>
  </si>
  <si>
    <t>Dépraz Stéphane</t>
  </si>
  <si>
    <t>VD184184</t>
  </si>
  <si>
    <t>VOLKSWAGEN PASSAT 2.0TDI 4M  (4x4[1VG915-a])</t>
  </si>
  <si>
    <t>WVW7773CZKE002751</t>
  </si>
  <si>
    <t>222.234.347</t>
  </si>
  <si>
    <t>1VG915</t>
  </si>
  <si>
    <t>B</t>
  </si>
  <si>
    <t>216038</t>
  </si>
  <si>
    <t>140728</t>
  </si>
  <si>
    <t>Silva Martins Cesar Davide</t>
  </si>
  <si>
    <t>ZH898621</t>
  </si>
  <si>
    <t>WV1ZZZ2KZKX018045</t>
  </si>
  <si>
    <t>222.255.715</t>
  </si>
  <si>
    <t>216233</t>
  </si>
  <si>
    <t>142522</t>
  </si>
  <si>
    <t>Goncalves Da Silva Joao</t>
  </si>
  <si>
    <t>ZH670194</t>
  </si>
  <si>
    <t>WV2ZZZ7HZJH102279</t>
  </si>
  <si>
    <t>219.835.267</t>
  </si>
  <si>
    <t>216287</t>
  </si>
  <si>
    <t>142798</t>
  </si>
  <si>
    <t>BF22</t>
  </si>
  <si>
    <t>ZH932182</t>
  </si>
  <si>
    <t>VOLKSWAGEN T6 Kombi 2.0 TDI  ([1VH349 - a])</t>
  </si>
  <si>
    <t>WV2ZZZ7HZKH042003</t>
  </si>
  <si>
    <t>222.339.005</t>
  </si>
  <si>
    <t>1VH349</t>
  </si>
  <si>
    <t>216288</t>
  </si>
  <si>
    <t>142799</t>
  </si>
  <si>
    <t>Novais Rodrigues Manuel</t>
  </si>
  <si>
    <t>ZH648259</t>
  </si>
  <si>
    <t>WV2ZZZ7HZKH042023</t>
  </si>
  <si>
    <t>222.334.834</t>
  </si>
  <si>
    <t>216331</t>
  </si>
  <si>
    <t>142858</t>
  </si>
  <si>
    <t>Veljkovic Mica</t>
  </si>
  <si>
    <t>AR 73</t>
  </si>
  <si>
    <t>ZH883217</t>
  </si>
  <si>
    <t>WV1ZZZ2KZKX030493</t>
  </si>
  <si>
    <t>222.303.503</t>
  </si>
  <si>
    <t>216372</t>
  </si>
  <si>
    <t>143094</t>
  </si>
  <si>
    <t>FR359951</t>
  </si>
  <si>
    <t>WV3ZZZ7JZKX000296</t>
  </si>
  <si>
    <t>222.217.751</t>
  </si>
  <si>
    <t>216375</t>
  </si>
  <si>
    <t>143106</t>
  </si>
  <si>
    <t>Lausanne 2</t>
  </si>
  <si>
    <t>VD29295</t>
  </si>
  <si>
    <t>RENAULT MASTER T33DCI 110  ([3RC352 - a])</t>
  </si>
  <si>
    <t>VF1MAF2RB53659427</t>
  </si>
  <si>
    <t>679.039.131</t>
  </si>
  <si>
    <t>3RC352</t>
  </si>
  <si>
    <t>216451</t>
  </si>
  <si>
    <t>143519</t>
  </si>
  <si>
    <t xml:space="preserve">Poolfahrzeug FS 2 (LB-HW) </t>
  </si>
  <si>
    <t>ZH665379</t>
  </si>
  <si>
    <t>WV1ZZZ2KZKX017372</t>
  </si>
  <si>
    <t>222.255.016</t>
  </si>
  <si>
    <t>keine Eingabe</t>
  </si>
  <si>
    <t>216452</t>
  </si>
  <si>
    <t>143520</t>
  </si>
  <si>
    <t>Zanoni Erich</t>
  </si>
  <si>
    <t>HW 23</t>
  </si>
  <si>
    <t>ZH269570</t>
  </si>
  <si>
    <t>WV1ZZZ2KZKX033445</t>
  </si>
  <si>
    <t>222.329.607</t>
  </si>
  <si>
    <t>216453</t>
  </si>
  <si>
    <t>143521</t>
  </si>
  <si>
    <t xml:space="preserve">Poolfahrzeug (LB 1) </t>
  </si>
  <si>
    <t>ZH882402</t>
  </si>
  <si>
    <t>WV1ZZZ2KZKX018167</t>
  </si>
  <si>
    <t>222.255.697</t>
  </si>
  <si>
    <t>216454</t>
  </si>
  <si>
    <t>143522</t>
  </si>
  <si>
    <t>ZH882357</t>
  </si>
  <si>
    <t>WV1ZZZ2KZKX032946</t>
  </si>
  <si>
    <t>222.305.780</t>
  </si>
  <si>
    <t>216592</t>
  </si>
  <si>
    <t>143877</t>
  </si>
  <si>
    <t>Zimmermann Raphael</t>
  </si>
  <si>
    <t>BS44517</t>
  </si>
  <si>
    <t>TMBJG7NE1K0045495</t>
  </si>
  <si>
    <t>222.258.492</t>
  </si>
  <si>
    <t>216600</t>
  </si>
  <si>
    <t>143904</t>
  </si>
  <si>
    <t>LU162443</t>
  </si>
  <si>
    <t>WV1ZZZ2KZKX033270</t>
  </si>
  <si>
    <t>222.327.337</t>
  </si>
  <si>
    <t>216704</t>
  </si>
  <si>
    <t>144281</t>
  </si>
  <si>
    <t>Lausanne 1</t>
  </si>
  <si>
    <t>VD293944</t>
  </si>
  <si>
    <t>RENAULT MASTER T33 dCi110  ([3RC677 - a])</t>
  </si>
  <si>
    <t>VF1MA000861205324</t>
  </si>
  <si>
    <t>682.555.129</t>
  </si>
  <si>
    <t>3RC677</t>
  </si>
  <si>
    <t>216708</t>
  </si>
  <si>
    <t>144290</t>
  </si>
  <si>
    <t>ZH239413</t>
  </si>
  <si>
    <t>SKODA OCTAVIA 2.0TDI  ([1SG576 - a])</t>
  </si>
  <si>
    <t>TMBLJ7NE4K0025803</t>
  </si>
  <si>
    <t>222.298.428</t>
  </si>
  <si>
    <t>1SG576</t>
  </si>
  <si>
    <t>216716</t>
  </si>
  <si>
    <t>144334</t>
  </si>
  <si>
    <t>Meier Eduard</t>
  </si>
  <si>
    <t>ZH512518</t>
  </si>
  <si>
    <t>WVWZZZ3CZKE000511</t>
  </si>
  <si>
    <t>222.219.012</t>
  </si>
  <si>
    <t>216859</t>
  </si>
  <si>
    <t>144945</t>
  </si>
  <si>
    <t>Hernando Juan Carlos</t>
  </si>
  <si>
    <t>BF12</t>
  </si>
  <si>
    <t>ZH121106</t>
  </si>
  <si>
    <t>WV2ZZZ7HZKH042051</t>
  </si>
  <si>
    <t>222.338.979</t>
  </si>
  <si>
    <t>216905</t>
  </si>
  <si>
    <t>145053</t>
  </si>
  <si>
    <t xml:space="preserve">Poolfahrzeug Bürgenstock </t>
  </si>
  <si>
    <t>LU254977</t>
  </si>
  <si>
    <t>30203 LW mittel 4x4</t>
  </si>
  <si>
    <t>VOLKSWAGEN T6 Kombi 2.0 4M  (4x4|1VH635 - a])</t>
  </si>
  <si>
    <t>WV2ZZZ7HZKH045879</t>
  </si>
  <si>
    <t>222.380.741</t>
  </si>
  <si>
    <t>1VH635 - a</t>
  </si>
  <si>
    <t>216906</t>
  </si>
  <si>
    <t>145054</t>
  </si>
  <si>
    <t>BE742837</t>
  </si>
  <si>
    <t>WV2ZZZ7HZKH042073</t>
  </si>
  <si>
    <t>222.345.881</t>
  </si>
  <si>
    <t>217007</t>
  </si>
  <si>
    <t>145288</t>
  </si>
  <si>
    <t xml:space="preserve">Poolfahrzeug (Concierge Montreux) </t>
  </si>
  <si>
    <t>VD465999</t>
  </si>
  <si>
    <t>WV1ZZZ2KZKX076717</t>
  </si>
  <si>
    <t>222.631.488</t>
  </si>
  <si>
    <t>217008</t>
  </si>
  <si>
    <t>145289</t>
  </si>
  <si>
    <t>Oliveira Tiago</t>
  </si>
  <si>
    <t>ZH639600</t>
  </si>
  <si>
    <t>TMBJG7NE5K0044947</t>
  </si>
  <si>
    <t>222.257.475</t>
  </si>
  <si>
    <t>217009</t>
  </si>
  <si>
    <t>145290</t>
  </si>
  <si>
    <t xml:space="preserve">Poolfahrzeug HW </t>
  </si>
  <si>
    <t>ZH934294</t>
  </si>
  <si>
    <t>WV1ZZZ2KZKX061041</t>
  </si>
  <si>
    <t>222.501.325</t>
  </si>
  <si>
    <t>217025</t>
  </si>
  <si>
    <t>145314</t>
  </si>
  <si>
    <t>ZH691488</t>
  </si>
  <si>
    <t>VOLKSWAGEN PASSAT V 1.6 TDI  ([1VH915 - a])</t>
  </si>
  <si>
    <t>WVWZZZ3CZKE071302</t>
  </si>
  <si>
    <t>222.658.937</t>
  </si>
  <si>
    <t>1VH915 - a</t>
  </si>
  <si>
    <t>Vertragsende</t>
  </si>
  <si>
    <t>km Stand Vertragsbeginn</t>
  </si>
  <si>
    <t>Datum IST km Stand</t>
  </si>
  <si>
    <t>IST km Stand (letzte Eingabe)</t>
  </si>
  <si>
    <t>22.11.2017</t>
  </si>
  <si>
    <t>23.03.2019</t>
  </si>
  <si>
    <t>19.03.2019</t>
  </si>
  <si>
    <t>21.03.2019</t>
  </si>
  <si>
    <t>30.03.2019</t>
  </si>
  <si>
    <t>05.01.2019</t>
  </si>
  <si>
    <t>28.03.2019</t>
  </si>
  <si>
    <t>18.02.2019</t>
  </si>
  <si>
    <t>29.03.2019</t>
  </si>
  <si>
    <t>27.05.2018</t>
  </si>
  <si>
    <t>27.03.2019</t>
  </si>
  <si>
    <t>04.03.2019</t>
  </si>
  <si>
    <t>15.03.2019</t>
  </si>
  <si>
    <t>25.03.2019</t>
  </si>
  <si>
    <t>03.02.2019</t>
  </si>
  <si>
    <t>22.03.2019</t>
  </si>
  <si>
    <t>26.03.2019</t>
  </si>
  <si>
    <t>13.03.2019</t>
  </si>
  <si>
    <t>16.03.2019</t>
  </si>
  <si>
    <t>05.03.2019</t>
  </si>
  <si>
    <t>18.03.2019</t>
  </si>
  <si>
    <t>11.03.2019</t>
  </si>
  <si>
    <t>07.03.2019</t>
  </si>
  <si>
    <t>20.03.2019</t>
  </si>
  <si>
    <t>24.03.2019</t>
  </si>
  <si>
    <t>31.03.2019</t>
  </si>
  <si>
    <t>06.02.2019</t>
  </si>
  <si>
    <t>14.11.2018</t>
  </si>
  <si>
    <t>25.02.2019</t>
  </si>
  <si>
    <t>20.04.2018</t>
  </si>
  <si>
    <t>12.12.2018</t>
  </si>
  <si>
    <t>18.12.2018</t>
  </si>
  <si>
    <t>14.03.2019</t>
  </si>
  <si>
    <t>01.02.2019</t>
  </si>
  <si>
    <t>28.02.2019</t>
  </si>
  <si>
    <t>03.04.2019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</si>
</sst>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dd\.mm\.yyyy"/>
    <numFmt numFmtId="166" formatCode="_ * #,##0.0_ ;_ * \-#,##0.0_ ;_ * &quot;-&quot;??_ ;_ @_ "/>
  </numFmts>
  <fonts count="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rgb="FF00B0F0"/>
      <name val="Arial"/>
      <family val="2"/>
    </font>
    <font>
      <sz val="10"/>
      <color rgb="FF000000"/>
      <name val="Arial"/>
    </font>
    <font>
      <b/>
      <sz val="9"/>
      <color rgb="FF000000"/>
      <name val="Arial"/>
    </font>
    <font>
      <sz val="6"/>
      <color rgb="FF000000"/>
      <name val="Arial"/>
    </font>
    <font>
      <sz val="9"/>
      <color rgb="FF000000"/>
      <name val="Arial"/>
    </font>
    <font>
      <sz val="9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FF0000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5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1" applyNumberFormat="1" applyFont="1" applyBorder="1"/>
    <xf numFmtId="164" fontId="0" fillId="0" borderId="1" xfId="0" applyNumberFormat="1" applyBorder="1"/>
    <xf numFmtId="43" fontId="0" fillId="0" borderId="1" xfId="0" applyNumberFormat="1" applyBorder="1"/>
    <xf numFmtId="164" fontId="2" fillId="0" borderId="1" xfId="0" applyNumberFormat="1" applyFont="1" applyBorder="1"/>
    <xf numFmtId="1" fontId="2" fillId="0" borderId="1" xfId="0" applyNumberFormat="1" applyFont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0" borderId="0" xfId="2" applyAlignment="1">
      <alignment horizontal="center"/>
    </xf>
    <xf numFmtId="0" fontId="4" fillId="3" borderId="0" xfId="2" applyFill="1" applyAlignment="1">
      <alignment horizontal="left"/>
    </xf>
    <xf numFmtId="0" fontId="4" fillId="3" borderId="0" xfId="2" applyFill="1" applyAlignment="1">
      <alignment horizontal="center"/>
    </xf>
    <xf numFmtId="0" fontId="4" fillId="4" borderId="0" xfId="2" applyFill="1" applyAlignment="1">
      <alignment horizontal="center"/>
    </xf>
    <xf numFmtId="0" fontId="4" fillId="5" borderId="0" xfId="2" applyFill="1" applyAlignment="1">
      <alignment horizontal="center"/>
    </xf>
    <xf numFmtId="0" fontId="4" fillId="0" borderId="0" xfId="2"/>
    <xf numFmtId="0" fontId="4" fillId="3" borderId="0" xfId="2" applyFill="1" applyAlignment="1">
      <alignment horizontal="center" vertical="center"/>
    </xf>
    <xf numFmtId="0" fontId="4" fillId="4" borderId="0" xfId="2" applyFill="1" applyAlignment="1">
      <alignment horizontal="center" vertical="center"/>
    </xf>
    <xf numFmtId="0" fontId="4" fillId="6" borderId="0" xfId="2" applyFill="1" applyAlignment="1">
      <alignment horizontal="center" wrapText="1"/>
    </xf>
    <xf numFmtId="0" fontId="4" fillId="5" borderId="0" xfId="2" applyFill="1" applyAlignment="1">
      <alignment horizontal="center" wrapText="1"/>
    </xf>
    <xf numFmtId="0" fontId="4" fillId="0" borderId="0" xfId="2" applyAlignment="1">
      <alignment horizontal="left"/>
    </xf>
    <xf numFmtId="0" fontId="4" fillId="3" borderId="0" xfId="2" applyFill="1"/>
    <xf numFmtId="0" fontId="4" fillId="4" borderId="0" xfId="2" applyFill="1" applyAlignment="1">
      <alignment horizontal="center" wrapText="1"/>
    </xf>
    <xf numFmtId="0" fontId="4" fillId="4" borderId="0" xfId="2" applyFill="1"/>
    <xf numFmtId="4" fontId="4" fillId="0" borderId="0" xfId="2" applyNumberFormat="1" applyAlignment="1">
      <alignment horizontal="center"/>
    </xf>
    <xf numFmtId="0" fontId="4" fillId="0" borderId="0" xfId="2" applyNumberFormat="1" applyAlignment="1">
      <alignment horizontal="center"/>
    </xf>
    <xf numFmtId="3" fontId="4" fillId="0" borderId="0" xfId="2" applyNumberFormat="1" applyAlignment="1">
      <alignment horizontal="center"/>
    </xf>
    <xf numFmtId="0" fontId="4" fillId="0" borderId="0" xfId="2" applyAlignment="1">
      <alignment horizontal="left" indent="1"/>
    </xf>
    <xf numFmtId="3" fontId="4" fillId="7" borderId="0" xfId="2" applyNumberFormat="1" applyFill="1" applyAlignment="1">
      <alignment horizontal="center"/>
    </xf>
    <xf numFmtId="49" fontId="5" fillId="8" borderId="2" xfId="2" applyNumberFormat="1" applyFont="1" applyFill="1" applyBorder="1" applyAlignment="1">
      <alignment horizontal="left" wrapText="1"/>
    </xf>
    <xf numFmtId="49" fontId="5" fillId="8" borderId="2" xfId="2" applyNumberFormat="1" applyFont="1" applyFill="1" applyBorder="1" applyAlignment="1">
      <alignment horizontal="right" wrapText="1"/>
    </xf>
    <xf numFmtId="49" fontId="5" fillId="9" borderId="2" xfId="2" applyNumberFormat="1" applyFont="1" applyFill="1" applyBorder="1" applyAlignment="1">
      <alignment wrapText="1"/>
    </xf>
    <xf numFmtId="0" fontId="6" fillId="10" borderId="0" xfId="2" applyFont="1" applyFill="1" applyAlignment="1">
      <alignment horizontal="left"/>
    </xf>
    <xf numFmtId="49" fontId="7" fillId="11" borderId="3" xfId="2" applyNumberFormat="1" applyFont="1" applyFill="1" applyBorder="1" applyAlignment="1">
      <alignment horizontal="left" wrapText="1"/>
    </xf>
    <xf numFmtId="165" fontId="7" fillId="11" borderId="3" xfId="2" applyNumberFormat="1" applyFont="1" applyFill="1" applyBorder="1" applyAlignment="1">
      <alignment horizontal="left" wrapText="1"/>
    </xf>
    <xf numFmtId="3" fontId="7" fillId="11" borderId="3" xfId="2" applyNumberFormat="1" applyFont="1" applyFill="1" applyBorder="1" applyAlignment="1">
      <alignment horizontal="right" wrapText="1"/>
    </xf>
    <xf numFmtId="1" fontId="7" fillId="11" borderId="3" xfId="2" applyNumberFormat="1" applyFont="1" applyFill="1" applyBorder="1" applyAlignment="1">
      <alignment horizontal="right" wrapText="1"/>
    </xf>
    <xf numFmtId="0" fontId="7" fillId="11" borderId="3" xfId="2" applyFont="1" applyFill="1" applyBorder="1" applyAlignment="1">
      <alignment horizontal="right" wrapText="1"/>
    </xf>
    <xf numFmtId="14" fontId="7" fillId="11" borderId="3" xfId="2" applyNumberFormat="1" applyFont="1" applyFill="1" applyBorder="1" applyAlignment="1">
      <alignment horizontal="left" wrapText="1"/>
    </xf>
    <xf numFmtId="0" fontId="7" fillId="11" borderId="3" xfId="2" applyNumberFormat="1" applyFont="1" applyFill="1" applyBorder="1" applyAlignment="1">
      <alignment horizontal="left" wrapText="1"/>
    </xf>
    <xf numFmtId="1" fontId="8" fillId="9" borderId="3" xfId="2" applyNumberFormat="1" applyFont="1" applyFill="1" applyBorder="1" applyAlignment="1">
      <alignment wrapText="1"/>
    </xf>
    <xf numFmtId="49" fontId="7" fillId="10" borderId="3" xfId="2" applyNumberFormat="1" applyFont="1" applyFill="1" applyBorder="1" applyAlignment="1">
      <alignment horizontal="left" wrapText="1"/>
    </xf>
    <xf numFmtId="165" fontId="7" fillId="10" borderId="3" xfId="2" applyNumberFormat="1" applyFont="1" applyFill="1" applyBorder="1" applyAlignment="1">
      <alignment horizontal="left" wrapText="1"/>
    </xf>
    <xf numFmtId="3" fontId="7" fillId="10" borderId="3" xfId="2" applyNumberFormat="1" applyFont="1" applyFill="1" applyBorder="1" applyAlignment="1">
      <alignment horizontal="right" wrapText="1"/>
    </xf>
    <xf numFmtId="1" fontId="7" fillId="10" borderId="3" xfId="2" applyNumberFormat="1" applyFont="1" applyFill="1" applyBorder="1" applyAlignment="1">
      <alignment horizontal="right" wrapText="1"/>
    </xf>
    <xf numFmtId="0" fontId="7" fillId="10" borderId="3" xfId="2" applyFont="1" applyFill="1" applyBorder="1" applyAlignment="1">
      <alignment horizontal="right" wrapText="1"/>
    </xf>
    <xf numFmtId="14" fontId="7" fillId="12" borderId="3" xfId="2" applyNumberFormat="1" applyFont="1" applyFill="1" applyBorder="1" applyAlignment="1">
      <alignment horizontal="left" wrapText="1"/>
    </xf>
    <xf numFmtId="0" fontId="7" fillId="12" borderId="3" xfId="2" applyNumberFormat="1" applyFont="1" applyFill="1" applyBorder="1" applyAlignment="1">
      <alignment horizontal="left" wrapText="1"/>
    </xf>
    <xf numFmtId="49" fontId="8" fillId="9" borderId="3" xfId="2" applyNumberFormat="1" applyFont="1" applyFill="1" applyBorder="1" applyAlignment="1">
      <alignment wrapText="1"/>
    </xf>
    <xf numFmtId="1" fontId="7" fillId="9" borderId="3" xfId="2" applyNumberFormat="1" applyFont="1" applyFill="1" applyBorder="1" applyAlignment="1">
      <alignment wrapText="1"/>
    </xf>
    <xf numFmtId="49" fontId="7" fillId="9" borderId="3" xfId="2" applyNumberFormat="1" applyFont="1" applyFill="1" applyBorder="1" applyAlignment="1">
      <alignment wrapText="1"/>
    </xf>
    <xf numFmtId="0" fontId="6" fillId="9" borderId="0" xfId="2" applyFont="1" applyFill="1" applyAlignment="1"/>
    <xf numFmtId="0" fontId="4" fillId="2" borderId="0" xfId="2" applyFill="1" applyAlignment="1"/>
    <xf numFmtId="0" fontId="7" fillId="11" borderId="3" xfId="2" applyFont="1" applyFill="1" applyBorder="1" applyAlignment="1">
      <alignment horizontal="left" wrapText="1"/>
    </xf>
    <xf numFmtId="0" fontId="7" fillId="10" borderId="3" xfId="2" applyFont="1" applyFill="1" applyBorder="1" applyAlignment="1">
      <alignment horizontal="left" wrapText="1"/>
    </xf>
    <xf numFmtId="166" fontId="0" fillId="0" borderId="1" xfId="0" applyNumberFormat="1" applyBorder="1"/>
  </cellXfs>
  <cellStyles count="3">
    <cellStyle name="Komma" xfId="1" builtinId="3"/>
    <cellStyle name="Standard" xfId="0" builtinId="0"/>
    <cellStyle name="Standard 2" xfId="2" xr:uid="{9E0EEE78-87DC-4FA1-9D71-94F1E44029C3}"/>
  </cellStyles>
  <dxfs count="54">
    <dxf>
      <alignment wrapText="0" shrinkToFit="1" readingOrder="0"/>
    </dxf>
    <dxf>
      <alignment wrapText="1" shrinkToFit="0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general" readingOrder="0"/>
    </dxf>
    <dxf>
      <alignment horizontal="left" readingOrder="0"/>
    </dxf>
    <dxf>
      <numFmt numFmtId="3" formatCode="#,##0"/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O2-Auswertung_20190426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rer Melanie, CompCar1" refreshedDate="43581.563519097224" createdVersion="6" refreshedVersion="6" minRefreshableVersion="3" recordCount="153" xr:uid="{7A81DFEB-926C-4C09-89BF-BBCECA28652F}">
  <cacheSource type="worksheet">
    <worksheetSource ref="A1:AI154" sheet="Fahrzeuge" r:id="rId2"/>
  </cacheSource>
  <cacheFields count="35">
    <cacheField name="Fahrzeug Nr. CompCar" numFmtId="49">
      <sharedItems/>
    </cacheField>
    <cacheField name="Vertrags Nr." numFmtId="49">
      <sharedItems/>
    </cacheField>
    <cacheField name="DLV Nr." numFmtId="49">
      <sharedItems/>
    </cacheField>
    <cacheField name="DLV Variante" numFmtId="49">
      <sharedItems/>
    </cacheField>
    <cacheField name="Mieter" numFmtId="49">
      <sharedItems/>
    </cacheField>
    <cacheField name="Kundenkostenstelle Nr." numFmtId="49">
      <sharedItems containsBlank="1"/>
    </cacheField>
    <cacheField name="Kontaktperson" numFmtId="49">
      <sharedItems/>
    </cacheField>
    <cacheField name="Lenker" numFmtId="49">
      <sharedItems/>
    </cacheField>
    <cacheField name="Fahrzeug Nr. Kunde" numFmtId="49">
      <sharedItems containsBlank="1"/>
    </cacheField>
    <cacheField name="Fahrzeug Status" numFmtId="49">
      <sharedItems/>
    </cacheField>
    <cacheField name="1. Inverkehrssetzung" numFmtId="165">
      <sharedItems containsSemiMixedTypes="0" containsNonDate="0" containsDate="1" containsString="0" minDate="2009-02-13T00:00:00" maxDate="2019-04-04T00:00:00"/>
    </cacheField>
    <cacheField name="Kontrollschild Nr." numFmtId="49">
      <sharedItems/>
    </cacheField>
    <cacheField name="Fahrzeugkategorie" numFmtId="49">
      <sharedItems containsBlank="1"/>
    </cacheField>
    <cacheField name="Marke - Typ" numFmtId="49">
      <sharedItems/>
    </cacheField>
    <cacheField name="Marke / Bezeichnung" numFmtId="49">
      <sharedItems count="6">
        <s v="Skoda Octavia"/>
        <s v="Caddy"/>
        <s v="T5 + T6"/>
        <s v="Passat"/>
        <s v="VW Crafter"/>
        <s v="Renault Master"/>
      </sharedItems>
    </cacheField>
    <cacheField name="Chassis Nr." numFmtId="49">
      <sharedItems/>
    </cacheField>
    <cacheField name="Stamm Nr." numFmtId="49">
      <sharedItems/>
    </cacheField>
    <cacheField name="Typengenehmigung" numFmtId="49">
      <sharedItems count="66">
        <s v="1SC546 - b"/>
        <s v="3VE633 - b"/>
        <s v="1SF773 - b"/>
        <s v="1SF924 - b"/>
        <s v="1VF262 - a"/>
        <s v="1VF139 - b"/>
        <s v="3VE562 - a"/>
        <s v="1VE187 - b"/>
        <s v="3VE314 - a"/>
        <s v="X 0 1557"/>
        <s v="1VE144 - a"/>
        <s v="1VE826 - a"/>
        <s v="1VE145 - a"/>
        <s v="3VE633 - a"/>
        <s v="3VE323 - a"/>
        <s v="3VD442 - a"/>
        <s v="3VD478 - a"/>
        <s v="3VE189 - a"/>
        <s v="3VD690 - a"/>
        <s v="3VD719 - a"/>
        <s v="3VD587 - a"/>
        <s v="3VD860 - a"/>
        <s v="3VD863 - a"/>
        <s v="1VE188 - b"/>
        <s v="X 0 1555"/>
        <s v="1VE815 - a"/>
        <s v="x 0 1602"/>
        <s v="3VD969 - a"/>
        <s v="3VE324 - a"/>
        <s v="3VE243 - a"/>
        <s v="X 0 1559"/>
        <s v="3VD804 - a"/>
        <s v="3VE251 - a"/>
        <s v="1SF924 - a"/>
        <s v="1VE768 - a"/>
        <s v="3VE221 - a"/>
        <s v="1VF473 - b"/>
        <s v="3VE566 - a"/>
        <s v="3VE610 - a"/>
        <s v="3VE669 - a"/>
        <s v="1SG243 - b"/>
        <s v="3VE599 M - a"/>
        <s v="3VE245 - a - M"/>
        <s v="3VE775 - a"/>
        <s v="3VE323 - b"/>
        <s v="3VD715 - b"/>
        <s v="3VE608 - a - M"/>
        <s v="1VF995 - a"/>
        <s v="1VG476 - a"/>
        <s v="3VE783 - a"/>
        <s v="1VG447-a"/>
        <s v="3VE699 - a - M"/>
        <s v="1VG817 - a"/>
        <s v="X 0 1596"/>
        <s v="1VF559 - a"/>
        <s v="1SG481 - a"/>
        <s v="1SG541 - b"/>
        <s v="1VG973"/>
        <s v="1VG459 - a"/>
        <s v="1VG915"/>
        <s v="1VH349"/>
        <s v="3RC352"/>
        <s v="3RC677"/>
        <s v="1SG576"/>
        <s v="1VH635 - a"/>
        <s v="1VH915 - a"/>
      </sharedItems>
    </cacheField>
    <cacheField name="Farbe" numFmtId="49">
      <sharedItems containsBlank="1"/>
    </cacheField>
    <cacheField name="Hubraum (cm³)" numFmtId="3">
      <sharedItems containsSemiMixedTypes="0" containsString="0" containsNumber="1" containsInteger="1" minValue="1197" maxValue="2461"/>
    </cacheField>
    <cacheField name="Leistung (kW)" numFmtId="3">
      <sharedItems containsString="0" containsBlank="1" containsNumber="1" containsInteger="1" minValue="55" maxValue="150"/>
    </cacheField>
    <cacheField name="Getriebe" numFmtId="49">
      <sharedItems containsBlank="1"/>
    </cacheField>
    <cacheField name="Antrieb" numFmtId="49">
      <sharedItems containsBlank="1"/>
    </cacheField>
    <cacheField name="Anzahl Türen" numFmtId="1">
      <sharedItems containsString="0" containsBlank="1" containsNumber="1" containsInteger="1" minValue="2" maxValue="7"/>
    </cacheField>
    <cacheField name="Anzahl Sitzplätze" numFmtId="1">
      <sharedItems containsString="0" containsBlank="1" containsNumber="1" containsInteger="1" minValue="2" maxValue="9"/>
    </cacheField>
    <cacheField name="Treibstoffart Fahrzeug" numFmtId="49">
      <sharedItems count="2">
        <s v="D - Diesel"/>
        <s v="B - Benzin"/>
      </sharedItems>
    </cacheField>
    <cacheField name="Normverbrauch (l/100 km)" numFmtId="0">
      <sharedItems containsString="0" containsBlank="1" containsNumber="1" minValue="3.8" maxValue="10.6"/>
    </cacheField>
    <cacheField name="CO2 Ausstoss (g/km)" numFmtId="0">
      <sharedItems containsString="0" containsBlank="1" containsNumber="1" containsInteger="1" minValue="99" maxValue="279"/>
    </cacheField>
    <cacheField name="Emissionscode" numFmtId="49">
      <sharedItems containsBlank="1" count="8">
        <s v="B5a"/>
        <s v="B6b"/>
        <s v="B5b"/>
        <m/>
        <s v="B04"/>
        <s v="A05"/>
        <s v="B6d"/>
        <s v="B6c"/>
      </sharedItems>
    </cacheField>
    <cacheField name="Energieeffizienz Kategorie" numFmtId="49">
      <sharedItems containsBlank="1"/>
    </cacheField>
    <cacheField name="Mietbeginn" numFmtId="14">
      <sharedItems containsSemiMixedTypes="0" containsNonDate="0" containsDate="1" containsString="0" minDate="2017-01-01T00:00:00" maxDate="2019-04-04T00:00:00"/>
    </cacheField>
    <cacheField name="KM bei Vertragsbeginn" numFmtId="0">
      <sharedItems containsSemiMixedTypes="0" containsString="0" containsNumber="1" containsInteger="1" minValue="0" maxValue="212037"/>
    </cacheField>
    <cacheField name="Datum letzter KM-Stand" numFmtId="14">
      <sharedItems containsDate="1" containsMixedTypes="1" minDate="2018-11-06T00:00:00" maxDate="2019-04-16T00:00:00"/>
    </cacheField>
    <cacheField name="Letzter KM-Stand" numFmtId="0">
      <sharedItems containsSemiMixedTypes="0" containsString="0" containsNumber="1" containsInteger="1" minValue="10" maxValue="316800"/>
    </cacheField>
    <cacheField name="Laufleistung" numFmtId="0">
      <sharedItems containsMixedTypes="1" containsNumber="1" minValue="2776.5564202334631" maxValue="72729.6296296296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s v="212689"/>
    <s v="28419"/>
    <s v="1231"/>
    <s v="Flottenmanagement ohne Finanzierung offen"/>
    <s v="GAMMARENAX AG"/>
    <s v="6130 Leitung Region FS 13"/>
    <s v="Stolz Gabriela"/>
    <s v="Aguilera Sanchez Grete"/>
    <s v="AL"/>
    <s v="vermietet"/>
    <d v="2013-07-05T00:00:00"/>
    <s v="TI219922"/>
    <s v="10403 PW MKl Kombi"/>
    <s v="SKODA OCTAVIA C 1.6TDI  ([1SC546 - b])"/>
    <x v="0"/>
    <s v="TMBHT61Z9C2184969"/>
    <s v="214.601.515"/>
    <x v="0"/>
    <m/>
    <n v="1598"/>
    <n v="77"/>
    <s v="m a - Manuell/Automatisch"/>
    <s v="V - Vorderradantrieb"/>
    <n v="5"/>
    <m/>
    <x v="0"/>
    <n v="4.7"/>
    <n v="123"/>
    <x v="0"/>
    <s v="D"/>
    <d v="2017-01-01T00:00:00"/>
    <n v="62550"/>
    <d v="2019-03-15T00:00:00"/>
    <n v="114458"/>
    <n v="23594.545454545452"/>
  </r>
  <r>
    <s v="212703"/>
    <s v="28433"/>
    <s v="1231"/>
    <s v="Flottenmanagement ohne Finanzierung offen"/>
    <s v="GAMMARENAX AG"/>
    <s v="6140 Leitung Region FS 14"/>
    <s v="Stolz Gabriela"/>
    <s v="Poolfahrzeug "/>
    <s v="Poolfahrzeug"/>
    <s v="vermietet"/>
    <d v="2016-06-10T00:00:00"/>
    <s v="BE521064"/>
    <s v="30301 LW gross"/>
    <s v="VOLKSWAGEN CADDY MAX 4 2.0D  ([3VE633 - b])"/>
    <x v="1"/>
    <s v="WV1ZZZ2KZGX143644"/>
    <s v="218.252.485"/>
    <x v="1"/>
    <s v="Weiss"/>
    <n v="1968"/>
    <n v="75"/>
    <s v="m a - Manuell/Automatisch"/>
    <s v="V - Vorderradantrieb"/>
    <n v="4"/>
    <n v="2"/>
    <x v="0"/>
    <n v="5.0999999999999996"/>
    <n v="135"/>
    <x v="1"/>
    <s v="E"/>
    <d v="2017-01-01T00:00:00"/>
    <n v="7560"/>
    <s v="23.03.2019"/>
    <n v="69566"/>
    <n v="27906.522811344021"/>
  </r>
  <r>
    <s v="212704"/>
    <s v="28434"/>
    <s v="1231"/>
    <s v="Flottenmanagement ohne Finanzierung offen"/>
    <s v="GAMMARENAX AG"/>
    <s v="6120 Leitung Region FS 12"/>
    <s v="Stolz Gabriela"/>
    <s v="Dos Santos Duarte Cassiano Miguel"/>
    <s v="AL"/>
    <s v="vermietet"/>
    <d v="2013-10-16T00:00:00"/>
    <s v="ZH737355"/>
    <s v="10403 PW MKl Kombi"/>
    <s v="SKODA OCTAVIA CO 1.6TDI  ([1SF773 - b])"/>
    <x v="0"/>
    <s v="TMBJG7NE4E0033622"/>
    <s v="215.682.687"/>
    <x v="2"/>
    <s v="Hellgrau-Metalic"/>
    <n v="1598"/>
    <n v="77"/>
    <s v="m a - Manuell/Automatisch"/>
    <s v="V - Vorderradantrieb"/>
    <n v="5"/>
    <n v="5"/>
    <x v="0"/>
    <n v="3.8"/>
    <n v="99"/>
    <x v="2"/>
    <s v="A"/>
    <d v="2017-01-01T00:00:00"/>
    <n v="95760"/>
    <s v="19.03.2019"/>
    <n v="164300"/>
    <n v="31000.123915737298"/>
  </r>
  <r>
    <s v="212705"/>
    <s v="28435"/>
    <s v="1231"/>
    <s v="Flottenmanagement ohne Finanzierung offen"/>
    <s v="GAMMARENAX AG"/>
    <s v="6150 Leitung Region FS 15"/>
    <s v="Stolz Gabriela"/>
    <s v="Baghriche Fatima"/>
    <s v="AL"/>
    <s v="vermietet"/>
    <d v="2016-09-29T00:00:00"/>
    <s v="BE832598"/>
    <s v="10403 PW MKl Kombi"/>
    <s v="SKODA OCTAVIA C 1.6TDI  ([1SF924 - b])"/>
    <x v="0"/>
    <s v="TMBJG7NE1H0031346"/>
    <s v="218.321.975"/>
    <x v="3"/>
    <s v="Hellgrau-Metalic"/>
    <n v="1598"/>
    <n v="81"/>
    <s v="m a - Manuell/Automatisch"/>
    <s v="V - Vorderradantrieb"/>
    <n v="5"/>
    <n v="5"/>
    <x v="0"/>
    <n v="3.8"/>
    <n v="99"/>
    <x v="1"/>
    <s v="A"/>
    <d v="2017-01-01T00:00:00"/>
    <n v="1200"/>
    <s v="21.03.2019"/>
    <n v="32273"/>
    <n v="14019.338689740422"/>
  </r>
  <r>
    <s v="212706"/>
    <s v="28436"/>
    <s v="1231"/>
    <s v="Flottenmanagement ohne Finanzierung offen"/>
    <s v="GAMMARENAX AG"/>
    <s v="6110 Leitung Region FS 11"/>
    <s v="Stolz Gabriela"/>
    <s v="Waser Daniel"/>
    <s v="OL Poolfahrzeug"/>
    <s v="vermietet"/>
    <d v="2016-10-19T00:00:00"/>
    <s v="LU202500"/>
    <s v="30301 LW gross"/>
    <s v="VOLKSWAGEN CADDY MAX 4 2.0D  ([3VE633 - b])"/>
    <x v="1"/>
    <s v="WV1ZZZ2KZGX146161"/>
    <s v="218.252.503"/>
    <x v="1"/>
    <s v="Weiss"/>
    <n v="1968"/>
    <n v="75"/>
    <s v="m a - Manuell/Automatisch"/>
    <s v="V - Vorderradantrieb"/>
    <n v="4"/>
    <n v="2"/>
    <x v="0"/>
    <n v="5.0999999999999996"/>
    <n v="135"/>
    <x v="1"/>
    <s v="E"/>
    <d v="2017-01-01T00:00:00"/>
    <n v="2450"/>
    <s v="30.03.2019"/>
    <n v="50064"/>
    <n v="21245.855745721274"/>
  </r>
  <r>
    <s v="212708"/>
    <s v="28438"/>
    <s v="1231"/>
    <s v="Flottenmanagement ohne Finanzierung offen"/>
    <s v="GAMMARENAX AG"/>
    <s v="6160 Leitung Region FS 16"/>
    <s v="Stolz Gabriela"/>
    <s v="Santa Maria Fonseca Barbara"/>
    <s v="OL Poolfahrzeug"/>
    <s v="vermietet"/>
    <d v="2015-12-02T00:00:00"/>
    <s v="VD455697"/>
    <s v="30101 LW klein"/>
    <s v="VOLKSWAGEN T6 2.0 TDI 150 DSG  ([1VF262 - a])"/>
    <x v="2"/>
    <s v="WV2ZZZ7HZGH012984"/>
    <s v="217.443.404"/>
    <x v="4"/>
    <s v="Weiss"/>
    <n v="1968"/>
    <n v="110"/>
    <s v="m - Mechanisch"/>
    <s v="V - Vorderradantrieb"/>
    <n v="6"/>
    <n v="6"/>
    <x v="0"/>
    <n v="6.2"/>
    <n v="161"/>
    <x v="1"/>
    <s v="E"/>
    <d v="2017-01-01T00:00:00"/>
    <n v="5552"/>
    <s v="05.01.2019"/>
    <n v="60800"/>
    <n v="27473.460490463218"/>
  </r>
  <r>
    <s v="212709"/>
    <s v="28439"/>
    <s v="1231"/>
    <s v="Flottenmanagement ohne Finanzierung offen"/>
    <s v="GAMMARENAX AG"/>
    <s v="6630 Beratung und Verkauf"/>
    <s v="Esposito Fabio"/>
    <s v="Mathieu Flurin"/>
    <s v="RL"/>
    <s v="vermietet"/>
    <d v="2015-09-29T00:00:00"/>
    <s v="VD596552"/>
    <s v="10403 PW MKl Kombi"/>
    <s v="VOLKSWAGEN PASSAT Variant 1.6 TDI BlueMT Comfortlin  ([1VF139 - b])"/>
    <x v="3"/>
    <s v="WVWZZZ3CZGE043370"/>
    <s v="217.481.934"/>
    <x v="5"/>
    <s v="Hellgrau-Metalic"/>
    <n v="1598"/>
    <n v="88"/>
    <s v="m a - Manuell/Automatisch"/>
    <s v="V - Vorderradantrieb"/>
    <n v="5"/>
    <n v="5"/>
    <x v="0"/>
    <n v="4"/>
    <n v="104"/>
    <x v="1"/>
    <s v="A"/>
    <d v="2017-01-01T00:00:00"/>
    <n v="57100"/>
    <s v="28.03.2019"/>
    <n v="145111"/>
    <n v="39367.665441176468"/>
  </r>
  <r>
    <s v="212710"/>
    <s v="28440"/>
    <s v="1231"/>
    <s v="Flottenmanagement ohne Finanzierung offen"/>
    <s v="GAMMARENAX AG"/>
    <s v="6170 Leitung Region FS 17"/>
    <s v="Stolz Gabriela"/>
    <s v="Poolfahrzeug "/>
    <s v="AL"/>
    <s v="vermietet"/>
    <d v="2016-09-29T00:00:00"/>
    <s v="VD598015"/>
    <s v="30301 LW gross"/>
    <s v="VOLKSWAGEN CADDY Maxi Kaw. 1.6 TDI 102 Entry  ([3VE562 - a])"/>
    <x v="1"/>
    <s v="WV1ZZZ2KZGX049891"/>
    <s v="218.278.942"/>
    <x v="6"/>
    <s v="Weiss"/>
    <n v="1598"/>
    <n v="75"/>
    <s v="m - Mechanisch"/>
    <s v="V - Vorderradantrieb"/>
    <n v="6"/>
    <n v="2"/>
    <x v="0"/>
    <n v="5.8"/>
    <n v="152"/>
    <x v="2"/>
    <s v="F"/>
    <d v="2017-01-01T00:00:00"/>
    <n v="7372"/>
    <s v="18.02.2019"/>
    <n v="55320"/>
    <n v="22494.884318766068"/>
  </r>
  <r>
    <s v="212711"/>
    <s v="28441"/>
    <s v="1231"/>
    <s v="Flottenmanagement ohne Finanzierung offen"/>
    <s v="GAMMARENAX AG"/>
    <s v="6140 Leitung Region FS 14"/>
    <s v="Stolz Gabriela"/>
    <s v="D'Elia Giovanni"/>
    <s v="RL"/>
    <s v="vermietet"/>
    <d v="2012-12-19T00:00:00"/>
    <s v="BE31008"/>
    <s v="10403 PW MKl Kombi"/>
    <s v="VOLKSWAGEN PASSAT VARIANT 2.0D BLUEMOTION  ([1VE187 - b])"/>
    <x v="3"/>
    <s v="WVWZZZ3CZCE130831"/>
    <s v="214.366.370"/>
    <x v="7"/>
    <s v="Hellgrau-Metalic"/>
    <n v="1968"/>
    <n v="103"/>
    <s v="m a - Manuell/Automatisch"/>
    <s v="V - Vorderradantrieb"/>
    <n v="5"/>
    <n v="5"/>
    <x v="0"/>
    <n v="5.2"/>
    <n v="135"/>
    <x v="2"/>
    <s v="E"/>
    <d v="2017-01-01T00:00:00"/>
    <n v="164270"/>
    <s v="28.03.2019"/>
    <n v="307606"/>
    <n v="64114.754901960783"/>
  </r>
  <r>
    <s v="212712"/>
    <s v="28442"/>
    <s v="1231"/>
    <s v="Flottenmanagement ohne Finanzierung offen"/>
    <s v="GAMMARENAX AG"/>
    <s v="6140 Leitung Region FS 14"/>
    <s v="Stolz Gabriela"/>
    <s v="Ritter Heidi"/>
    <s v="OL Poolfahrzeug"/>
    <s v="vermietet"/>
    <d v="2014-12-30T00:00:00"/>
    <s v="BE802998"/>
    <s v="30201 LW mittel"/>
    <s v="VOLKSWAGEN CADDY Kaw. 1.2 TSI Entry  ([3VE314 - a])"/>
    <x v="1"/>
    <s v="WV1ZZZ2KZEX148344"/>
    <s v="216.434.031"/>
    <x v="8"/>
    <s v="Weiss"/>
    <n v="1197"/>
    <n v="63"/>
    <s v="m - Mechanisch"/>
    <s v="V - Vorderradantrieb"/>
    <n v="6"/>
    <n v="2"/>
    <x v="1"/>
    <n v="6.9"/>
    <n v="160"/>
    <x v="2"/>
    <s v="G"/>
    <d v="2017-01-01T00:00:00"/>
    <n v="15620"/>
    <s v="29.03.2019"/>
    <n v="64598"/>
    <n v="21881.23623011016"/>
  </r>
  <r>
    <s v="212713"/>
    <s v="28443"/>
    <s v="1231"/>
    <s v="Flottenmanagement ohne Finanzierung offen"/>
    <s v="GAMMARENAX AG"/>
    <s v="6630 Beratung und Verkauf"/>
    <s v="Esposito Fabio"/>
    <s v="Hegg Markus"/>
    <m/>
    <s v="vermietet"/>
    <d v="2012-07-20T00:00:00"/>
    <s v="BE803290"/>
    <m/>
    <s v="VOLKSWAGEN PASSAT Variant 2.0 TDI 140 BlueMT Comfl.  ([X 0 1557])"/>
    <x v="3"/>
    <s v="WVWZZZ3CZCE177450"/>
    <s v="406.223.656"/>
    <x v="9"/>
    <s v="Hellgrau-Metalic"/>
    <n v="1968"/>
    <n v="125"/>
    <s v="a - Automatisch"/>
    <s v="V - Vorderradantrieb"/>
    <n v="5"/>
    <n v="5"/>
    <x v="0"/>
    <m/>
    <m/>
    <x v="3"/>
    <m/>
    <d v="2017-01-01T00:00:00"/>
    <n v="122125"/>
    <s v="30.03.2019"/>
    <n v="208543"/>
    <n v="38560.599022004892"/>
  </r>
  <r>
    <s v="212715"/>
    <s v="28445"/>
    <s v="1231"/>
    <s v="Flottenmanagement ohne Finanzierung offen"/>
    <s v="GAMMARENAX AG"/>
    <s v="6130 Leitung Region FS 13"/>
    <s v="Stolz Gabriela"/>
    <s v="Pungitore Giuseppe"/>
    <s v="AL"/>
    <s v="vermietet"/>
    <d v="2016-07-05T00:00:00"/>
    <s v="LU103610"/>
    <s v="10403 PW MKl Kombi"/>
    <s v="SKODA OCTAVIA C 1.6TDI  ([1SF924 - b])"/>
    <x v="0"/>
    <s v="TMBJG7NE9G0234242"/>
    <s v="218.111.531"/>
    <x v="3"/>
    <s v="Hellgrau-Metalic"/>
    <n v="1598"/>
    <n v="81"/>
    <s v="m a - Manuell/Automatisch"/>
    <s v="V - Vorderradantrieb"/>
    <n v="5"/>
    <n v="5"/>
    <x v="0"/>
    <n v="3.8"/>
    <n v="99"/>
    <x v="1"/>
    <s v="A"/>
    <d v="2017-01-01T00:00:00"/>
    <n v="17970"/>
    <s v="30.03.2019"/>
    <n v="98145"/>
    <n v="35774.908312958432"/>
  </r>
  <r>
    <s v="212717"/>
    <s v="28447"/>
    <s v="1231"/>
    <s v="Flottenmanagement ohne Finanzierung offen"/>
    <s v="GAMMARENAX AG"/>
    <s v="6130 Leitung Region FS 13"/>
    <s v="Stolz Gabriela"/>
    <s v="Batista Maria"/>
    <s v="OL Poolfahrzeug"/>
    <s v="vermietet"/>
    <d v="2013-07-18T00:00:00"/>
    <s v="LU165333"/>
    <s v="30201 LW mittel"/>
    <s v="VOLKSWAGEN CADDY Kaw. 1.2  ([1VE144 - a])"/>
    <x v="1"/>
    <s v="WV2ZZZ2KZCX134561"/>
    <s v="214.571.626"/>
    <x v="10"/>
    <m/>
    <n v="1197"/>
    <n v="63"/>
    <s v="m - Mechanisch"/>
    <s v="V - Vorderradantrieb"/>
    <n v="6"/>
    <m/>
    <x v="1"/>
    <n v="6.8"/>
    <n v="158"/>
    <x v="2"/>
    <s v="G"/>
    <d v="2017-01-01T00:00:00"/>
    <n v="49102"/>
    <d v="2018-11-06T00:00:00"/>
    <n v="74819"/>
    <n v="13926.862017804155"/>
  </r>
  <r>
    <s v="212718"/>
    <s v="28448"/>
    <s v="1231"/>
    <s v="Flottenmanagement ohne Finanzierung offen"/>
    <s v="GAMMARENAX AG"/>
    <s v="6130 Leitung Region FS 13"/>
    <s v="Stolz Gabriela"/>
    <s v="Poolfahrzeug "/>
    <s v="Poolfahrzeug Titlis Resort gR"/>
    <s v="vermietet"/>
    <d v="2014-07-16T00:00:00"/>
    <s v="LU211278"/>
    <s v="20401 Kleinbus"/>
    <s v="VOLKSWAGEN TRANSPORTER T5 KOMBI D BMT 4M  (4x4 [1VE826 - a])"/>
    <x v="2"/>
    <s v="WV2ZZZ7HZEH126678"/>
    <s v="216.384.623"/>
    <x v="11"/>
    <s v="Weiss"/>
    <n v="1968"/>
    <n v="103"/>
    <s v="m - Mechanisch"/>
    <s v="A - Allrad (4x4)"/>
    <n v="4"/>
    <n v="9"/>
    <x v="0"/>
    <n v="7.6"/>
    <n v="199"/>
    <x v="2"/>
    <s v="G"/>
    <d v="2017-01-01T00:00:00"/>
    <n v="40324"/>
    <s v="27.03.2019"/>
    <n v="105724"/>
    <n v="29289.570552147237"/>
  </r>
  <r>
    <s v="212719"/>
    <s v="28449"/>
    <s v="1231"/>
    <s v="Flottenmanagement ohne Finanzierung offen"/>
    <s v="GAMMARENAX AG"/>
    <s v="6130 Leitung Region FS 13"/>
    <s v="Stolz Gabriela"/>
    <s v="Da Silva Rodrigues Maria Ana"/>
    <s v="OL Poolfahrzeug"/>
    <s v="vermietet"/>
    <d v="2013-04-05T00:00:00"/>
    <s v="LU231559"/>
    <s v="30201 LW mittel"/>
    <s v="VOLKSWAGEN CADDY Kaw. 1.2  ([1VE145 - a])"/>
    <x v="1"/>
    <s v="VW2ZZZ2KZCX133087"/>
    <s v="214.535.439"/>
    <x v="12"/>
    <m/>
    <n v="1197"/>
    <n v="63"/>
    <s v="m - Mechanisch"/>
    <s v="V - Vorderradantrieb"/>
    <n v="6"/>
    <m/>
    <x v="1"/>
    <n v="6.8"/>
    <n v="158"/>
    <x v="2"/>
    <s v="G"/>
    <d v="2017-01-01T00:00:00"/>
    <n v="69633"/>
    <s v="28.03.2019"/>
    <n v="111297"/>
    <n v="18636.470588235294"/>
  </r>
  <r>
    <s v="212720"/>
    <s v="28450"/>
    <s v="1231"/>
    <s v="Flottenmanagement ohne Finanzierung offen"/>
    <s v="GAMMARENAX AG"/>
    <s v="6130 Leitung Region FS 13"/>
    <s v="Stolz Gabriela"/>
    <s v="Osmani Teuta"/>
    <s v="AL"/>
    <s v="vermietet"/>
    <d v="2014-12-30T00:00:00"/>
    <s v="LU239621"/>
    <s v="10403 PW MKl Kombi"/>
    <s v="SKODA OCTAVIA CO 1.6TDI  ([1SF773 - b])"/>
    <x v="0"/>
    <s v="TMBJG7NE1F0043915"/>
    <s v="216.566.956"/>
    <x v="2"/>
    <s v="Hellgrau-Metalic"/>
    <n v="1598"/>
    <n v="77"/>
    <s v="m a - Manuell/Automatisch"/>
    <s v="V - Vorderradantrieb"/>
    <n v="5"/>
    <n v="5"/>
    <x v="0"/>
    <n v="3.8"/>
    <n v="99"/>
    <x v="2"/>
    <s v="A"/>
    <d v="2017-01-01T00:00:00"/>
    <n v="75260"/>
    <s v="29.03.2019"/>
    <n v="166125"/>
    <n v="40594.522643818847"/>
  </r>
  <r>
    <s v="212721"/>
    <s v="28451"/>
    <s v="1231"/>
    <s v="Flottenmanagement ohne Finanzierung offen"/>
    <s v="GAMMARENAX AG"/>
    <s v="6410 Leitung Hauswartung"/>
    <s v="Isufi Fatmir"/>
    <s v="Arnold Cladio"/>
    <s v="HW 41"/>
    <s v="vermietet"/>
    <d v="2016-05-09T00:00:00"/>
    <s v="LU246044"/>
    <s v="30301 LW gross"/>
    <s v="VOLKSWAGEN CADDY Maxi Kaw. 2.0 TDI CR  ([3VE633 - a])"/>
    <x v="1"/>
    <s v="WV1ZZZ2KZGX125131"/>
    <s v="218.136.539"/>
    <x v="13"/>
    <s v="Weiss"/>
    <n v="1968"/>
    <n v="75"/>
    <s v="m - Mechanisch"/>
    <s v="V - Vorderradantrieb"/>
    <n v="6"/>
    <n v="2"/>
    <x v="0"/>
    <n v="4.7"/>
    <n v="123"/>
    <x v="1"/>
    <s v="C"/>
    <d v="2017-01-01T00:00:00"/>
    <n v="10030"/>
    <s v="28.03.2019"/>
    <n v="102131"/>
    <n v="41197.138480392161"/>
  </r>
  <r>
    <s v="212722"/>
    <s v="28452"/>
    <s v="1231"/>
    <s v="Flottenmanagement ohne Finanzierung offen"/>
    <s v="GAMMARENAX AG"/>
    <s v="6130 Leitung Region FS 13"/>
    <s v="Stolz Gabriela"/>
    <s v="Ali Radi"/>
    <s v="OL Poolfahrzeug"/>
    <s v="vermietet"/>
    <d v="2015-04-24T00:00:00"/>
    <s v="LU250905"/>
    <s v="30301 LW gross"/>
    <s v="VOLKSWAGEN CADDY MAXI 1.6 D  ([3VE323 - a])"/>
    <x v="1"/>
    <s v="WV1ZZZ2KZFX038402"/>
    <s v="216.675.368"/>
    <x v="14"/>
    <s v="Weiss"/>
    <n v="1598"/>
    <n v="75"/>
    <s v="m - Mechanisch"/>
    <s v="V - Vorderradantrieb"/>
    <n v="5"/>
    <n v="2"/>
    <x v="0"/>
    <n v="5.9"/>
    <n v="155"/>
    <x v="2"/>
    <s v="F"/>
    <d v="2017-01-01T00:00:00"/>
    <n v="85041"/>
    <s v="28.03.2019"/>
    <n v="151574"/>
    <n v="29760.471813725489"/>
  </r>
  <r>
    <s v="212724"/>
    <s v="28454"/>
    <s v="1231"/>
    <s v="Flottenmanagement ohne Finanzierung offen"/>
    <s v="GAMMARENAX AG"/>
    <s v="6130 Leitung Region FS 13"/>
    <s v="Stolz Gabriela"/>
    <s v="Arifi Ukë"/>
    <s v="AL"/>
    <s v="vermietet"/>
    <d v="2016-04-08T00:00:00"/>
    <s v="LU268309"/>
    <s v="10403 PW MKl Kombi"/>
    <s v="SKODA OCTAVIA C 1.6TDI  ([1SF924 - b])"/>
    <x v="0"/>
    <s v="TMBJG7NE7G0031821"/>
    <s v="217.411.180"/>
    <x v="3"/>
    <s v="Hellgrau-Metalic"/>
    <n v="1598"/>
    <n v="81"/>
    <s v="m a - Manuell/Automatisch"/>
    <s v="V - Vorderradantrieb"/>
    <n v="5"/>
    <n v="5"/>
    <x v="0"/>
    <n v="3.8"/>
    <n v="99"/>
    <x v="1"/>
    <s v="A"/>
    <d v="2017-01-01T00:00:00"/>
    <n v="28406"/>
    <s v="28.03.2019"/>
    <n v="108922"/>
    <n v="36015.122549019608"/>
  </r>
  <r>
    <s v="212727"/>
    <s v="28457"/>
    <s v="1231"/>
    <s v="Flottenmanagement ohne Finanzierung offen"/>
    <s v="GAMMARENAX AG"/>
    <s v="6450 Leitung Bau-/Fassadenreinigung"/>
    <s v="Isufi Fatmir"/>
    <s v="Pinto dos Santos Hugo"/>
    <s v="BF02"/>
    <s v="vermietet"/>
    <d v="2009-02-13T00:00:00"/>
    <s v="ZH565052"/>
    <s v="30301 LW gross"/>
    <s v="VOLKSWAGEN TRANSPORTER T5  ([3VD442 - a])"/>
    <x v="2"/>
    <s v="WV1ZZZ7HZ9H099434"/>
    <s v="212.078.580"/>
    <x v="15"/>
    <m/>
    <n v="2461"/>
    <n v="96"/>
    <s v="m - Mechanisch"/>
    <s v="V - Vorderradantrieb"/>
    <n v="4"/>
    <m/>
    <x v="0"/>
    <n v="8.6"/>
    <n v="227"/>
    <x v="4"/>
    <s v="G"/>
    <d v="2017-01-01T00:00:00"/>
    <n v="143331"/>
    <s v="29.03.2019"/>
    <n v="192400"/>
    <n v="21921.891064871481"/>
  </r>
  <r>
    <s v="212729"/>
    <s v="28459"/>
    <s v="1231"/>
    <s v="Flottenmanagement ohne Finanzierung offen"/>
    <s v="GAMMARENAX AG"/>
    <s v="6430 Leitung Garten-/Arealpflege"/>
    <s v="Isufi Fatmir"/>
    <s v="Poolfahrzeug "/>
    <s v="AR 74 / Poolfahrzeug ZH-WC / Tour 3"/>
    <s v="vermietet"/>
    <d v="2009-02-25T00:00:00"/>
    <s v="ZH247704"/>
    <s v="30201 LW mittel"/>
    <s v="VOLKSWAGEN CADDY Kaw. 1.4  ([3VD478 - a])"/>
    <x v="1"/>
    <s v="WV1ZZZ2KZ9X090005"/>
    <s v="212.072.084"/>
    <x v="16"/>
    <s v="Weiss"/>
    <n v="1390"/>
    <n v="59"/>
    <s v="m - Mechanisch"/>
    <s v="V - Vorderradantrieb"/>
    <n v="5"/>
    <n v="2"/>
    <x v="1"/>
    <n v="8"/>
    <n v="192"/>
    <x v="4"/>
    <s v="G"/>
    <d v="2017-01-01T00:00:00"/>
    <n v="212037"/>
    <s v="04.03.2019"/>
    <n v="252050"/>
    <n v="18440.334595959594"/>
  </r>
  <r>
    <s v="212730"/>
    <s v="28460"/>
    <s v="1231"/>
    <s v="Flottenmanagement ohne Finanzierung offen"/>
    <s v="GAMMARENAX AG"/>
    <s v="6430 Leitung Garten-/Arealpflege"/>
    <s v="Isufi Fatmir"/>
    <s v="Poolfahrzeug "/>
    <s v="AR 75 / Poolfahrzeug ZH-WC / Tour 4"/>
    <s v="vermietet"/>
    <d v="2009-03-31T00:00:00"/>
    <s v="ZH513099"/>
    <s v="30201 LW mittel"/>
    <s v="VOLKSWAGEN CADDY Kaw. 1.4  ([3VD478 - a])"/>
    <x v="1"/>
    <s v="WV1ZZZ2KZ9X108354"/>
    <s v="212.172.832"/>
    <x v="16"/>
    <s v="Weiss"/>
    <n v="1390"/>
    <n v="59"/>
    <s v="m - Mechanisch"/>
    <s v="V - Vorderradantrieb"/>
    <n v="5"/>
    <n v="2"/>
    <x v="1"/>
    <n v="8"/>
    <n v="192"/>
    <x v="4"/>
    <s v="G"/>
    <d v="2017-01-01T00:00:00"/>
    <n v="193740"/>
    <s v="29.03.2019"/>
    <n v="238593"/>
    <n v="20038.365973072214"/>
  </r>
  <r>
    <s v="212731"/>
    <s v="28461"/>
    <s v="1231"/>
    <s v="Flottenmanagement ohne Finanzierung offen"/>
    <s v="GAMMARENAX AG"/>
    <s v="6430 Leitung Garten-/Arealpflege"/>
    <s v="Isufi Fatmir"/>
    <s v="Poolfahrzeug "/>
    <s v="Pick-up Garten"/>
    <s v="vermietet"/>
    <d v="2010-06-29T00:00:00"/>
    <s v="ZH156545"/>
    <s v="30206 LW mittel m. Brücke 4 x 4"/>
    <s v="VOLKSWAGEN T5 DKab. Pick-up 3400 2.0 TDI CR 84 BMT  ([3VE189 - a])"/>
    <x v="2"/>
    <s v="WV1ZZZ7JZ9X015231"/>
    <s v="212.329.472"/>
    <x v="17"/>
    <s v="Weiss"/>
    <n v="1968"/>
    <n v="103"/>
    <s v="m - Mechanisch"/>
    <s v="A - Allrad (4x4)"/>
    <n v="4"/>
    <n v="6"/>
    <x v="0"/>
    <n v="8.6"/>
    <n v="226"/>
    <x v="2"/>
    <s v="G"/>
    <d v="2017-01-01T00:00:00"/>
    <n v="130167"/>
    <d v="2018-12-20T00:00:00"/>
    <n v="162355"/>
    <n v="16362.980501392758"/>
  </r>
  <r>
    <s v="212732"/>
    <s v="28462"/>
    <s v="1231"/>
    <s v="Flottenmanagement ohne Finanzierung offen"/>
    <s v="GAMMARENAX AG"/>
    <s v="6450 Leitung Bau-/Fassadenreinigung"/>
    <s v="Isufi Fatmir"/>
    <s v="Poolfahrzeug (Reserve BF) "/>
    <s v="BF10"/>
    <s v="vermietet"/>
    <d v="2010-08-09T00:00:00"/>
    <s v="ZH702436"/>
    <s v="30201 LW mittel"/>
    <s v="VOLKSWAGEN CADDY Kaw. 1.4  ([3VD690 - a])"/>
    <x v="1"/>
    <s v="WV1ZZZ2KZAX083661"/>
    <s v="212.711.299"/>
    <x v="18"/>
    <s v="Weiss"/>
    <n v="1390"/>
    <n v="59"/>
    <s v="m - Mechanisch"/>
    <s v="V - Vorderradantrieb"/>
    <n v="6"/>
    <n v="2"/>
    <x v="1"/>
    <n v="7.9"/>
    <n v="188"/>
    <x v="4"/>
    <s v="G"/>
    <d v="2017-01-01T00:00:00"/>
    <n v="114810"/>
    <s v="25.03.2019"/>
    <n v="156385"/>
    <n v="18665.282902829029"/>
  </r>
  <r>
    <s v="212734"/>
    <s v="28464"/>
    <s v="1231"/>
    <s v="Flottenmanagement ohne Finanzierung offen"/>
    <s v="GAMMARENAX AG"/>
    <s v="6430 Leitung Garten-/Arealpflege"/>
    <s v="Isufi Fatmir"/>
    <s v="Poolfahrzeug "/>
    <s v="AR 65"/>
    <s v="vermietet"/>
    <d v="2010-12-14T00:00:00"/>
    <s v="ZH754792"/>
    <s v="30201 LW mittel"/>
    <s v="VOLKSWAGEN CADDY 1.2 TSI  ([3VD719 - a])"/>
    <x v="1"/>
    <s v="WV1ZZZ2KZBX214198"/>
    <s v="213.237.421"/>
    <x v="19"/>
    <s v="Weiss"/>
    <n v="1197"/>
    <n v="63"/>
    <s v="m - Mechanisch"/>
    <s v="V - Vorderradantrieb"/>
    <n v="5"/>
    <n v="2"/>
    <x v="1"/>
    <n v="6.9"/>
    <n v="160"/>
    <x v="0"/>
    <s v="G"/>
    <d v="2017-01-01T00:00:00"/>
    <n v="84880"/>
    <d v="2019-03-20T00:00:00"/>
    <n v="114578"/>
    <n v="13415.55693069307"/>
  </r>
  <r>
    <s v="212736"/>
    <s v="28466"/>
    <s v="1231"/>
    <s v="Flottenmanagement ohne Finanzierung offen"/>
    <s v="GAMMARENAX AG"/>
    <s v="6430 Leitung Garten-/Arealpflege"/>
    <s v="Isufi Fatmir"/>
    <s v="Poolfahrzeug "/>
    <s v="AR 76 / Poolfahrzeug ZH-WC / Tour 5"/>
    <s v="vermietet"/>
    <d v="2011-07-28T00:00:00"/>
    <s v="ZH631993"/>
    <s v="30201 LW mittel"/>
    <s v="VOLKSWAGEN CADDY 1.2 TSI  ([3VD719 - a])"/>
    <x v="1"/>
    <s v="WV1ZZZ2KZCX009235"/>
    <s v="213.862.789"/>
    <x v="19"/>
    <s v="Weiss"/>
    <n v="1197"/>
    <n v="63"/>
    <s v="m - Mechanisch"/>
    <s v="V - Vorderradantrieb"/>
    <n v="5"/>
    <n v="2"/>
    <x v="1"/>
    <n v="6.9"/>
    <n v="160"/>
    <x v="0"/>
    <s v="G"/>
    <d v="2017-01-01T00:00:00"/>
    <n v="137532"/>
    <s v="03.02.2019"/>
    <n v="165735"/>
    <n v="13491.605504587156"/>
  </r>
  <r>
    <s v="212743"/>
    <s v="28473"/>
    <s v="1231"/>
    <s v="Flottenmanagement ohne Finanzierung offen"/>
    <s v="GAMMARENAX AG"/>
    <s v="6600 Administration inkl. GL"/>
    <s v="Esposito Fabio"/>
    <s v="Poolfahrzeug "/>
    <s v="Poolfahrzeug gR Zürich"/>
    <s v="vermietet"/>
    <d v="2009-09-22T00:00:00"/>
    <s v="ZH411806"/>
    <s v="30201 LW mittel"/>
    <s v="VOLKSWAGEN CRAFTER  35  ([3VD587 - a])"/>
    <x v="4"/>
    <s v="WV1ZZZ2EZA6008270"/>
    <s v="212.473.169"/>
    <x v="20"/>
    <s v="Weiss"/>
    <n v="2461"/>
    <n v="100"/>
    <s v="m - Mechanisch"/>
    <s v="H - Hinterradantrieb"/>
    <n v="6"/>
    <n v="3"/>
    <x v="0"/>
    <n v="10.6"/>
    <n v="279"/>
    <x v="5"/>
    <s v="G"/>
    <d v="2017-01-01T00:00:00"/>
    <n v="106036"/>
    <s v="29.03.2019"/>
    <n v="137743"/>
    <n v="14165.305997552019"/>
  </r>
  <r>
    <s v="212750"/>
    <s v="28480"/>
    <s v="1231"/>
    <s v="Flottenmanagement ohne Finanzierung offen"/>
    <s v="GAMMARENAX AG"/>
    <s v="6430 Leitung Garten-/Arealpflege"/>
    <s v="Isufi Fatmir"/>
    <s v="Poolfahrzeug "/>
    <s v="AR 72 / Poolfahrzeug ZH-WC / Tour 1"/>
    <s v="vermietet"/>
    <d v="2012-11-07T00:00:00"/>
    <s v="ZH657500"/>
    <s v="31201 Transporter mittel"/>
    <s v="VOLKSWAGEN CADDY 1.2 TSI  (3VD860 - a)"/>
    <x v="1"/>
    <s v="WV1ZZZ2KZDX018615"/>
    <s v="214.801.190"/>
    <x v="21"/>
    <m/>
    <n v="1197"/>
    <n v="63"/>
    <s v="m - Mechanisch"/>
    <s v="V - Vorderradantrieb"/>
    <n v="5"/>
    <m/>
    <x v="1"/>
    <n v="6.9"/>
    <n v="160"/>
    <x v="2"/>
    <s v="G"/>
    <d v="2017-01-01T00:00:00"/>
    <n v="106164"/>
    <s v="22.03.2019"/>
    <n v="150148"/>
    <n v="19819.95061728395"/>
  </r>
  <r>
    <s v="212751"/>
    <s v="28481"/>
    <s v="1231"/>
    <s v="Flottenmanagement ohne Finanzierung offen"/>
    <s v="GAMMARENAX AG"/>
    <s v="6430 Leitung Garten-/Arealpflege"/>
    <s v="Isufi Fatmir"/>
    <s v="Shabani Isuf"/>
    <s v="AR 64"/>
    <s v="vermietet"/>
    <d v="2013-02-14T00:00:00"/>
    <s v="ZH788720"/>
    <s v="31201 Transporter mittel"/>
    <s v="VOLKSWAGEN CADDY 1.2 TSI  (3VD860 - a)"/>
    <x v="1"/>
    <s v="VW1ZZZ2KZDX073530"/>
    <s v="215.156.965"/>
    <x v="21"/>
    <s v="Weiss"/>
    <n v="1197"/>
    <n v="63"/>
    <s v="m - Mechanisch"/>
    <s v="V - Vorderradantrieb"/>
    <n v="5"/>
    <n v="2"/>
    <x v="1"/>
    <n v="6.9"/>
    <n v="160"/>
    <x v="2"/>
    <s v="G"/>
    <d v="2017-01-01T00:00:00"/>
    <n v="53461"/>
    <s v="29.03.2019"/>
    <n v="84979"/>
    <n v="14080.869033047735"/>
  </r>
  <r>
    <s v="212752"/>
    <s v="28482"/>
    <s v="1231"/>
    <s v="Flottenmanagement ohne Finanzierung offen"/>
    <s v="GAMMARENAX AG"/>
    <s v="6410 Leitung Hauswartung"/>
    <s v="Isufi Fatmir"/>
    <s v="Ziberi Avdilmedzit"/>
    <s v="HW 25"/>
    <s v="vermietet"/>
    <d v="2013-05-28T00:00:00"/>
    <s v="ZH578411"/>
    <s v="30301 LW gross"/>
    <s v="VOLKSWAGEN CADDY MAXI Kaw. 1.6 TDI CR  ([3VD863 - a])"/>
    <x v="1"/>
    <s v="VW1ZZZ2KZDX136116"/>
    <s v="215.505.856"/>
    <x v="22"/>
    <s v="Weiss"/>
    <n v="1598"/>
    <n v="75"/>
    <s v="m - Mechanisch"/>
    <s v="V - Vorderradantrieb"/>
    <n v="6"/>
    <n v="2"/>
    <x v="0"/>
    <n v="5.9"/>
    <n v="155"/>
    <x v="2"/>
    <s v="F"/>
    <d v="2017-01-01T00:00:00"/>
    <n v="87530"/>
    <s v="28.03.2019"/>
    <n v="136980"/>
    <n v="22119.178921568629"/>
  </r>
  <r>
    <s v="212753"/>
    <s v="28483"/>
    <s v="1231"/>
    <s v="Flottenmanagement ohne Finanzierung offen"/>
    <s v="GAMMARENAX AG"/>
    <s v="6180 Leitung Region FS 18"/>
    <s v="Stolz Gabriela"/>
    <s v="Zerka Jorin"/>
    <m/>
    <s v="vermietet"/>
    <d v="2011-11-16T00:00:00"/>
    <s v="ZH721621"/>
    <s v="10403 PW MKl Kombi"/>
    <s v="SKODA OCTAVIA C 1.6TDI  ([1SC546 - b])"/>
    <x v="0"/>
    <s v="TMBHT61Z0C8015260"/>
    <s v="214.100.241"/>
    <x v="0"/>
    <m/>
    <n v="1598"/>
    <n v="77"/>
    <s v="m a - Manuell/Automatisch"/>
    <s v="V - Vorderradantrieb"/>
    <n v="5"/>
    <m/>
    <x v="0"/>
    <n v="4.7"/>
    <n v="123"/>
    <x v="0"/>
    <s v="D"/>
    <d v="2017-01-01T00:00:00"/>
    <n v="123700"/>
    <s v="27.03.2019"/>
    <n v="176697"/>
    <n v="23734.852760736198"/>
  </r>
  <r>
    <s v="212754"/>
    <s v="28484"/>
    <s v="1231"/>
    <s v="Flottenmanagement ohne Finanzierung offen"/>
    <s v="GAMMARENAX AG"/>
    <s v="6410 Leitung Hauswartung"/>
    <s v="Isufi Fatmir"/>
    <s v="Thomann Tamara"/>
    <s v="HW 27"/>
    <s v="vermietet"/>
    <d v="2013-05-28T00:00:00"/>
    <s v="ZH584186"/>
    <s v="30301 LW gross"/>
    <s v="VOLKSWAGEN CADDY MAXI Kaw. 1.6 TDI CR  ([3VD863 - a])"/>
    <x v="1"/>
    <s v="VW1ZZZ2KZDX137964"/>
    <s v="215.509.011"/>
    <x v="22"/>
    <s v="Weiss"/>
    <n v="1598"/>
    <n v="75"/>
    <s v="m - Mechanisch"/>
    <s v="V - Vorderradantrieb"/>
    <n v="6"/>
    <n v="2"/>
    <x v="0"/>
    <n v="5.9"/>
    <n v="155"/>
    <x v="2"/>
    <s v="F"/>
    <d v="2017-01-01T00:00:00"/>
    <n v="97900"/>
    <s v="22.03.2019"/>
    <n v="143303"/>
    <n v="20459.376543209877"/>
  </r>
  <r>
    <s v="212755"/>
    <s v="28485"/>
    <s v="1231"/>
    <s v="Flottenmanagement ohne Finanzierung offen"/>
    <s v="GAMMARENAX AG"/>
    <s v="6410 Leitung Hauswartung"/>
    <s v="Isufi Fatmir"/>
    <s v="Warmers Manfred"/>
    <s v="HW 40"/>
    <s v="vermietet"/>
    <d v="2013-05-28T00:00:00"/>
    <s v="LU254962"/>
    <s v="30301 LW gross"/>
    <s v="VOLKSWAGEN CADDY MAXI Kaw. 1.6 TDI CR  ([3VD863 - a])"/>
    <x v="1"/>
    <s v="VW1ZZZ2KZDX138309"/>
    <s v="215.513.002"/>
    <x v="22"/>
    <s v="Weiss"/>
    <n v="1598"/>
    <n v="75"/>
    <s v="m - Mechanisch"/>
    <s v="V - Vorderradantrieb"/>
    <n v="6"/>
    <n v="2"/>
    <x v="0"/>
    <n v="5.9"/>
    <n v="155"/>
    <x v="2"/>
    <s v="F"/>
    <d v="2017-01-01T00:00:00"/>
    <n v="87250"/>
    <s v="27.03.2019"/>
    <n v="146210"/>
    <n v="26405.398773006134"/>
  </r>
  <r>
    <s v="212756"/>
    <s v="28486"/>
    <s v="1231"/>
    <s v="Flottenmanagement ohne Finanzierung offen"/>
    <s v="GAMMARENAX AG"/>
    <s v="6410 Leitung Hauswartung"/>
    <s v="Isufi Fatmir"/>
    <s v="Poolfahrzeug "/>
    <s v="HW 43"/>
    <s v="vermietet"/>
    <d v="2013-05-28T00:00:00"/>
    <s v="ZH578586"/>
    <s v="30301 LW gross"/>
    <s v="VOLKSWAGEN CADDY MAXI Kaw. 1.6 TDI CR  ([3VD863 - a])"/>
    <x v="1"/>
    <s v="VW1ZZZ2KZDX135747"/>
    <s v="215.505.820"/>
    <x v="22"/>
    <s v="Weiss"/>
    <n v="1598"/>
    <n v="75"/>
    <s v="m - Mechanisch"/>
    <s v="V - Vorderradantrieb"/>
    <n v="6"/>
    <n v="2"/>
    <x v="0"/>
    <n v="5.9"/>
    <n v="155"/>
    <x v="2"/>
    <s v="F"/>
    <d v="2017-01-01T00:00:00"/>
    <n v="56708"/>
    <d v="2019-03-07T00:00:00"/>
    <n v="79364"/>
    <n v="10401.811320754718"/>
  </r>
  <r>
    <s v="212757"/>
    <s v="28487"/>
    <s v="1231"/>
    <s v="Flottenmanagement ohne Finanzierung offen"/>
    <s v="GAMMARENAX AG"/>
    <s v="6430 Leitung Garten-/Arealpflege"/>
    <s v="Isufi Fatmir"/>
    <s v="Poolfahrzeug "/>
    <s v="AR 78 / Poolfahrzeug ERZ"/>
    <s v="vermietet"/>
    <d v="2013-06-05T00:00:00"/>
    <s v="ZH770260"/>
    <s v="30301 LW gross"/>
    <s v="VOLKSWAGEN CADDY MAXI Kaw. 1.6 TDI CR  ([3VD863 - a])"/>
    <x v="1"/>
    <s v="VW1ZZZ2KZDX138945"/>
    <s v="215.516.854"/>
    <x v="22"/>
    <s v="Weiss"/>
    <n v="1598"/>
    <n v="75"/>
    <s v="m - Mechanisch"/>
    <s v="V - Vorderradantrieb"/>
    <n v="6"/>
    <n v="2"/>
    <x v="0"/>
    <n v="5.9"/>
    <n v="155"/>
    <x v="2"/>
    <s v="F"/>
    <d v="2017-01-01T00:00:00"/>
    <n v="82387"/>
    <s v="29.03.2019"/>
    <n v="118667"/>
    <n v="16208.323133414933"/>
  </r>
  <r>
    <s v="212758"/>
    <s v="28488"/>
    <s v="1231"/>
    <s v="Flottenmanagement ohne Finanzierung offen"/>
    <s v="GAMMARENAX AG"/>
    <s v="6430 Leitung Garten-/Arealpflege"/>
    <s v="Isufi Fatmir"/>
    <s v="Mustafaj Sali"/>
    <s v="AR 66"/>
    <s v="vermietet"/>
    <d v="2013-06-05T00:00:00"/>
    <s v="ZH770266"/>
    <s v="30301 LW gross"/>
    <s v="VOLKSWAGEN CADDY MAXI Kaw. 1.6 TDI CR  ([3VD863 - a])"/>
    <x v="1"/>
    <s v="VW1ZZZ2KZDX139108"/>
    <s v="215.519.351"/>
    <x v="22"/>
    <s v="Weiss"/>
    <n v="1598"/>
    <n v="75"/>
    <s v="m - Mechanisch"/>
    <s v="V - Vorderradantrieb"/>
    <n v="6"/>
    <n v="2"/>
    <x v="0"/>
    <n v="5.9"/>
    <n v="155"/>
    <x v="2"/>
    <s v="F"/>
    <d v="2017-01-01T00:00:00"/>
    <n v="92745"/>
    <s v="28.03.2019"/>
    <n v="171302"/>
    <n v="35138.854166666664"/>
  </r>
  <r>
    <s v="212759"/>
    <s v="28489"/>
    <s v="1231"/>
    <s v="Flottenmanagement ohne Finanzierung offen"/>
    <s v="GAMMARENAX AG"/>
    <s v="6410 Leitung Hauswartung"/>
    <s v="Isufi Fatmir"/>
    <s v="Lumani Dreni"/>
    <s v="HW 26"/>
    <s v="vermietet"/>
    <d v="2013-06-05T00:00:00"/>
    <s v="ZH770297"/>
    <s v="30301 LW gross"/>
    <s v="VOLKSWAGEN CADDY MAXI Kaw. 1.6 TDI CR  ([3VD863 - a])"/>
    <x v="1"/>
    <s v="VW1ZZZ2KZDX139379"/>
    <s v="215.519.478"/>
    <x v="22"/>
    <s v="Weiss"/>
    <n v="1598"/>
    <n v="75"/>
    <s v="m - Mechanisch"/>
    <s v="V - Vorderradantrieb"/>
    <n v="6"/>
    <n v="2"/>
    <x v="0"/>
    <n v="5.9"/>
    <n v="155"/>
    <x v="2"/>
    <s v="F"/>
    <d v="2017-01-01T00:00:00"/>
    <n v="104399"/>
    <s v="26.03.2019"/>
    <n v="169414"/>
    <n v="29152.917690417689"/>
  </r>
  <r>
    <s v="212760"/>
    <s v="28490"/>
    <s v="1231"/>
    <s v="Flottenmanagement ohne Finanzierung offen"/>
    <s v="GAMMARENAX AG"/>
    <s v="6410 Leitung Hauswartung"/>
    <s v="Isufi Fatmir"/>
    <s v="Monteiro Antunes Angelo"/>
    <s v="HW 29"/>
    <s v="vermietet"/>
    <d v="2013-08-30T00:00:00"/>
    <s v="ZH255132"/>
    <s v="30301 LW gross"/>
    <s v="VOLKSWAGEN CADDY MAXI Kaw. 1.6 TDI CR  ([3VD863 - a])"/>
    <x v="1"/>
    <s v="VW1ZZZ2KZDX141340"/>
    <s v="215.533.451"/>
    <x v="22"/>
    <s v="Weiss"/>
    <n v="1598"/>
    <n v="75"/>
    <s v="m - Mechanisch"/>
    <s v="V - Vorderradantrieb"/>
    <n v="6"/>
    <n v="2"/>
    <x v="0"/>
    <n v="5.9"/>
    <n v="155"/>
    <x v="2"/>
    <s v="F"/>
    <d v="2017-01-01T00:00:00"/>
    <n v="65029"/>
    <s v="26.03.2019"/>
    <n v="122895"/>
    <n v="25947.28501228501"/>
  </r>
  <r>
    <s v="212761"/>
    <s v="28491"/>
    <s v="1231"/>
    <s v="Flottenmanagement ohne Finanzierung offen"/>
    <s v="GAMMARENAX AG"/>
    <s v="6120 Leitung Region FS 12"/>
    <s v="Stolz Gabriela"/>
    <s v="Poolfahrzeug "/>
    <s v="OL Poofahrzeug SRT"/>
    <s v="vermietet"/>
    <d v="2014-02-05T00:00:00"/>
    <s v="ZH875616"/>
    <s v="31201 Transporter mittel"/>
    <s v="VOLKSWAGEN CADDY 1.2 TSI  (3VD860 - a)"/>
    <x v="1"/>
    <s v="VW1ZZZ2KZDX131951"/>
    <s v="215.488.895"/>
    <x v="21"/>
    <s v="Weiss"/>
    <n v="1197"/>
    <n v="63"/>
    <s v="m - Mechanisch"/>
    <s v="V - Vorderradantrieb"/>
    <n v="5"/>
    <n v="2"/>
    <x v="1"/>
    <n v="6.9"/>
    <n v="160"/>
    <x v="2"/>
    <s v="G"/>
    <d v="2017-01-01T00:00:00"/>
    <n v="104354"/>
    <s v="13.03.2019"/>
    <n v="129052"/>
    <n v="11254.394506866418"/>
  </r>
  <r>
    <s v="212762"/>
    <s v="28492"/>
    <s v="1231"/>
    <s v="Flottenmanagement ohne Finanzierung offen"/>
    <s v="GAMMARENAX AG"/>
    <s v="6430 Leitung Garten-/Arealpflege"/>
    <s v="Isufi Fatmir"/>
    <s v="Hamaqit Roz"/>
    <s v="GA 02"/>
    <s v="vermietet"/>
    <d v="2013-05-28T00:00:00"/>
    <s v="ZH639724"/>
    <s v="30206 LW mittel m. Brücke 4 x 4"/>
    <s v="VOLKSWAGEN T5 DKab. Pick-up 3400 2.0 TDI CR 84 BMT  ([3VE189 - a])"/>
    <x v="2"/>
    <s v="VW1ZZZ7JZDX019775"/>
    <s v="215.509.540"/>
    <x v="17"/>
    <s v="Weiss"/>
    <n v="1968"/>
    <n v="103"/>
    <s v="m - Mechanisch"/>
    <s v="A - Allrad (4x4)"/>
    <n v="4"/>
    <n v="3"/>
    <x v="0"/>
    <n v="8.6"/>
    <n v="226"/>
    <x v="2"/>
    <s v="G"/>
    <d v="2017-01-01T00:00:00"/>
    <n v="99302"/>
    <s v="29.03.2019"/>
    <n v="144524"/>
    <n v="20203.219094247244"/>
  </r>
  <r>
    <s v="212763"/>
    <s v="28493"/>
    <s v="1231"/>
    <s v="Flottenmanagement ohne Finanzierung offen"/>
    <s v="GAMMARENAX AG"/>
    <s v="6120 Leitung Region FS 12"/>
    <s v="Stolz Gabriela"/>
    <s v="Nuredini Barije"/>
    <s v="OL  Poolfahrzeug Sunrise-HW"/>
    <s v="vermietet"/>
    <d v="2013-05-03T00:00:00"/>
    <s v="ZH623864"/>
    <s v="31201 Transporter mittel"/>
    <s v="VOLKSWAGEN CADDY 1.2 TSI  (3VD860 - a)"/>
    <x v="1"/>
    <s v="VW1ZZZ2KZDX118547"/>
    <s v="215.414.711"/>
    <x v="21"/>
    <s v="Weiss"/>
    <n v="1197"/>
    <n v="63"/>
    <s v="m - Mechanisch"/>
    <s v="V - Vorderradantrieb"/>
    <n v="5"/>
    <n v="2"/>
    <x v="1"/>
    <n v="6.9"/>
    <n v="160"/>
    <x v="2"/>
    <s v="G"/>
    <d v="2017-01-01T00:00:00"/>
    <n v="55250"/>
    <d v="2019-03-11T00:00:00"/>
    <n v="82837"/>
    <n v="12602.32165206508"/>
  </r>
  <r>
    <s v="212764"/>
    <s v="28494"/>
    <s v="1231"/>
    <s v="Flottenmanagement ohne Finanzierung offen"/>
    <s v="GAMMARENAX AG"/>
    <s v="6410 Leitung Hauswartung"/>
    <s v="Isufi Fatmir"/>
    <s v="Almeida Serafim"/>
    <m/>
    <s v="vermietet"/>
    <d v="2013-11-19T00:00:00"/>
    <s v="ZH253163"/>
    <s v="10403 PW MKl Kombi"/>
    <s v="SKODA OCTAVIA CO 1.6TDI  ([1SF773 - b])"/>
    <x v="0"/>
    <s v="TMBJG7NE1E0007642"/>
    <s v="215.542.713"/>
    <x v="2"/>
    <s v="Hellgrau-Metalic"/>
    <n v="1598"/>
    <n v="77"/>
    <s v="m a - Manuell/Automatisch"/>
    <s v="V - Vorderradantrieb"/>
    <n v="5"/>
    <n v="5"/>
    <x v="0"/>
    <n v="3.8"/>
    <n v="99"/>
    <x v="2"/>
    <s v="A"/>
    <d v="2017-01-01T00:00:00"/>
    <n v="79430"/>
    <s v="28.03.2019"/>
    <n v="137291"/>
    <n v="25881.452205882353"/>
  </r>
  <r>
    <s v="212765"/>
    <s v="28495"/>
    <s v="1234"/>
    <s v="Flottenmanagement ohne Finanzierung offen"/>
    <s v="CLEAN&amp;SOFT AG"/>
    <m/>
    <s v="Esposito Fabio"/>
    <s v="Esposito Fabio"/>
    <m/>
    <s v="vermietet"/>
    <d v="2011-12-02T00:00:00"/>
    <s v="ZH43516"/>
    <s v="10403 PW MKl Kombi"/>
    <s v="VOLKSWAGEN PASSAT VARIANT 2.0D BLUEMOTION  ([1VE188 - b])"/>
    <x v="3"/>
    <s v="VWWZZZ3CZCE048249"/>
    <s v="213.989.431"/>
    <x v="23"/>
    <m/>
    <n v="1968"/>
    <n v="125"/>
    <s v="m a - Manuell/Automatisch"/>
    <s v="V - Vorderradantrieb"/>
    <n v="5"/>
    <m/>
    <x v="0"/>
    <n v="5.3"/>
    <n v="139"/>
    <x v="2"/>
    <s v="E"/>
    <d v="2017-01-01T00:00:00"/>
    <n v="131350"/>
    <s v="22.03.2019"/>
    <n v="201400"/>
    <n v="31565.740740740741"/>
  </r>
  <r>
    <s v="212766"/>
    <s v="28496"/>
    <s v="1231"/>
    <s v="Flottenmanagement ohne Finanzierung offen"/>
    <s v="GAMMARENAX AG"/>
    <s v="6450 Leitung Bau-/Fassadenreinigung"/>
    <s v="Isufi Fatmir"/>
    <s v="Capriolo Alberto"/>
    <s v="BF07"/>
    <s v="vermietet"/>
    <d v="2013-12-02T00:00:00"/>
    <s v="ZH874171"/>
    <s v="20401 Kleinbus"/>
    <s v="VOLKSWAGEN T5 Kombi 3000 2.0 TDI CR 140 4motion  ([X 0 1555])"/>
    <x v="2"/>
    <s v="WV1ZZZ7HZEH046718"/>
    <s v="323.491.367"/>
    <x v="24"/>
    <s v="Weiss"/>
    <n v="1968"/>
    <n v="103"/>
    <s v="m - Mechanisch"/>
    <s v="A - Allrad (4x4)"/>
    <n v="6"/>
    <n v="6"/>
    <x v="0"/>
    <n v="7.6"/>
    <n v="199"/>
    <x v="2"/>
    <s v="G"/>
    <d v="2017-01-01T00:00:00"/>
    <n v="74100"/>
    <s v="30.03.2019"/>
    <n v="117141"/>
    <n v="19205.336185819069"/>
  </r>
  <r>
    <s v="212767"/>
    <s v="28497"/>
    <s v="1231"/>
    <s v="Flottenmanagement ohne Finanzierung offen"/>
    <s v="GAMMARENAX AG"/>
    <s v="6450 Leitung Bau-/Fassadenreinigung"/>
    <s v="Isufi Fatmir"/>
    <s v="Santos Justino"/>
    <m/>
    <s v="vermietet"/>
    <d v="2014-06-10T00:00:00"/>
    <s v="ZH543169"/>
    <s v="10403 PW MKl Kombi"/>
    <s v="SKODA OCTAVIA CO 1.6TDI  ([1SF773 - b])"/>
    <x v="0"/>
    <s v="TMBJG7NE3E0144369"/>
    <s v="216.086.946"/>
    <x v="2"/>
    <s v="Hellgrau-Metalic"/>
    <n v="1598"/>
    <n v="77"/>
    <s v="m a - Manuell/Automatisch"/>
    <s v="V - Vorderradantrieb"/>
    <n v="5"/>
    <n v="5"/>
    <x v="0"/>
    <n v="3.8"/>
    <n v="99"/>
    <x v="2"/>
    <s v="A"/>
    <d v="2017-01-01T00:00:00"/>
    <n v="98000"/>
    <s v="25.03.2019"/>
    <n v="195300"/>
    <n v="43683.271832718332"/>
  </r>
  <r>
    <s v="212768"/>
    <s v="28498"/>
    <s v="1231"/>
    <s v="Flottenmanagement ohne Finanzierung offen"/>
    <s v="GAMMARENAX AG"/>
    <s v="6450 Leitung Bau-/Fassadenreinigung"/>
    <s v="Isufi Fatmir"/>
    <s v="Costa Oliveira Ricardo"/>
    <s v="BF08"/>
    <s v="vermietet"/>
    <d v="2013-12-17T00:00:00"/>
    <s v="ZH874659"/>
    <s v="20401 Kleinbus"/>
    <s v="VOLKSWAGEN T5 Kombi 3400 2.0 TDI CR 140  ([1VE815 - a])"/>
    <x v="2"/>
    <s v="VW2ZZZ7HZEH051728"/>
    <s v="215.898.155"/>
    <x v="25"/>
    <s v="Weiss"/>
    <n v="1968"/>
    <n v="103"/>
    <s v="m - Mechanisch"/>
    <s v="V - Vorderradantrieb"/>
    <n v="5"/>
    <n v="6"/>
    <x v="0"/>
    <n v="7"/>
    <n v="184"/>
    <x v="2"/>
    <s v="G"/>
    <d v="2017-01-01T00:00:00"/>
    <n v="44907"/>
    <s v="26.03.2019"/>
    <n v="76074"/>
    <n v="13975.374692874693"/>
  </r>
  <r>
    <s v="212769"/>
    <s v="28499"/>
    <s v="1231"/>
    <s v="Flottenmanagement ohne Finanzierung offen"/>
    <s v="GAMMARENAX AG"/>
    <s v="6630 Beratung und Verkauf"/>
    <s v="Esposito Fabio"/>
    <s v="Frezza Claudio"/>
    <m/>
    <s v="vermietet"/>
    <d v="2012-11-30T00:00:00"/>
    <s v="ZH875575"/>
    <s v="10403 PW MKl Kombi"/>
    <s v="VOLKSWAGEN PASSAT VARIANT 2.0D BLUEMOTION  ([1VE187 - b])"/>
    <x v="3"/>
    <s v="VWWZZZ3CZDE032838"/>
    <s v="214.881.469"/>
    <x v="7"/>
    <m/>
    <n v="1968"/>
    <n v="103"/>
    <s v="m a - Manuell/Automatisch"/>
    <s v="V - Vorderradantrieb"/>
    <n v="5"/>
    <m/>
    <x v="0"/>
    <n v="5.2"/>
    <n v="135"/>
    <x v="2"/>
    <s v="E"/>
    <d v="2017-01-01T00:00:00"/>
    <n v="93500"/>
    <s v="23.03.2019"/>
    <n v="154344"/>
    <n v="27383.551171393341"/>
  </r>
  <r>
    <s v="212770"/>
    <s v="28500"/>
    <s v="1231"/>
    <s v="Flottenmanagement ohne Finanzierung offen"/>
    <s v="GAMMARENAX AG"/>
    <s v="6400 Leitung Facility Services 2"/>
    <s v="Isufi Fatmir"/>
    <s v="Abate Fabio"/>
    <m/>
    <s v="vermietet"/>
    <d v="2013-05-06T00:00:00"/>
    <s v="ZH390224"/>
    <s v="10403 PW MKl Kombi"/>
    <s v="VOLKSWAGEN PASSAT VARIANT 2.0D BLUEMOTION  ([1VE187 - b])"/>
    <x v="3"/>
    <s v="WVWZZZ3CZDE011819"/>
    <s v="214.802.818"/>
    <x v="7"/>
    <s v="Hellgrau-Metalic"/>
    <n v="1968"/>
    <n v="103"/>
    <s v="m a - Manuell/Automatisch"/>
    <s v="V - Vorderradantrieb"/>
    <n v="5"/>
    <n v="5"/>
    <x v="0"/>
    <n v="5.2"/>
    <n v="135"/>
    <x v="2"/>
    <s v="E"/>
    <d v="2017-01-01T00:00:00"/>
    <n v="140700"/>
    <s v="30.03.2019"/>
    <n v="234372"/>
    <n v="41797.408312958432"/>
  </r>
  <r>
    <s v="212772"/>
    <s v="28502"/>
    <s v="1231"/>
    <s v="Flottenmanagement ohne Finanzierung offen"/>
    <s v="GAMMARENAX AG"/>
    <s v="6410 Leitung Hauswartung"/>
    <s v="Isufi Fatmir"/>
    <s v="Härtsch Daniel"/>
    <m/>
    <s v="vermietet"/>
    <d v="2012-10-11T00:00:00"/>
    <s v="ZH623261"/>
    <s v="10403 PW MKl Kombi"/>
    <s v="VOLKSWAGEN PASSAT V 2.0D BMT  ([X 0 1602])"/>
    <x v="3"/>
    <s v="VWVZZZ3CZDE056330"/>
    <s v="411.809.390"/>
    <x v="26"/>
    <s v="Hellgrau-Metalic"/>
    <n v="1968"/>
    <n v="103"/>
    <s v="m a - Manuell/Automatisch"/>
    <s v="V - Vorderradantrieb"/>
    <n v="5"/>
    <n v="5"/>
    <x v="0"/>
    <n v="5.2"/>
    <n v="135"/>
    <x v="2"/>
    <s v="E"/>
    <d v="2017-01-01T00:00:00"/>
    <n v="145200"/>
    <s v="30.03.2019"/>
    <n v="260933"/>
    <n v="51641.253056234716"/>
  </r>
  <r>
    <s v="212773"/>
    <s v="28503"/>
    <s v="1231"/>
    <s v="Flottenmanagement ohne Finanzierung offen"/>
    <s v="GAMMARENAX AG"/>
    <s v="6110 Leitung Region FS 11"/>
    <s v="Stolz Gabriela"/>
    <s v="Poolfahrzeug FS 11 "/>
    <m/>
    <s v="vermietet"/>
    <d v="2012-10-10T00:00:00"/>
    <s v="ZH455956"/>
    <s v="30201 LW mittel"/>
    <s v="VOLKSWAGEN CADDY Kaw. 1.6 TDI CR  ([3VD969 - a])"/>
    <x v="1"/>
    <s v="WV1ZZZ2KZDX044199"/>
    <s v="214.957.188"/>
    <x v="27"/>
    <s v="Weiss"/>
    <n v="1598"/>
    <n v="55"/>
    <s v="m - Mechanisch"/>
    <s v="V - Vorderradantrieb"/>
    <n v="6"/>
    <n v="2"/>
    <x v="0"/>
    <n v="5.7"/>
    <n v="149"/>
    <x v="2"/>
    <s v="F"/>
    <d v="2017-01-01T00:00:00"/>
    <n v="62809"/>
    <s v="15.03.2019"/>
    <n v="92512"/>
    <n v="13501.363636363638"/>
  </r>
  <r>
    <s v="212774"/>
    <s v="28504"/>
    <s v="1231"/>
    <s v="Flottenmanagement ohne Finanzierung offen"/>
    <s v="GAMMARENAX AG"/>
    <s v="6410 Leitung Hauswartung"/>
    <s v="Isufi Fatmir"/>
    <s v="Egger Martin"/>
    <m/>
    <s v="vermietet"/>
    <d v="2014-11-18T00:00:00"/>
    <s v="ZH575379"/>
    <s v="10403 PW MKl Kombi"/>
    <s v="SKODA OCTAVIA CO 1.6TDI  ([1SF773 - b])"/>
    <x v="0"/>
    <s v="TMBJG7NE7F0051663"/>
    <s v="216.587.613"/>
    <x v="2"/>
    <s v="Hellgrau-Metalic"/>
    <n v="1598"/>
    <n v="77"/>
    <s v="m a - Manuell/Automatisch"/>
    <s v="V - Vorderradantrieb"/>
    <n v="5"/>
    <n v="5"/>
    <x v="0"/>
    <n v="3.8"/>
    <n v="99"/>
    <x v="2"/>
    <s v="A"/>
    <d v="2017-01-01T00:00:00"/>
    <n v="66000"/>
    <s v="16.03.2019"/>
    <n v="129247"/>
    <n v="28712.879353233831"/>
  </r>
  <r>
    <s v="212775"/>
    <s v="28505"/>
    <s v="1231"/>
    <s v="Flottenmanagement ohne Finanzierung offen"/>
    <s v="GAMMARENAX AG"/>
    <s v="6410 Leitung Hauswartung"/>
    <s v="Isufi Fatmir"/>
    <s v="De Michele Giogio"/>
    <s v="HW 42"/>
    <s v="vermietet"/>
    <d v="2015-02-16T00:00:00"/>
    <s v="BS22957"/>
    <s v="30301 LW gross"/>
    <s v="VOLKSWAGEN CADDY MAXI 1.6 D  ([3VE323 - a])"/>
    <x v="1"/>
    <s v="WV1ZZZ2KZFX076550"/>
    <s v="216.915.628"/>
    <x v="14"/>
    <s v="Weiss"/>
    <n v="1598"/>
    <n v="75"/>
    <s v="m - Mechanisch"/>
    <s v="V - Vorderradantrieb"/>
    <n v="5"/>
    <n v="2"/>
    <x v="0"/>
    <n v="5.9"/>
    <n v="155"/>
    <x v="2"/>
    <s v="F"/>
    <d v="2017-01-01T00:00:00"/>
    <n v="69674"/>
    <s v="26.03.2019"/>
    <n v="144027"/>
    <n v="33340.104422604418"/>
  </r>
  <r>
    <s v="212778"/>
    <s v="28508"/>
    <s v="1231"/>
    <s v="Flottenmanagement ohne Finanzierung offen"/>
    <s v="GAMMARENAX AG"/>
    <s v="6450 Leitung Bau-/Fassadenreinigung"/>
    <s v="Isufi Fatmir"/>
    <s v="Duares Barbosa Adelino"/>
    <s v="BF16"/>
    <s v="vermietet"/>
    <d v="2015-04-11T00:00:00"/>
    <s v="ZH873742"/>
    <s v="20401 Kleinbus"/>
    <s v="VOLKSWAGEN T5 Kombi 3400 2.0 TDI CR 140  ([1VE815 - a])"/>
    <x v="2"/>
    <s v="WV1ZZZ7HZFH113407"/>
    <s v="217.101.700"/>
    <x v="25"/>
    <s v="Weiss"/>
    <n v="1968"/>
    <n v="103"/>
    <s v="m - Mechanisch"/>
    <s v="V - Vorderradantrieb"/>
    <n v="5"/>
    <n v="6"/>
    <x v="0"/>
    <n v="7"/>
    <n v="184"/>
    <x v="2"/>
    <s v="G"/>
    <d v="2017-01-01T00:00:00"/>
    <n v="24701"/>
    <s v="15.03.2019"/>
    <n v="57074"/>
    <n v="14715"/>
  </r>
  <r>
    <s v="212779"/>
    <s v="28509"/>
    <s v="1231"/>
    <s v="Flottenmanagement ohne Finanzierung offen"/>
    <s v="GAMMARENAX AG"/>
    <s v="6180 Leitung Region FS 18"/>
    <s v="Stolz Gabriela"/>
    <s v="Marti Corina"/>
    <s v="AL"/>
    <s v="vermietet"/>
    <d v="2015-05-04T00:00:00"/>
    <s v="ZH788407"/>
    <s v="10403 PW MKl Kombi"/>
    <s v="SKODA OCTAVIA CO 1.6TDI  ([1SF773 - b])"/>
    <x v="0"/>
    <s v="TMBJG7NE9F0089265"/>
    <s v="216.729.377"/>
    <x v="2"/>
    <m/>
    <n v="1598"/>
    <n v="77"/>
    <s v="m a - Manuell/Automatisch"/>
    <s v="V - Vorderradantrieb"/>
    <n v="5"/>
    <m/>
    <x v="0"/>
    <n v="3.8"/>
    <n v="99"/>
    <x v="2"/>
    <s v="A"/>
    <d v="2017-01-01T00:00:00"/>
    <n v="83123"/>
    <s v="29.03.2019"/>
    <n v="203102"/>
    <n v="53601.389228886168"/>
  </r>
  <r>
    <s v="212780"/>
    <s v="28510"/>
    <s v="1231"/>
    <s v="Flottenmanagement ohne Finanzierung offen"/>
    <s v="GAMMARENAX AG"/>
    <s v="6410 Leitung Hauswartung"/>
    <s v="Isufi Fatmir"/>
    <s v="Müller Fares"/>
    <s v="HW 24"/>
    <s v="vermietet"/>
    <d v="2015-04-28T00:00:00"/>
    <s v="ZH873718"/>
    <s v="30301 LW gross"/>
    <s v="VOLKSWAGEN CADDY MAXI 1.6 BMT  ([3VE324 - a])"/>
    <x v="1"/>
    <s v="WV1ZZZ2KZFX036464"/>
    <s v="216.658.000"/>
    <x v="28"/>
    <s v="Weiss"/>
    <n v="1598"/>
    <n v="75"/>
    <s v="m - Mechanisch"/>
    <s v="V - Vorderradantrieb"/>
    <n v="6"/>
    <n v="2"/>
    <x v="0"/>
    <n v="5.3"/>
    <n v="139"/>
    <x v="2"/>
    <s v="E"/>
    <d v="2017-01-01T00:00:00"/>
    <n v="36045"/>
    <s v="29.03.2019"/>
    <n v="78396"/>
    <n v="18920.581395348836"/>
  </r>
  <r>
    <s v="212781"/>
    <s v="28511"/>
    <s v="1231"/>
    <s v="Flottenmanagement ohne Finanzierung offen"/>
    <s v="GAMMARENAX AG"/>
    <s v="6630 Beratung und Verkauf"/>
    <s v="Esposito Fabio"/>
    <s v="Marra David"/>
    <m/>
    <s v="vermietet"/>
    <d v="2015-06-10T00:00:00"/>
    <s v="ZH125018"/>
    <s v="10403 PW MKl Kombi"/>
    <s v="VOLKSWAGEN PASSAT Variant 1.6 TDI BlueMT Comfortlin  ([1VF139 - b])"/>
    <x v="3"/>
    <s v="WVWZZZ3CZFE478542"/>
    <s v="217.141.461"/>
    <x v="5"/>
    <s v="Silber-Metalic"/>
    <n v="1598"/>
    <n v="88"/>
    <s v="m a - Manuell/Automatisch"/>
    <s v="V - Vorderradantrieb"/>
    <n v="5"/>
    <n v="5"/>
    <x v="0"/>
    <n v="4"/>
    <n v="104"/>
    <x v="1"/>
    <s v="A"/>
    <d v="2017-01-01T00:00:00"/>
    <n v="37001"/>
    <s v="27.03.2019"/>
    <n v="102750"/>
    <n v="29445.871165644174"/>
  </r>
  <r>
    <s v="212782"/>
    <s v="28512"/>
    <s v="1231"/>
    <s v="Flottenmanagement ohne Finanzierung offen"/>
    <s v="GAMMARENAX AG"/>
    <s v="6120 Leitung Region FS 12"/>
    <s v="Stolz Gabriela"/>
    <s v="Alves Pinto da Costa Maria de Lourdes"/>
    <s v="OL Poolfahrzeug"/>
    <s v="vermietet"/>
    <d v="2015-06-18T00:00:00"/>
    <s v="ZH893517"/>
    <s v="30301 LW gross"/>
    <s v="VOLKSWAGEN CADDY MAXI 1.6 D  ([3VE323 - a])"/>
    <x v="1"/>
    <s v="WV1ZZZ2KZFX144003"/>
    <s v="217.299.081"/>
    <x v="14"/>
    <s v="Weiss"/>
    <n v="1598"/>
    <n v="75"/>
    <s v="m - Mechanisch"/>
    <s v="V - Vorderradantrieb"/>
    <n v="5"/>
    <n v="2"/>
    <x v="0"/>
    <n v="5.9"/>
    <n v="155"/>
    <x v="2"/>
    <s v="F"/>
    <d v="2017-01-01T00:00:00"/>
    <n v="17172"/>
    <s v="05.03.2019"/>
    <n v="66076"/>
    <n v="22509.407313997479"/>
  </r>
  <r>
    <s v="212783"/>
    <s v="28513"/>
    <s v="1231"/>
    <s v="Flottenmanagement ohne Finanzierung offen"/>
    <s v="GAMMARENAX AG"/>
    <s v="6110 Leitung Region FS 11"/>
    <s v="Stolz Gabriela"/>
    <s v="Sousa Joao"/>
    <s v="AL"/>
    <s v="vermietet"/>
    <d v="2015-06-25T00:00:00"/>
    <s v="ZH512435"/>
    <s v="10403 PW MKl Kombi"/>
    <s v="SKODA OCTAVIA CO 1.6TDI  ([1SF773 - b])"/>
    <x v="0"/>
    <s v="TMBJG7NE1F0244391"/>
    <s v="217.285.306"/>
    <x v="2"/>
    <s v="Silber-Metalic"/>
    <n v="1598"/>
    <n v="77"/>
    <s v="m a - Manuell/Automatisch"/>
    <s v="V - Vorderradantrieb"/>
    <n v="5"/>
    <n v="5"/>
    <x v="0"/>
    <n v="3.8"/>
    <n v="99"/>
    <x v="2"/>
    <s v="A"/>
    <d v="2017-01-01T00:00:00"/>
    <n v="26336"/>
    <d v="2019-03-06T00:00:00"/>
    <n v="68720"/>
    <n v="19483.828715365238"/>
  </r>
  <r>
    <s v="212784"/>
    <s v="28514"/>
    <s v="1231"/>
    <s v="Flottenmanagement ohne Finanzierung offen"/>
    <s v="GAMMARENAX AG"/>
    <s v="6430 Leitung Garten-/Arealpflege"/>
    <s v="Isufi Fatmir"/>
    <s v="Demiri Shemsedin"/>
    <s v="GA 08"/>
    <s v="vermietet"/>
    <d v="2015-07-22T00:00:00"/>
    <s v="ZH887041"/>
    <s v="31402 Transporter XL HB"/>
    <s v="VOLKSWAGEN CRAFTER  35  (HB [3VE243 - a])"/>
    <x v="4"/>
    <s v="WV1ZZZ2FZG7001673"/>
    <s v="217.387.048"/>
    <x v="29"/>
    <s v="Weiss"/>
    <n v="1968"/>
    <n v="100"/>
    <s v="m - Mechanisch"/>
    <s v="H - Hinterradantrieb"/>
    <n v="2"/>
    <n v="3"/>
    <x v="0"/>
    <n v="9.3000000000000007"/>
    <n v="245"/>
    <x v="2"/>
    <s v="G"/>
    <d v="2017-01-01T00:00:00"/>
    <n v="36120"/>
    <s v="27.03.2019"/>
    <n v="84661"/>
    <n v="21739.220858895707"/>
  </r>
  <r>
    <s v="212785"/>
    <s v="28515"/>
    <s v="1231"/>
    <s v="Flottenmanagement ohne Finanzierung offen"/>
    <s v="GAMMARENAX AG"/>
    <s v="6450 Leitung Bau-/Fassadenreinigung"/>
    <s v="Isufi Fatmir"/>
    <s v="Barbosa Duares Joaquim"/>
    <s v="BF19"/>
    <s v="vermietet"/>
    <d v="2015-09-11T00:00:00"/>
    <s v="ZH398005"/>
    <s v="30101 LW klein"/>
    <s v="VOLKSWAGEN T6 2.0 TDI 150 DSG  ([1VF262 - a])"/>
    <x v="2"/>
    <s v="WV2ZZZ7HZGH012467"/>
    <s v="217.507.972"/>
    <x v="4"/>
    <s v="Weiss"/>
    <n v="1968"/>
    <n v="110"/>
    <s v="m - Mechanisch"/>
    <s v="V - Vorderradantrieb"/>
    <n v="6"/>
    <n v="6"/>
    <x v="0"/>
    <n v="6.2"/>
    <n v="161"/>
    <x v="1"/>
    <s v="E"/>
    <d v="2017-01-01T00:00:00"/>
    <n v="22765"/>
    <s v="26.03.2019"/>
    <n v="69476"/>
    <n v="20945.350122850123"/>
  </r>
  <r>
    <s v="212786"/>
    <s v="28516"/>
    <s v="1231"/>
    <s v="Flottenmanagement ohne Finanzierung offen"/>
    <s v="GAMMARENAX AG"/>
    <s v="6450 Leitung Bau-/Fassadenreinigung"/>
    <s v="Isufi Fatmir"/>
    <s v="Monteiro Nogueira Mauro"/>
    <s v="BF14"/>
    <s v="vermietet"/>
    <d v="2015-09-11T00:00:00"/>
    <s v="ZH99917"/>
    <s v="30101 LW klein"/>
    <s v="VOLKSWAGEN T6 2.0 TDI 150 DSG  ([1VF262 - a])"/>
    <x v="2"/>
    <s v="WV2ZZZ7HZGH013171"/>
    <s v="217.513.467"/>
    <x v="4"/>
    <s v="Weiss"/>
    <n v="1968"/>
    <n v="110"/>
    <s v="m - Mechanisch"/>
    <s v="V - Vorderradantrieb"/>
    <n v="6"/>
    <n v="6"/>
    <x v="0"/>
    <n v="6.2"/>
    <n v="161"/>
    <x v="1"/>
    <s v="E"/>
    <d v="2017-01-01T00:00:00"/>
    <n v="11049"/>
    <s v="18.03.2019"/>
    <n v="43833"/>
    <n v="14846.3523573201"/>
  </r>
  <r>
    <s v="212787"/>
    <s v="28517"/>
    <s v="1231"/>
    <s v="Flottenmanagement ohne Finanzierung offen"/>
    <s v="GAMMARENAX AG"/>
    <s v="6430 Leitung Garten-/Arealpflege"/>
    <s v="Isufi Fatmir"/>
    <s v="Braun Marco"/>
    <m/>
    <s v="vermietet"/>
    <d v="2014-05-15T00:00:00"/>
    <s v="ZH889031"/>
    <s v="10403 PW MKl Kombi"/>
    <s v="VOLKSWAGEN PASSAT Variant 2.0 TDI 177 BlueMT Comf.D  ([X 0 1559])"/>
    <x v="3"/>
    <s v="WVWZZZ3CZEE132886"/>
    <s v="184.274.218"/>
    <x v="30"/>
    <s v="Hellgrau-Metalic"/>
    <n v="1968"/>
    <n v="130"/>
    <s v="a - Automatisch"/>
    <s v="V - Vorderradantrieb"/>
    <n v="5"/>
    <n v="5"/>
    <x v="0"/>
    <m/>
    <m/>
    <x v="2"/>
    <m/>
    <d v="2017-01-01T00:00:00"/>
    <n v="67760"/>
    <s v="25.03.2019"/>
    <n v="165584"/>
    <n v="43918.523985239852"/>
  </r>
  <r>
    <s v="212788"/>
    <s v="28518"/>
    <s v="1231"/>
    <s v="Flottenmanagement ohne Finanzierung offen"/>
    <s v="GAMMARENAX AG"/>
    <s v="6600 Administration inkl. GL"/>
    <s v="Esposito Fabio"/>
    <s v="Poolfahrzeug "/>
    <s v="Poolfahrzeug gR Zürich"/>
    <s v="vermietet"/>
    <d v="2011-10-03T00:00:00"/>
    <s v="ZH890134"/>
    <s v="31402 Transporter XL HB"/>
    <s v="VOLKSWAGEN CRAFTER  35  (HB [3VD804 - a])"/>
    <x v="4"/>
    <s v="WV1ZZZ2FZC7002865"/>
    <s v="213.951.660"/>
    <x v="31"/>
    <s v="Weiss"/>
    <n v="1968"/>
    <n v="100"/>
    <s v="m - Mechanisch"/>
    <s v="H - Hinterradantrieb"/>
    <n v="2"/>
    <n v="3"/>
    <x v="0"/>
    <n v="9.6999999999999993"/>
    <n v="255"/>
    <x v="2"/>
    <s v="G"/>
    <d v="2017-01-01T00:00:00"/>
    <n v="47019"/>
    <s v="29.03.2019"/>
    <n v="80350"/>
    <n v="14890.838433292534"/>
  </r>
  <r>
    <s v="212789"/>
    <s v="28519"/>
    <s v="1231"/>
    <s v="Flottenmanagement ohne Finanzierung offen"/>
    <s v="GAMMARENAX AG"/>
    <s v="6430 Leitung Garten-/Arealpflege"/>
    <s v="Isufi Fatmir"/>
    <s v="Poolfahrzeug "/>
    <s v="AR 77 / Poolfahrzeug ERZ"/>
    <s v="vermietet"/>
    <d v="2016-02-16T00:00:00"/>
    <s v="ZH893634"/>
    <s v="30301 LW gross"/>
    <s v="VOLKSWAGEN CADDY Maxi Kaw. 2.0 TDI CR  ([3VE633 - a])"/>
    <x v="1"/>
    <s v="WV1ZZZ2KZGX085491"/>
    <s v="217.911.126"/>
    <x v="13"/>
    <s v="Weiss"/>
    <n v="1968"/>
    <n v="75"/>
    <s v="m - Mechanisch"/>
    <s v="V - Vorderradantrieb"/>
    <n v="6"/>
    <n v="2"/>
    <x v="0"/>
    <n v="4.7"/>
    <n v="123"/>
    <x v="1"/>
    <s v="C"/>
    <d v="2017-01-01T00:00:00"/>
    <n v="11710"/>
    <s v="11.03.2019"/>
    <n v="63833"/>
    <n v="23810.882352941175"/>
  </r>
  <r>
    <s v="212790"/>
    <s v="28520"/>
    <s v="1231"/>
    <s v="Flottenmanagement ohne Finanzierung offen"/>
    <s v="GAMMARENAX AG"/>
    <s v="6430 Leitung Garten-/Arealpflege"/>
    <s v="Isufi Fatmir"/>
    <s v="Kastrati Asdren"/>
    <s v="AR 60"/>
    <s v="vermietet"/>
    <d v="2016-02-16T00:00:00"/>
    <s v="ZH893738"/>
    <s v="30301 LW gross"/>
    <s v="VOLKSWAGEN CADDY Maxi Kaw. 2.0 TDI CR  ([3VE633 - a])"/>
    <x v="1"/>
    <s v="WV1ZZZ2KZGX085266"/>
    <s v="217.922.744"/>
    <x v="13"/>
    <s v="Weiss"/>
    <n v="1968"/>
    <n v="75"/>
    <s v="m - Mechanisch"/>
    <s v="V - Vorderradantrieb"/>
    <n v="6"/>
    <n v="2"/>
    <x v="0"/>
    <n v="4.7"/>
    <n v="123"/>
    <x v="1"/>
    <s v="C"/>
    <d v="2017-01-01T00:00:00"/>
    <n v="19512"/>
    <s v="30.03.2019"/>
    <n v="103610"/>
    <n v="37525.39119804401"/>
  </r>
  <r>
    <s v="212791"/>
    <s v="28521"/>
    <s v="1231"/>
    <s v="Flottenmanagement ohne Finanzierung offen"/>
    <s v="GAMMARENAX AG"/>
    <s v="6100 Leitung Facility Services 1"/>
    <s v="Stolz Gabriela"/>
    <s v="Morabito Rosita"/>
    <m/>
    <s v="vermietet"/>
    <d v="2016-03-02T00:00:00"/>
    <s v="ZH894008"/>
    <s v="10403 PW MKl Kombi"/>
    <s v="VOLKSWAGEN PASSAT Variant 1.6 TDI BlueMT Comfortlin  ([1VF139 - b])"/>
    <x v="3"/>
    <s v="WVWZZZ3CZGP017504"/>
    <s v="217.749.098"/>
    <x v="5"/>
    <s v="Silber-Metalic"/>
    <n v="1598"/>
    <n v="88"/>
    <s v="m a - Manuell/Automatisch"/>
    <s v="V - Vorderradantrieb"/>
    <n v="5"/>
    <n v="5"/>
    <x v="0"/>
    <n v="4"/>
    <n v="104"/>
    <x v="1"/>
    <s v="A"/>
    <d v="2017-01-01T00:00:00"/>
    <n v="27044"/>
    <s v="25.03.2019"/>
    <n v="87738"/>
    <n v="27248.843788437884"/>
  </r>
  <r>
    <s v="212792"/>
    <s v="28522"/>
    <s v="1231"/>
    <s v="Flottenmanagement ohne Finanzierung offen"/>
    <s v="GAMMARENAX AG"/>
    <s v="6450 Leitung Bau-/Fassadenreinigung"/>
    <s v="Isufi Fatmir"/>
    <s v="Garcia Rey Manuel"/>
    <s v="BF18"/>
    <s v="vermietet"/>
    <d v="2015-12-02T00:00:00"/>
    <s v="ZH353632"/>
    <s v="30101 LW klein"/>
    <s v="VOLKSWAGEN T6 2.0 TDI 150 DSG  ([1VF262 - a])"/>
    <x v="2"/>
    <s v="WV2ZZZ7HZGH013235"/>
    <s v="217.443.167"/>
    <x v="4"/>
    <m/>
    <n v="1968"/>
    <n v="110"/>
    <s v="m - Mechanisch"/>
    <s v="V - Vorderradantrieb"/>
    <n v="6"/>
    <m/>
    <x v="0"/>
    <n v="6.2"/>
    <n v="161"/>
    <x v="1"/>
    <s v="E"/>
    <d v="2017-01-01T00:00:00"/>
    <n v="12400"/>
    <s v="07.03.2019"/>
    <n v="44070"/>
    <n v="14540.314465408805"/>
  </r>
  <r>
    <s v="212793"/>
    <s v="28523"/>
    <s v="1231"/>
    <s v="Flottenmanagement ohne Finanzierung offen"/>
    <s v="GAMMARENAX AG"/>
    <s v="6410 Leitung Hauswartung"/>
    <s v="Isufi Fatmir"/>
    <s v="Mehmeti Arnet"/>
    <s v="HW 50"/>
    <s v="vermietet"/>
    <d v="2012-10-10T00:00:00"/>
    <s v="ZH903263"/>
    <s v="31201 Transporter mittel"/>
    <s v="VOLKSWAGEN CADDY 1.2 TSI  (3VD860 - a)"/>
    <x v="1"/>
    <s v="VW1ZZZ2KZDX034791"/>
    <s v="214.891.130"/>
    <x v="21"/>
    <m/>
    <n v="1197"/>
    <n v="63"/>
    <s v="m - Mechanisch"/>
    <s v="V - Vorderradantrieb"/>
    <n v="5"/>
    <m/>
    <x v="1"/>
    <n v="6.9"/>
    <n v="160"/>
    <x v="2"/>
    <s v="G"/>
    <d v="2017-01-01T00:00:00"/>
    <n v="102888"/>
    <s v="29.03.2019"/>
    <n v="163890"/>
    <n v="27253.035495716034"/>
  </r>
  <r>
    <s v="212794"/>
    <s v="28524"/>
    <s v="1231"/>
    <s v="Flottenmanagement ohne Finanzierung offen"/>
    <s v="GAMMARENAX AG"/>
    <s v="6410 Leitung Hauswartung"/>
    <s v="Isufi Fatmir"/>
    <s v="Gull Walter"/>
    <s v="HW 51"/>
    <s v="vermietet"/>
    <d v="2016-04-13T00:00:00"/>
    <s v="ZH507543"/>
    <s v="30301 LW gross"/>
    <s v="VOLKSWAGEN CADDY Maxi Kaw. 1.6 TDI 102 Entry  ([3VE562 - a])"/>
    <x v="1"/>
    <s v="WV1ZZZ2KZGX001350"/>
    <s v="217.349.655"/>
    <x v="6"/>
    <s v="Weiss"/>
    <n v="1598"/>
    <n v="75"/>
    <s v="m - Mechanisch"/>
    <s v="V - Vorderradantrieb"/>
    <n v="6"/>
    <n v="2"/>
    <x v="0"/>
    <n v="5.8"/>
    <n v="152"/>
    <x v="2"/>
    <s v="F"/>
    <d v="2017-01-01T00:00:00"/>
    <n v="40500"/>
    <s v="30.03.2019"/>
    <n v="133177"/>
    <n v="41353.429095354521"/>
  </r>
  <r>
    <s v="212795"/>
    <s v="28525"/>
    <s v="1231"/>
    <s v="Flottenmanagement ohne Finanzierung offen"/>
    <s v="GAMMARENAX AG"/>
    <s v="6410 Leitung Hauswartung"/>
    <s v="Isufi Fatmir"/>
    <s v="Cucchiara Mauricio"/>
    <s v="HW 22"/>
    <s v="vermietet"/>
    <d v="2016-04-13T00:00:00"/>
    <s v="ZH209112"/>
    <s v="30301 LW gross"/>
    <s v="VOLKSWAGEN CADDY Maxi Kaw. 1.6 TDI 102 Entry  ([3VE562 - a])"/>
    <x v="1"/>
    <s v="WV1ZZZ2KZGX032038"/>
    <s v="217.591.089"/>
    <x v="6"/>
    <s v="Weiss"/>
    <n v="1598"/>
    <n v="75"/>
    <s v="m - Mechanisch"/>
    <s v="V - Vorderradantrieb"/>
    <n v="6"/>
    <n v="2"/>
    <x v="0"/>
    <n v="5.8"/>
    <n v="152"/>
    <x v="2"/>
    <s v="F"/>
    <d v="2017-01-01T00:00:00"/>
    <n v="16740"/>
    <s v="27.03.2019"/>
    <n v="69228"/>
    <n v="23506.895705521471"/>
  </r>
  <r>
    <s v="212796"/>
    <s v="28526"/>
    <s v="1231"/>
    <s v="Flottenmanagement ohne Finanzierung offen"/>
    <s v="GAMMARENAX AG"/>
    <s v="6410 Leitung Hauswartung"/>
    <s v="Isufi Fatmir"/>
    <s v="Cvetanovski Marjan"/>
    <s v="HW 20"/>
    <s v="vermietet"/>
    <d v="2016-03-30T00:00:00"/>
    <s v="ZH894846"/>
    <s v="30301 LW gross"/>
    <s v="VOLKSWAGEN CADDY Maxi Kaw. 2.0 TDI CR  ([3VE633 - a])"/>
    <x v="1"/>
    <s v="WV1ZZZ2KZGX100688"/>
    <s v="217.987.106"/>
    <x v="13"/>
    <s v="Weiss"/>
    <n v="1968"/>
    <n v="75"/>
    <s v="m - Mechanisch"/>
    <s v="V - Vorderradantrieb"/>
    <n v="6"/>
    <n v="2"/>
    <x v="0"/>
    <n v="4.7"/>
    <n v="123"/>
    <x v="1"/>
    <s v="C"/>
    <d v="2017-01-01T00:00:00"/>
    <n v="17714"/>
    <s v="29.03.2019"/>
    <n v="68819"/>
    <n v="22831.487148102817"/>
  </r>
  <r>
    <s v="212797"/>
    <s v="28527"/>
    <s v="1231"/>
    <s v="Flottenmanagement ohne Finanzierung offen"/>
    <s v="GAMMARENAX AG"/>
    <s v="6430 Leitung Garten-/Arealpflege"/>
    <s v="Isufi Fatmir"/>
    <s v="Vinzens Manuel"/>
    <s v="GA 07"/>
    <s v="vermietet"/>
    <d v="2016-01-13T00:00:00"/>
    <s v="ZH60515"/>
    <s v="31402 Transporter XL HB"/>
    <s v="VOLKSWAGEN CRAFTER  35  ([3VE251 - a])"/>
    <x v="4"/>
    <s v="WV1ZZZ2FZG7006605"/>
    <s v="217.810.565"/>
    <x v="32"/>
    <s v="Weiss"/>
    <n v="1968"/>
    <n v="120"/>
    <s v="m - Mechanisch"/>
    <s v="H - Hinterradantrieb"/>
    <n v="2"/>
    <n v="3"/>
    <x v="0"/>
    <n v="9.9"/>
    <n v="260"/>
    <x v="2"/>
    <s v="G"/>
    <d v="2017-01-01T00:00:00"/>
    <n v="18277"/>
    <s v="28.03.2019"/>
    <n v="80643"/>
    <n v="27896.556372549017"/>
  </r>
  <r>
    <s v="212798"/>
    <s v="28528"/>
    <s v="1231"/>
    <s v="Flottenmanagement ohne Finanzierung offen"/>
    <s v="GAMMARENAX AG"/>
    <s v="6450 Leitung Bau-/Fassadenreinigung"/>
    <s v="Isufi Fatmir"/>
    <s v="De Freitas Sousa Pedro"/>
    <s v="BF13"/>
    <s v="vermietet"/>
    <d v="2016-04-07T00:00:00"/>
    <s v="ZH894802"/>
    <s v="30301 LW gross"/>
    <s v="VOLKSWAGEN CADDY Maxi Kaw. 2.0 TDI CR  ([3VE633 - a])"/>
    <x v="1"/>
    <s v="WV1ZZZ2KZGX066583"/>
    <s v="217.879.206"/>
    <x v="13"/>
    <s v="Weiss"/>
    <n v="1968"/>
    <n v="75"/>
    <s v="m - Mechanisch"/>
    <s v="V - Vorderradantrieb"/>
    <n v="6"/>
    <n v="2"/>
    <x v="0"/>
    <n v="4.7"/>
    <n v="123"/>
    <x v="1"/>
    <s v="C"/>
    <d v="2017-01-01T00:00:00"/>
    <n v="15168"/>
    <s v="20.03.2019"/>
    <n v="56108"/>
    <n v="18493.935643564357"/>
  </r>
  <r>
    <s v="212799"/>
    <s v="28529"/>
    <s v="1231"/>
    <s v="Flottenmanagement ohne Finanzierung offen"/>
    <s v="GAMMARENAX AG"/>
    <s v="6110 Leitung Region FS 11"/>
    <s v="Stolz Gabriela"/>
    <s v="Fidani Florim"/>
    <s v="AL"/>
    <s v="vermietet"/>
    <d v="2016-06-13T00:00:00"/>
    <s v="ZH895242"/>
    <s v="10403 PW MKl Kombi"/>
    <s v="SKODA OCTAVIA C 1.6TDI  ([1SF924 - a])"/>
    <x v="0"/>
    <s v="TMBJG7NE8G0161624"/>
    <s v="217.895.170"/>
    <x v="33"/>
    <s v="Silber-Metalic"/>
    <n v="1598"/>
    <n v="81"/>
    <s v="m - Mechanisch"/>
    <s v="V - Vorderradantrieb"/>
    <n v="5"/>
    <n v="5"/>
    <x v="0"/>
    <n v="3.8"/>
    <n v="99"/>
    <x v="1"/>
    <s v="A"/>
    <d v="2017-01-01T00:00:00"/>
    <n v="11002"/>
    <s v="24.03.2019"/>
    <n v="71467"/>
    <n v="27179.464285714283"/>
  </r>
  <r>
    <s v="212800"/>
    <s v="28530"/>
    <s v="1231"/>
    <s v="Flottenmanagement ohne Finanzierung offen"/>
    <s v="GAMMARENAX AG"/>
    <s v="6120 Leitung Region FS 12"/>
    <s v="Stolz Gabriela"/>
    <s v="Zgraggen Tobias"/>
    <s v="AL"/>
    <s v="vermietet"/>
    <d v="2016-07-05T00:00:00"/>
    <s v="ZH897520"/>
    <s v="30301 LW gross"/>
    <s v="VOLKSWAGEN CADDY MAXI 1.6 D BMT  ([1VE768 - a])"/>
    <x v="1"/>
    <s v="WV2ZZZ2KZFX092028"/>
    <s v="217.022.290"/>
    <x v="34"/>
    <s v="Weiss"/>
    <n v="1598"/>
    <n v="75"/>
    <s v="m - Mechanisch"/>
    <s v="V - Vorderradantrieb"/>
    <n v="6"/>
    <n v="5"/>
    <x v="0"/>
    <n v="5.2"/>
    <n v="136"/>
    <x v="2"/>
    <s v="E"/>
    <d v="2017-01-01T00:00:00"/>
    <n v="7266"/>
    <s v="30.03.2019"/>
    <n v="37668"/>
    <n v="13565.684596577017"/>
  </r>
  <r>
    <s v="212801"/>
    <s v="28531"/>
    <s v="1234"/>
    <s v="Flottenmanagement ohne Finanzierung offen"/>
    <s v="CLEAN&amp;SOFT AG"/>
    <m/>
    <s v="Esposito Fabio"/>
    <s v="Brito Winston"/>
    <m/>
    <s v="vermietet"/>
    <d v="2016-07-05T00:00:00"/>
    <s v="ZH897521"/>
    <s v="30301 LW gross"/>
    <s v="VOLKSWAGEN CADDY Maxi Kaw. 1.6 TDI 102 Entry  ([3VE562 - a])"/>
    <x v="1"/>
    <s v="WV1ZZZ2KZGX041946"/>
    <s v="218.270.578"/>
    <x v="6"/>
    <s v="Weiss"/>
    <n v="1598"/>
    <n v="75"/>
    <s v="m - Mechanisch"/>
    <s v="V - Vorderradantrieb"/>
    <n v="6"/>
    <n v="2"/>
    <x v="0"/>
    <n v="5.8"/>
    <n v="152"/>
    <x v="2"/>
    <s v="F"/>
    <d v="2017-01-01T00:00:00"/>
    <n v="15954"/>
    <s v="31.03.2019"/>
    <n v="57700"/>
    <n v="18604.749694749695"/>
  </r>
  <r>
    <s v="212802"/>
    <s v="28532"/>
    <s v="1231"/>
    <s v="Flottenmanagement ohne Finanzierung offen"/>
    <s v="GAMMARENAX AG"/>
    <s v="6410 Leitung Hauswartung"/>
    <s v="Isufi Fatmir"/>
    <s v="Manzzini Riccardo"/>
    <s v="HW 44/52"/>
    <s v="vermietet"/>
    <d v="2016-08-29T00:00:00"/>
    <s v="LU254387"/>
    <s v="30301 LW gross"/>
    <s v="VOLKSWAGEN CADDY Maxi Kaw. 1.6 TDI 102 Entry  ([3VE562 - a])"/>
    <x v="1"/>
    <s v="WV1ZZZ2KZGX035620"/>
    <s v="218.270.451"/>
    <x v="6"/>
    <s v="Weiss"/>
    <n v="1598"/>
    <n v="75"/>
    <s v="m - Mechanisch"/>
    <s v="V - Vorderradantrieb"/>
    <n v="6"/>
    <n v="2"/>
    <x v="0"/>
    <n v="5.8"/>
    <n v="152"/>
    <x v="2"/>
    <s v="F"/>
    <d v="2017-01-01T00:00:00"/>
    <n v="6500"/>
    <s v="27.03.2019"/>
    <n v="57738"/>
    <n v="22947.079754601225"/>
  </r>
  <r>
    <s v="212804"/>
    <s v="28534"/>
    <s v="1231"/>
    <s v="Flottenmanagement ohne Finanzierung offen"/>
    <s v="GAMMARENAX AG"/>
    <s v="6130 Leitung Region FS 13"/>
    <s v="Stolz Gabriela"/>
    <s v="Morabito Giuseppe"/>
    <s v="RL"/>
    <s v="vermietet"/>
    <d v="2015-09-03T00:00:00"/>
    <s v="ZG45888"/>
    <s v="10403 PW MKl Kombi"/>
    <s v="VOLKSWAGEN PASSAT Variant 1.6 TDI BlueMT Comfortlin  ([1VF139 - b])"/>
    <x v="3"/>
    <s v="WVWZZZ3CZGE049005"/>
    <s v="217.483.293"/>
    <x v="5"/>
    <m/>
    <n v="1598"/>
    <n v="88"/>
    <s v="m a - Manuell/Automatisch"/>
    <s v="V - Vorderradantrieb"/>
    <n v="5"/>
    <m/>
    <x v="0"/>
    <n v="4"/>
    <n v="104"/>
    <x v="1"/>
    <s v="A"/>
    <d v="2017-01-01T00:00:00"/>
    <n v="55975"/>
    <s v="28.03.2019"/>
    <n v="159562"/>
    <n v="46334.871323529413"/>
  </r>
  <r>
    <s v="212805"/>
    <s v="28535"/>
    <s v="1231"/>
    <s v="Flottenmanagement ohne Finanzierung offen"/>
    <s v="GAMMARENAX AG"/>
    <s v="6450 Leitung Bau-/Fassadenreinigung"/>
    <s v="Isufi Fatmir"/>
    <s v="Entsorgungsbus "/>
    <s v="BF61"/>
    <s v="vermietet"/>
    <d v="2015-03-27T00:00:00"/>
    <s v="ZH446222"/>
    <s v="31201 Transporter mittel"/>
    <s v="VOLKSWAGEN CRAFTER  35  ([3VE221 - a])"/>
    <x v="4"/>
    <s v="WV1ZZZ2EZF6018801"/>
    <s v="216.795.623"/>
    <x v="35"/>
    <s v="Weiss"/>
    <n v="1968"/>
    <n v="120"/>
    <s v="m - Mechanisch"/>
    <s v="H - Hinterradantrieb"/>
    <n v="6"/>
    <n v="2"/>
    <x v="0"/>
    <n v="9.9"/>
    <n v="260"/>
    <x v="2"/>
    <s v="G"/>
    <d v="2017-01-01T00:00:00"/>
    <n v="0"/>
    <s v="21.03.2019"/>
    <n v="58454"/>
    <n v="26372.941903584669"/>
  </r>
  <r>
    <s v="212806"/>
    <s v="28536"/>
    <s v="1231"/>
    <s v="Flottenmanagement ohne Finanzierung offen"/>
    <s v="GAMMARENAX AG"/>
    <s v="6630 Beratung und Verkauf"/>
    <s v="Esposito Fabio"/>
    <s v="Gallo Severin"/>
    <m/>
    <s v="vermietet"/>
    <d v="2016-10-05T00:00:00"/>
    <s v="ZH16366"/>
    <s v="10702 PW Kompaktvan / Minivan 4x4"/>
    <s v="VOLKSWAGEN T6 MULTIVAN TDI4M  (4x4 [1VF473 - b])"/>
    <x v="2"/>
    <s v="WV2ZZZ7HZHH044895"/>
    <s v="218.484.281"/>
    <x v="36"/>
    <s v="Hellgrau-Metalic"/>
    <n v="1968"/>
    <n v="150"/>
    <s v="m a - Manuell/Automatisch"/>
    <s v="A - Allrad (4x4)"/>
    <n v="6"/>
    <n v="7"/>
    <x v="0"/>
    <n v="6.6"/>
    <n v="172"/>
    <x v="1"/>
    <s v="F"/>
    <d v="2017-01-01T00:00:00"/>
    <n v="5000"/>
    <s v="22.03.2019"/>
    <n v="25382"/>
    <n v="9184.4814814814799"/>
  </r>
  <r>
    <s v="212809"/>
    <s v="28539"/>
    <s v="1231"/>
    <s v="Flottenmanagement ohne Finanzierung offen"/>
    <s v="GAMMARENAX AG"/>
    <s v="6190 Leitung Region FS 19"/>
    <s v="Stolz Gabriela"/>
    <s v="Rodrigues Vera"/>
    <s v="OL Poolfahrzeug"/>
    <s v="vermietet"/>
    <d v="2016-08-22T00:00:00"/>
    <s v="GR81877"/>
    <s v="30303 LW gross 4x4"/>
    <s v="VOLKSWAGEN CADDY MAXI 4 2.0 4M  (4x4 [3VE566 - a])"/>
    <x v="1"/>
    <s v="WV1ZZZ2KZGX043576"/>
    <s v="218.355.560"/>
    <x v="37"/>
    <s v="Weiss"/>
    <n v="1968"/>
    <n v="81"/>
    <s v="m - Mechanisch"/>
    <s v="A - Allrad (4x4)"/>
    <n v="6"/>
    <n v="2"/>
    <x v="0"/>
    <n v="6.5"/>
    <n v="171"/>
    <x v="2"/>
    <s v="G"/>
    <d v="2017-01-01T00:00:00"/>
    <n v="3500"/>
    <s v="06.02.2019"/>
    <n v="14270"/>
    <n v="5131.9190600522188"/>
  </r>
  <r>
    <s v="212864"/>
    <s v="28566"/>
    <s v="1231"/>
    <s v="Flottenmanagement ohne Finanzierung offen"/>
    <s v="GAMMARENAX AG"/>
    <s v="6430 Leitung Garten-/Arealpflege"/>
    <s v="Isufi Fatmir"/>
    <s v="Boateng Samuel"/>
    <s v="GA 01"/>
    <s v="vermietet"/>
    <d v="2013-03-15T00:00:00"/>
    <s v="ZH254913"/>
    <s v="30206 LW mittel m. Brücke 4 x 4"/>
    <s v="VOLKSWAGEN T5 DKab. Pick-up 3400 2.0 TDI CR 84 BMT  ([3VE189 - a])"/>
    <x v="2"/>
    <s v="WV1ZZZ7JZEX003410"/>
    <s v="215.669.348"/>
    <x v="17"/>
    <m/>
    <n v="1968"/>
    <n v="103"/>
    <s v="m - Mechanisch"/>
    <s v="A - Allrad (4x4)"/>
    <n v="4"/>
    <m/>
    <x v="0"/>
    <n v="8.6"/>
    <n v="226"/>
    <x v="2"/>
    <s v="G"/>
    <d v="2017-01-01T00:00:00"/>
    <n v="90315"/>
    <s v="27.03.2019"/>
    <n v="147390"/>
    <n v="25561.196319018407"/>
  </r>
  <r>
    <s v="213003"/>
    <s v="28678"/>
    <s v="1231"/>
    <s v="Flottenmanagement ohne Finanzierung offen"/>
    <s v="GAMMARENAX AG"/>
    <s v="6450 Leitung Bau-/Fassadenreinigung"/>
    <s v="Isufi Fatmir"/>
    <s v="Oliveira da Silva Nelson"/>
    <s v="BF"/>
    <s v="vermietet"/>
    <d v="2013-06-19T00:00:00"/>
    <s v="ZH921544"/>
    <s v="10403 PW MKl Kombi"/>
    <s v="SKODA OCTAVIA CO 1.6TDI  ([1SF773 - b])"/>
    <x v="0"/>
    <s v="TMBJG7NE5E0007711"/>
    <s v="215.542.579"/>
    <x v="2"/>
    <s v="Grau-Metalic"/>
    <n v="1598"/>
    <n v="77"/>
    <s v="m a - Manuell/Automatisch"/>
    <s v="V - Vorderradantrieb"/>
    <n v="5"/>
    <n v="5"/>
    <x v="0"/>
    <n v="3.8"/>
    <n v="99"/>
    <x v="2"/>
    <s v="A"/>
    <d v="2017-01-01T00:00:00"/>
    <n v="204000"/>
    <s v="25.03.2019"/>
    <n v="316800"/>
    <n v="50642.06642066421"/>
  </r>
  <r>
    <s v="213905"/>
    <s v="30630"/>
    <s v="1231"/>
    <s v="Flottenmanagement ohne Finanzierung offen"/>
    <s v="GAMMARENAX AG"/>
    <s v="6430 Leitung Garten-/Arealpflege"/>
    <s v="Isufi Fatmir"/>
    <s v="Beluli Ismail"/>
    <s v="GA 05"/>
    <s v="vermietet"/>
    <d v="2017-04-04T00:00:00"/>
    <s v="ZH562624"/>
    <s v="31305 Transporter gross m. Brücke"/>
    <s v="VOLKSWAGEN T6 Transporter  ([3VE610 - a])"/>
    <x v="2"/>
    <s v="WV1ZZZ7JZHX011648"/>
    <s v="218.550.230"/>
    <x v="38"/>
    <s v="Weiss"/>
    <n v="1968"/>
    <n v="110"/>
    <s v="m - Mechanisch"/>
    <s v="V - Vorderradantrieb"/>
    <n v="2"/>
    <n v="3"/>
    <x v="0"/>
    <n v="6.8"/>
    <n v="178"/>
    <x v="1"/>
    <s v="G"/>
    <d v="2017-04-04T00:00:00"/>
    <n v="50"/>
    <s v="21.03.2019"/>
    <n v="52082"/>
    <n v="26524.69273743017"/>
  </r>
  <r>
    <s v="213919"/>
    <s v="30676"/>
    <s v="1231"/>
    <s v="Flottenmanagement ohne Finanzierung offen"/>
    <s v="GAMMARENAX AG"/>
    <s v="6180 Leitung Region FS 18"/>
    <s v="Stolz Gabriela"/>
    <s v="Pozdnyakov Artem"/>
    <s v="OL Poolfahrzeug"/>
    <s v="vermietet"/>
    <d v="2017-02-16T00:00:00"/>
    <s v="ZH905521"/>
    <s v="30301 LW gross"/>
    <s v="VOLKSWAGEN CADDY MAX 4 2.0 D  ([3VE669 - a])"/>
    <x v="1"/>
    <s v="WV1ZZZ2KZHX030476"/>
    <s v="218.426.633"/>
    <x v="39"/>
    <s v="Weiss"/>
    <n v="1968"/>
    <n v="75"/>
    <s v="m - Mechanisch"/>
    <s v="V - Vorderradantrieb"/>
    <n v="6"/>
    <n v="2"/>
    <x v="0"/>
    <n v="4.8"/>
    <n v="126"/>
    <x v="1"/>
    <s v="C"/>
    <d v="2017-04-01T00:00:00"/>
    <n v="50"/>
    <s v="30.03.2019"/>
    <n v="80940"/>
    <n v="40556.112637362632"/>
  </r>
  <r>
    <s v="213948"/>
    <s v="30738"/>
    <s v="1231"/>
    <s v="Flottenmanagement ohne Finanzierung offen"/>
    <s v="GAMMARENAX AG"/>
    <s v="6130 Leitung Region FS 13"/>
    <s v="Stolz Gabriela"/>
    <s v="Aguilera Sanchez Grete"/>
    <s v="OL Poolfahrzeug"/>
    <s v="vermietet"/>
    <d v="2016-11-18T00:00:00"/>
    <s v="TI249145"/>
    <s v="30301 LW gross"/>
    <s v="VOLKSWAGEN CADDY MAXI 1.6 D BMT  ([1VE768 - a])"/>
    <x v="1"/>
    <s v="WV2ZZZ2KZFX092294"/>
    <s v="217.022.162"/>
    <x v="34"/>
    <s v="Weiss"/>
    <n v="1598"/>
    <n v="75"/>
    <s v="m - Mechanisch"/>
    <s v="V - Vorderradantrieb"/>
    <n v="6"/>
    <n v="7"/>
    <x v="0"/>
    <n v="5.2"/>
    <n v="136"/>
    <x v="2"/>
    <s v="E"/>
    <d v="2017-06-01T00:00:00"/>
    <n v="10000"/>
    <s v="30.03.2019"/>
    <n v="116621"/>
    <n v="58345.824587706149"/>
  </r>
  <r>
    <s v="214175"/>
    <s v="31107"/>
    <s v="1231"/>
    <s v="Flottenmanagement ohne Finanzierung offen"/>
    <s v="GAMMARENAX AG"/>
    <s v="6110 Leitung Region FS 11"/>
    <s v="Stolz Gabriela"/>
    <s v="Adao Marco"/>
    <s v="RL"/>
    <s v="vermietet"/>
    <d v="2017-09-15T00:00:00"/>
    <s v="ZH127137"/>
    <s v="10403 PW MKl Kombi"/>
    <s v="VOLKSWAGEN PASSAT Variant 1.6 TDI BlueMT Comfortlin  ([1VF139 - b])"/>
    <x v="3"/>
    <s v="WVWZZZ3CZJE044379"/>
    <s v="219.316.793"/>
    <x v="5"/>
    <s v="Hellgrau-Metalic"/>
    <n v="1598"/>
    <n v="88"/>
    <s v="m a - Manuell/Automatisch"/>
    <s v="V - Vorderradantrieb"/>
    <n v="5"/>
    <n v="5"/>
    <x v="0"/>
    <n v="4"/>
    <n v="104"/>
    <x v="1"/>
    <s v="A"/>
    <d v="2017-08-01T00:00:00"/>
    <n v="10"/>
    <d v="2019-03-15T00:00:00"/>
    <n v="33382"/>
    <n v="20610.456852791878"/>
  </r>
  <r>
    <s v="214176"/>
    <s v="31109"/>
    <s v="1231"/>
    <s v="Flottenmanagement ohne Finanzierung offen"/>
    <s v="GAMMARENAX AG"/>
    <s v="6180 Leitung Region FS 18"/>
    <s v="Stolz Gabriela"/>
    <s v="Morina Vlonja"/>
    <s v="RL"/>
    <s v="vermietet"/>
    <d v="2017-06-30T00:00:00"/>
    <s v="ZH298152"/>
    <s v="10403 PW MKl Kombi"/>
    <s v="VOLKSWAGEN PASSAT Variant 1.6 TDI BlueMT Comfortlin  ([1VF139 - b])"/>
    <x v="3"/>
    <s v="WVWZZZ3CZJE005079"/>
    <s v="219.181.632"/>
    <x v="5"/>
    <s v="Hellgrau-Metalic"/>
    <n v="1598"/>
    <n v="88"/>
    <s v="m a - Manuell/Automatisch"/>
    <s v="V - Vorderradantrieb"/>
    <n v="5"/>
    <n v="5"/>
    <x v="0"/>
    <n v="4"/>
    <n v="104"/>
    <x v="1"/>
    <s v="A"/>
    <d v="2017-06-30T00:00:00"/>
    <n v="10"/>
    <s v="26.03.2019"/>
    <n v="57542"/>
    <n v="33121.735015772872"/>
  </r>
  <r>
    <s v="214197"/>
    <s v="31166"/>
    <s v="1231"/>
    <s v="Flottenmanagement ohne Finanzierung offen"/>
    <s v="GAMMARENAX AG"/>
    <s v="6110 Leitung Region FS 11"/>
    <s v="Stolz Gabriela"/>
    <s v="Otero Roberto"/>
    <s v="AL"/>
    <s v="vermietet"/>
    <d v="2017-07-19T00:00:00"/>
    <s v="ZH888029"/>
    <s v="10403 PW MKl Kombi"/>
    <s v="SKODA OCTAVIA C 1.6TDI  ([1SG243 - b])"/>
    <x v="0"/>
    <s v="TMBJG7NE7J0013147"/>
    <s v="218.871.082"/>
    <x v="40"/>
    <s v="Silber-Metalic"/>
    <n v="1598"/>
    <n v="85"/>
    <s v="m a - Manuell/Automatisch"/>
    <s v="V - Vorderradantrieb"/>
    <n v="5"/>
    <n v="5"/>
    <x v="0"/>
    <n v="3.9"/>
    <n v="103"/>
    <x v="1"/>
    <s v="A"/>
    <d v="2017-07-19T00:00:00"/>
    <n v="10"/>
    <s v="30.03.2019"/>
    <n v="39400"/>
    <n v="23226.736672051698"/>
  </r>
  <r>
    <s v="214208"/>
    <s v="31184"/>
    <s v="1231"/>
    <s v="Flottenmanagement ohne Finanzierung offen"/>
    <s v="GAMMARENAX AG"/>
    <s v="6160 Leitung Region FS 16"/>
    <s v="Stolz Gabriela"/>
    <s v="Araujo Andrade Marta"/>
    <s v="AL"/>
    <s v="vermietet"/>
    <d v="2017-07-27T00:00:00"/>
    <s v="VD109045"/>
    <s v="10403 PW MKl Kombi"/>
    <s v="SKODA OCTAVIA C 1.6TDI  ([1SG243 - b])"/>
    <x v="0"/>
    <s v="TMBJG7NE1J0013533"/>
    <s v="218.884.994"/>
    <x v="40"/>
    <s v="Silber-Metalic"/>
    <n v="1598"/>
    <n v="85"/>
    <s v="m a - Manuell/Automatisch"/>
    <s v="V - Vorderradantrieb"/>
    <n v="5"/>
    <n v="5"/>
    <x v="0"/>
    <n v="3.9"/>
    <n v="103"/>
    <x v="1"/>
    <s v="A"/>
    <d v="2017-07-26T00:00:00"/>
    <n v="7372"/>
    <s v="23.03.2019"/>
    <n v="56498"/>
    <n v="29638"/>
  </r>
  <r>
    <s v="214312"/>
    <s v="31255"/>
    <s v="1231"/>
    <s v="Flottenmanagement ohne Finanzierung offen"/>
    <s v="GAMMARENAX AG"/>
    <s v="6450 Leitung Bau-/Fassadenreinigung"/>
    <s v="Isufi Fatmir"/>
    <s v="Ferreira Martins Antonio"/>
    <s v="BF09"/>
    <s v="vermietet"/>
    <d v="2017-05-24T00:00:00"/>
    <s v="ZH896799"/>
    <s v="31109 Transporter klein gepanzert"/>
    <s v="VOLKSWAGEN TRANSPORTER T6 (KASTEN GEPANZERT)  ([3VE599 M - a])"/>
    <x v="2"/>
    <s v="WV1ZZZ7HZHH146627"/>
    <s v="219.027.618"/>
    <x v="41"/>
    <s v="Weiss"/>
    <n v="1968"/>
    <n v="110"/>
    <s v="m - Mechanisch"/>
    <s v="V - Vorderradantrieb"/>
    <n v="5"/>
    <n v="6"/>
    <x v="0"/>
    <n v="6.4"/>
    <n v="168"/>
    <x v="1"/>
    <s v="E"/>
    <d v="2017-05-24T00:00:00"/>
    <n v="10"/>
    <s v="30.03.2019"/>
    <n v="37969"/>
    <n v="20525.977777777778"/>
  </r>
  <r>
    <s v="214437"/>
    <s v="31590"/>
    <s v="1231"/>
    <s v="Flottenmanagement ohne Finanzierung offen"/>
    <s v="GAMMARENAX AG"/>
    <s v="6450 Leitung Bau-/Fassadenreinigung"/>
    <s v="Isufi Fatmir"/>
    <s v="Gullo Pietro"/>
    <m/>
    <s v="vermietet"/>
    <d v="2017-06-23T00:00:00"/>
    <s v="ZH759545"/>
    <s v="10403 PW MKl Kombi"/>
    <s v="SKODA OCTAVIA C 1.6TDI  ([1SG243 - b])"/>
    <x v="0"/>
    <s v="TMBJG7NE3J0085642"/>
    <s v="219.127.418"/>
    <x v="40"/>
    <s v="Silber-Metalic"/>
    <n v="1598"/>
    <n v="85"/>
    <s v="m a - Manuell/Automatisch"/>
    <s v="V - Vorderradantrieb"/>
    <n v="5"/>
    <n v="5"/>
    <x v="0"/>
    <n v="3.9"/>
    <n v="103"/>
    <x v="1"/>
    <s v="A"/>
    <d v="2017-09-07T00:00:00"/>
    <n v="11500"/>
    <s v="26.03.2019"/>
    <n v="79830"/>
    <n v="44142.389380530971"/>
  </r>
  <r>
    <s v="214590"/>
    <s v="31811"/>
    <s v="1231"/>
    <s v="Flottenmanagement ohne Finanzierung offen"/>
    <s v="GAMMARENAX AG"/>
    <s v="6180 Leitung Region FS 18"/>
    <s v="Stolz Gabriela"/>
    <s v="Poolfahrzeug Swisslounge Supervisor "/>
    <s v="Poolfahrzeug"/>
    <s v="vermietet"/>
    <d v="2014-12-01T00:00:00"/>
    <s v="ZH529997"/>
    <s v="31402 Transporter XL HB"/>
    <s v="VOLKSWAGEN CRAFTER  35  ([3VE245 - a - M])"/>
    <x v="4"/>
    <s v="WV1ZZZ2FZE7008162"/>
    <s v="216.324.717"/>
    <x v="42"/>
    <s v="Weiss"/>
    <n v="1968"/>
    <n v="100"/>
    <s v="m - Mechanisch"/>
    <s v="H - Hinterradantrieb"/>
    <n v="2"/>
    <n v="3"/>
    <x v="0"/>
    <n v="9.3000000000000007"/>
    <n v="245"/>
    <x v="2"/>
    <s v="G"/>
    <d v="2017-10-13T00:00:00"/>
    <n v="80800"/>
    <d v="2019-03-11T00:00:00"/>
    <n v="84710"/>
    <n v="2776.5564202334631"/>
  </r>
  <r>
    <s v="214709"/>
    <s v="32320"/>
    <s v="1231"/>
    <s v="Flottenmanagement ohne Finanzierung offen"/>
    <s v="GAMMARENAX AG"/>
    <s v="6140 Leitung Region FS 14"/>
    <s v="Stolz Gabriela"/>
    <s v="Callakaj Emin"/>
    <s v="AL"/>
    <s v="vermietet"/>
    <d v="2017-11-10T00:00:00"/>
    <s v="BE16222"/>
    <s v="10403 PW MKl Kombi"/>
    <s v="SKODA OCTAVIA C 1.6TDI  ([1SG243 - b])"/>
    <x v="0"/>
    <s v="TMBJG7NE3J0164129"/>
    <s v="219.369.347"/>
    <x v="40"/>
    <s v="Hellgrau-Metalic"/>
    <n v="1598"/>
    <n v="85"/>
    <s v="m a - Manuell/Automatisch"/>
    <s v="V - Vorderradantrieb"/>
    <n v="5"/>
    <n v="5"/>
    <x v="0"/>
    <n v="3.9"/>
    <n v="103"/>
    <x v="1"/>
    <s v="A"/>
    <d v="2017-11-10T00:00:00"/>
    <n v="10"/>
    <d v="2019-04-15T00:00:00"/>
    <n v="91261"/>
    <n v="63928.243761996157"/>
  </r>
  <r>
    <s v="214711"/>
    <s v="32322"/>
    <s v="1231"/>
    <s v="Flottenmanagement ohne Finanzierung offen"/>
    <s v="GAMMARENAX AG"/>
    <s v="6140 Leitung Region FS 14"/>
    <s v="Stolz Gabriela"/>
    <s v="Poolfahrzeug "/>
    <s v="Poolfahrzeug WC 1 Bern"/>
    <s v="vermietet"/>
    <d v="2017-11-10T00:00:00"/>
    <s v="BE17444"/>
    <s v="30201 LW mittel,30208 VW Caddy"/>
    <s v="VOLKSWAGEN CADDY 1.2 TSI  ([3VE775 - a])"/>
    <x v="1"/>
    <s v="WV1ZZZ2KZJX039573"/>
    <s v="219.428.730"/>
    <x v="43"/>
    <s v="Weiss"/>
    <n v="1197"/>
    <n v="62"/>
    <s v="m - Mechanisch"/>
    <s v="V - Vorderradantrieb"/>
    <n v="5"/>
    <n v="2"/>
    <x v="1"/>
    <n v="6.2"/>
    <n v="142"/>
    <x v="1"/>
    <s v="F"/>
    <d v="2017-11-10T00:00:00"/>
    <n v="10"/>
    <s v="26.03.2019"/>
    <n v="43340"/>
    <n v="31567.764471057882"/>
  </r>
  <r>
    <s v="214712"/>
    <s v="32323"/>
    <s v="1231"/>
    <s v="Flottenmanagement ohne Finanzierung offen"/>
    <s v="GAMMARENAX AG"/>
    <s v="6140 Leitung Region FS 14"/>
    <s v="Stolz Gabriela"/>
    <s v="Poolfahrzeug "/>
    <s v="Poolfahrzeug WC 2 Bern"/>
    <s v="vermietet"/>
    <d v="2017-11-10T00:00:00"/>
    <s v="BE723383"/>
    <s v="30201 LW mittel,30208 VW Caddy"/>
    <s v="VOLKSWAGEN CADDY 1.2 TSI  ([3VE775 - a])"/>
    <x v="1"/>
    <s v="WV1ZZZ2KZJX039469"/>
    <s v="219.411.637"/>
    <x v="43"/>
    <s v="Weiss"/>
    <n v="1197"/>
    <n v="62"/>
    <s v="m - Mechanisch"/>
    <s v="V - Vorderradantrieb"/>
    <n v="5"/>
    <n v="2"/>
    <x v="1"/>
    <n v="6.2"/>
    <n v="142"/>
    <x v="1"/>
    <s v="F"/>
    <d v="2017-11-10T00:00:00"/>
    <n v="10"/>
    <s v="30.03.2019"/>
    <n v="43530"/>
    <n v="31455.049504950497"/>
  </r>
  <r>
    <s v="214713"/>
    <s v="32324"/>
    <s v="1231"/>
    <s v="Flottenmanagement ohne Finanzierung offen"/>
    <s v="GAMMARENAX AG"/>
    <s v="6130 Leitung Region FS 13"/>
    <s v="Stolz Gabriela"/>
    <s v="Poolfahrzeug "/>
    <s v="Poolfahrzeug WC 1 Luzern"/>
    <s v="vermietet"/>
    <d v="2017-05-19T00:00:00"/>
    <s v="LU253402"/>
    <s v="30301 LW gross"/>
    <s v="VOLKSWAGEN CADDY MAX 4 2.0 D  ([3VE669 - a])"/>
    <x v="1"/>
    <s v="WV1ZZZ2KZHX082114"/>
    <s v="218.771.592"/>
    <x v="39"/>
    <s v="Weiss"/>
    <n v="1968"/>
    <n v="75"/>
    <s v="m - Mechanisch"/>
    <s v="V - Vorderradantrieb"/>
    <n v="6"/>
    <n v="2"/>
    <x v="0"/>
    <n v="4.8"/>
    <n v="126"/>
    <x v="1"/>
    <s v="C"/>
    <d v="2017-05-19T00:00:00"/>
    <n v="10"/>
    <d v="2019-02-04T00:00:00"/>
    <n v="42892"/>
    <n v="25003.083067092652"/>
  </r>
  <r>
    <s v="214723"/>
    <s v="32458"/>
    <s v="1231"/>
    <s v="Flottenmanagement ohne Finanzierung offen"/>
    <s v="GAMMARENAX AG"/>
    <s v="6410 Leitung Hauswartung"/>
    <s v="Isufi Fatmir"/>
    <s v="Mallat Markus"/>
    <s v="AR 63"/>
    <s v="vermietet"/>
    <d v="2014-06-24T00:00:00"/>
    <s v="ZH925054"/>
    <s v="30301 LW gross"/>
    <s v="VOLKSWAGEN CADDY MAXI 1.6 D  ([3VE323 - b])"/>
    <x v="1"/>
    <s v="WV1ZZZ2KZFX003717"/>
    <s v="216.455.472"/>
    <x v="44"/>
    <s v="Weiss"/>
    <n v="1598"/>
    <n v="75"/>
    <s v="m a - Manuell/Automatisch"/>
    <s v="V - Vorderradantrieb"/>
    <n v="5"/>
    <n v="2"/>
    <x v="0"/>
    <n v="5.9"/>
    <n v="155"/>
    <x v="2"/>
    <s v="F"/>
    <d v="2017-11-02T00:00:00"/>
    <n v="17172"/>
    <s v="25.03.2019"/>
    <n v="90989"/>
    <n v="53037.805118110235"/>
  </r>
  <r>
    <s v="214724"/>
    <s v="32459"/>
    <s v="1231"/>
    <s v="Flottenmanagement ohne Finanzierung offen"/>
    <s v="GAMMARENAX AG"/>
    <s v="6430 Leitung Garten-/Arealpflege"/>
    <s v="Isufi Fatmir"/>
    <s v="Poolfahrzeug - WD "/>
    <s v="AR 62"/>
    <s v="vermietet"/>
    <d v="2011-05-12T00:00:00"/>
    <s v="ZH925051"/>
    <s v="30301 LW gross"/>
    <s v="VOLKSWAGEN CADDY MAXI 1.6 D  ([3VD715 - b])"/>
    <x v="1"/>
    <s v="WV1ZZZ2KZBX201389"/>
    <s v="213.164.879"/>
    <x v="45"/>
    <s v="Weiss"/>
    <n v="1598"/>
    <n v="75"/>
    <s v="m a - Manuell/Automatisch"/>
    <s v="V - Vorderradantrieb"/>
    <n v="5"/>
    <n v="2"/>
    <x v="0"/>
    <n v="5.9"/>
    <n v="155"/>
    <x v="0"/>
    <s v="F"/>
    <d v="2017-11-02T00:00:00"/>
    <n v="17172"/>
    <s v="25.02.2019"/>
    <n v="100799"/>
    <n v="63591.364583333328"/>
  </r>
  <r>
    <s v="214725"/>
    <s v="32472"/>
    <s v="1231"/>
    <s v="Flottenmanagement ohne Finanzierung offen"/>
    <s v="GAMMARENAX AG"/>
    <s v="6120 Leitung Region FS 12"/>
    <s v="Stolz Gabriela"/>
    <s v="Firat Veli"/>
    <s v="OL Poolfahrzeug SRT-Post"/>
    <s v="vermietet"/>
    <d v="2017-11-14T00:00:00"/>
    <s v="ZH555331"/>
    <s v="30201 LW mittel,30208 VW Caddy"/>
    <s v="VOLKSWAGEN CADDY 1.2 TSI  ([3VE775 - a])"/>
    <x v="1"/>
    <s v="WV1ZZZ2KZJX021777"/>
    <s v="219.325.034"/>
    <x v="43"/>
    <s v="Weiss"/>
    <n v="1197"/>
    <n v="62"/>
    <s v="m - Mechanisch"/>
    <s v="V - Vorderradantrieb"/>
    <n v="5"/>
    <n v="2"/>
    <x v="1"/>
    <n v="6.2"/>
    <n v="142"/>
    <x v="1"/>
    <s v="F"/>
    <d v="2017-11-14T00:00:00"/>
    <n v="10"/>
    <s v="26.03.2019"/>
    <n v="19516"/>
    <n v="14325.331991951709"/>
  </r>
  <r>
    <s v="214781"/>
    <s v="32576"/>
    <s v="1231"/>
    <s v="Flottenmanagement ohne Finanzierung offen"/>
    <s v="GAMMARENAX AG"/>
    <s v="6430 Leitung Garten-/Arealpflege"/>
    <s v="Isufi Fatmir"/>
    <s v="Althaus Andrin"/>
    <s v="GA 06"/>
    <s v="vermietet"/>
    <d v="2017-12-05T00:00:00"/>
    <s v="ZH578667"/>
    <s v="31205 Transporter mittel m. Brücke"/>
    <s v="VOLKSWAGEN T6 TRANSPORTER  ([3VE608 - a - M])"/>
    <x v="2"/>
    <s v="WV1ZZZ7JZJX015519"/>
    <s v="219.544.686"/>
    <x v="46"/>
    <s v="Weiss"/>
    <n v="1968"/>
    <m/>
    <s v="m - Mechanisch"/>
    <s v="V - Vorderradantrieb"/>
    <n v="2"/>
    <n v="3"/>
    <x v="0"/>
    <n v="6.6"/>
    <n v="172"/>
    <x v="1"/>
    <m/>
    <d v="2017-12-05T00:00:00"/>
    <n v="10"/>
    <s v="15.03.2019"/>
    <n v="34768"/>
    <n v="27283.16129032258"/>
  </r>
  <r>
    <s v="214805"/>
    <s v="32613"/>
    <s v="1231"/>
    <s v="Flottenmanagement ohne Finanzierung offen"/>
    <s v="GAMMARENAX AG"/>
    <s v="6450 Leitung Bau-/Fassadenreinigung"/>
    <s v="Isufi Fatmir"/>
    <s v="Raminhas Mendes Angelo"/>
    <s v="BF17"/>
    <s v="vermietet"/>
    <d v="2017-11-28T00:00:00"/>
    <s v="BE725803"/>
    <s v="10701 PW Kompaktvan / Minivan"/>
    <s v="VOLKSWAGEN T6 KOMBI TDI  (1VF995 - a)"/>
    <x v="2"/>
    <s v="WV2ZZZ7HZJH035439"/>
    <s v="219.381.530"/>
    <x v="47"/>
    <s v="Weiss"/>
    <n v="1968"/>
    <n v="110"/>
    <s v="m - Mechanisch"/>
    <s v="V - Vorderradantrieb"/>
    <n v="7"/>
    <n v="6"/>
    <x v="0"/>
    <n v="6.4"/>
    <n v="166"/>
    <x v="1"/>
    <s v="F"/>
    <d v="2017-12-13T00:00:00"/>
    <n v="10"/>
    <s v="26.03.2019"/>
    <n v="24854"/>
    <n v="19376.196581196582"/>
  </r>
  <r>
    <s v="214943"/>
    <s v="32824"/>
    <s v="1231"/>
    <s v="Flottenmanagement ohne Finanzierung offen"/>
    <s v="GAMMARENAX AG"/>
    <s v="6630 Beratung und Verkauf"/>
    <s v="Esposito Fabio"/>
    <s v="Cataldo Luca"/>
    <m/>
    <s v="vermietet"/>
    <d v="2018-01-18T00:00:00"/>
    <s v="ZH529939"/>
    <s v="10403 PW MKl Kombi"/>
    <s v="SKODA OCTAVIA C 1.6TDI  ([1SG243 - b])"/>
    <x v="0"/>
    <s v="TMBJG7NE5J0159255"/>
    <s v="219.361.439"/>
    <x v="40"/>
    <s v="Grau-Metalic"/>
    <n v="1598"/>
    <n v="85"/>
    <s v="m a - Manuell/Automatisch"/>
    <s v="V - Vorderradantrieb"/>
    <n v="5"/>
    <n v="5"/>
    <x v="0"/>
    <n v="3.9"/>
    <n v="103"/>
    <x v="1"/>
    <s v="A"/>
    <d v="2018-01-18T00:00:00"/>
    <n v="10"/>
    <s v="21.03.2019"/>
    <n v="28621"/>
    <n v="24456.709601873536"/>
  </r>
  <r>
    <s v="215008"/>
    <s v="32937"/>
    <s v="1231"/>
    <s v="Flottenmanagement ohne Finanzierung offen"/>
    <s v="GAMMARENAX AG"/>
    <s v="6130 Leitung Region FS 13"/>
    <s v="Stolz Gabriela"/>
    <s v="Simoni Kujtime"/>
    <s v="OL Poolfahrzeug"/>
    <s v="vermietet"/>
    <d v="2018-01-24T00:00:00"/>
    <s v="LU79567"/>
    <s v="10402 PW MKl 4x4"/>
    <s v="VOLKSWAGEN CADDY MAX 2.0 4M  (4x4 [1VG476 - a])"/>
    <x v="1"/>
    <s v="WV2ZZZ2KZJX044792"/>
    <s v="219.439.040"/>
    <x v="48"/>
    <s v="Weiss"/>
    <n v="1968"/>
    <n v="90"/>
    <s v="m - Mechanisch"/>
    <s v="A - Allrad (4x4)"/>
    <n v="5"/>
    <n v="5"/>
    <x v="0"/>
    <n v="5.8"/>
    <n v="153"/>
    <x v="1"/>
    <s v="F"/>
    <d v="2018-01-24T00:00:00"/>
    <n v="10"/>
    <s v="29.03.2019"/>
    <n v="40262"/>
    <n v="34247.03962703963"/>
  </r>
  <r>
    <s v="215049"/>
    <s v="40135"/>
    <s v="1231"/>
    <s v="Flottenmanagement ohne Finanzierung offen"/>
    <s v="GAMMARENAX AG"/>
    <s v="6130 Leitung Region FS 13"/>
    <s v="Stolz Gabriela"/>
    <s v="Berroa Reyes Andrison Raul"/>
    <s v="OL Poolfahrzeug"/>
    <s v="vermietet"/>
    <d v="2018-02-19T00:00:00"/>
    <s v="LU251631"/>
    <s v="30301 LW gross"/>
    <s v="VOLKSWAGEN CADDY MAX 2.0TDI  ([3VE783 - a])"/>
    <x v="1"/>
    <s v="WV1ZZZ2KZJX017993"/>
    <s v="219.312.842"/>
    <x v="49"/>
    <s v="Weiss"/>
    <n v="1968"/>
    <n v="75"/>
    <s v="m - Mechanisch"/>
    <s v="V - Vorderradantrieb"/>
    <n v="5"/>
    <n v="2"/>
    <x v="0"/>
    <m/>
    <m/>
    <x v="1"/>
    <m/>
    <d v="2018-02-19T00:00:00"/>
    <n v="10"/>
    <s v="26.03.2019"/>
    <n v="47859"/>
    <n v="43662.212500000001"/>
  </r>
  <r>
    <s v="215212"/>
    <s v="50854"/>
    <s v="1231"/>
    <s v="Flottenmanagement ohne Finanzierung offen"/>
    <s v="GAMMARENAX AG"/>
    <s v="6180 Leitung Region FS 18"/>
    <s v="Stolz Gabriela"/>
    <s v="Zuev Alexander"/>
    <s v="AL"/>
    <s v="vermietet"/>
    <d v="2018-01-24T00:00:00"/>
    <s v="ZH643373"/>
    <s v="10403 PW MKl Kombi"/>
    <s v="SKODA OCTAVIA C 1.6TDI  ([1SG243 - b])"/>
    <x v="0"/>
    <s v="TMBJG7NE9J0204116"/>
    <s v="219.505.309"/>
    <x v="40"/>
    <s v="Hellgrau-Metalic"/>
    <n v="1598"/>
    <n v="85"/>
    <s v="m a - Manuell/Automatisch"/>
    <s v="V - Vorderradantrieb"/>
    <n v="5"/>
    <n v="5"/>
    <x v="0"/>
    <n v="3.9"/>
    <n v="103"/>
    <x v="1"/>
    <s v="A"/>
    <d v="2018-01-24T00:00:00"/>
    <n v="10"/>
    <s v="20.03.2019"/>
    <n v="29249"/>
    <n v="25410.083333333332"/>
  </r>
  <r>
    <s v="215451"/>
    <s v="51937"/>
    <s v="1231"/>
    <s v="Flottenmanagement ohne Finanzierung offen"/>
    <s v="GAMMARENAX AG"/>
    <s v="6180 Leitung Region FS 18"/>
    <s v="Stolz Gabriela"/>
    <s v="Poolfahrzeug Swisslounge Supervisor "/>
    <s v="Poolfahrzeug"/>
    <s v="vermietet"/>
    <d v="2018-04-20T00:00:00"/>
    <s v="ZH729342"/>
    <s v="30201 LW mittel"/>
    <s v="VOLKSWAGEN CADDY MAX 1.4TSI  ([1VG447 - a])"/>
    <x v="1"/>
    <s v="WV2ZZZ2KZJX123411"/>
    <s v="219.838.876"/>
    <x v="50"/>
    <s v="Weiss"/>
    <n v="1395"/>
    <n v="92"/>
    <s v="m - Mechanisch"/>
    <s v="V - Vorderradantrieb"/>
    <n v="5"/>
    <n v="5"/>
    <x v="1"/>
    <n v="5.9"/>
    <n v="135"/>
    <x v="1"/>
    <s v="E"/>
    <d v="2018-04-20T00:00:00"/>
    <n v="10"/>
    <d v="2019-03-22T00:00:00"/>
    <n v="15689"/>
    <n v="17032.247023809523"/>
  </r>
  <r>
    <s v="215452"/>
    <s v="51938"/>
    <s v="1231"/>
    <s v="Flottenmanagement ohne Finanzierung offen"/>
    <s v="GAMMARENAX AG"/>
    <s v="6430 Leitung Garten-/Arealpflege"/>
    <s v="Isufi Fatmir"/>
    <s v="Almeida Joel"/>
    <s v="GA 04"/>
    <s v="vermietet"/>
    <d v="2018-04-20T00:00:00"/>
    <s v="ZH57585"/>
    <s v="30206 LW mittel m. Brücke 4 x 4"/>
    <s v="VOLKSWAGEN T6 TRANSPORTER  (4x4 [3VE699 - a - M])"/>
    <x v="2"/>
    <s v="WV3ZZZ7JZJX026199"/>
    <s v="219.810.520"/>
    <x v="51"/>
    <s v="Weiss"/>
    <n v="1968"/>
    <n v="110"/>
    <s v="m - Mechanisch"/>
    <s v="A - Allrad (4x4)"/>
    <n v="2"/>
    <n v="3"/>
    <x v="0"/>
    <n v="7.3"/>
    <n v="190"/>
    <x v="1"/>
    <m/>
    <d v="2018-04-20T00:00:00"/>
    <n v="10"/>
    <s v="29.03.2019"/>
    <n v="24741"/>
    <n v="26317.244897959186"/>
  </r>
  <r>
    <s v="215457"/>
    <s v="51952"/>
    <s v="1231"/>
    <s v="Flottenmanagement ohne Finanzierung offen"/>
    <s v="GAMMARENAX AG"/>
    <s v="6140 Leitung Region FS 14"/>
    <s v="Stolz Gabriela"/>
    <s v="Ramovic Emina"/>
    <s v="AL"/>
    <s v="vermietet"/>
    <d v="2018-04-27T00:00:00"/>
    <s v="BE423528"/>
    <s v="10403 PW MKl Kombi"/>
    <s v="SKODA OCTAVIA C 1.6TDI  ([1SG243 - b])"/>
    <x v="0"/>
    <s v="TMBJG7NE0J0275835"/>
    <s v="219.720.350"/>
    <x v="40"/>
    <s v="Hellgrau-Metalic"/>
    <n v="1598"/>
    <n v="85"/>
    <s v="m a - Manuell/Automatisch"/>
    <s v="V - Vorderradantrieb"/>
    <n v="5"/>
    <n v="5"/>
    <x v="0"/>
    <n v="3.9"/>
    <n v="103"/>
    <x v="1"/>
    <s v="A"/>
    <d v="2018-04-27T00:00:00"/>
    <n v="10"/>
    <s v="30.03.2019"/>
    <n v="36369"/>
    <n v="39379.925816023737"/>
  </r>
  <r>
    <s v="215552"/>
    <s v="52448"/>
    <s v="1234"/>
    <s v="Flottenmanagement ohne Finanzierung offen"/>
    <s v="CLEAN&amp;SOFT AG"/>
    <m/>
    <s v="Esposito Fabio"/>
    <s v="Gabriele Marco"/>
    <m/>
    <s v="vermietet"/>
    <d v="2018-06-06T00:00:00"/>
    <s v="ZH716198"/>
    <s v="30301 LW gross"/>
    <s v="VOLKSWAGEN CADDY MAX 2.0TDI  ([3VE783 - a])"/>
    <x v="1"/>
    <s v="WV1ZZZ2KZJX017805"/>
    <s v="219.310.869"/>
    <x v="49"/>
    <s v="Weiss"/>
    <n v="1968"/>
    <n v="75"/>
    <s v="m - Mechanisch"/>
    <s v="V - Vorderradantrieb"/>
    <n v="5"/>
    <n v="2"/>
    <x v="0"/>
    <m/>
    <m/>
    <x v="1"/>
    <m/>
    <d v="2018-06-06T00:00:00"/>
    <n v="10"/>
    <s v="21.03.2019"/>
    <n v="27360"/>
    <n v="34662.326388888883"/>
  </r>
  <r>
    <s v="215650"/>
    <s v="53058"/>
    <s v="1231"/>
    <s v="Flottenmanagement ohne Finanzierung offen"/>
    <s v="GAMMARENAX AG"/>
    <s v="6450 Leitung Bau-/Fassadenreinigung"/>
    <s v="Isufi Fatmir"/>
    <s v="Candelieri Antonio"/>
    <s v="BF 21"/>
    <s v="vermietet"/>
    <d v="2018-05-29T00:00:00"/>
    <s v="ZH750791"/>
    <s v="10701 PW Kompaktvan / Minivan"/>
    <s v="VOLKSWAGEN T6 KOMBI TD  (1VG817-a)"/>
    <x v="2"/>
    <s v="WV2ZZZ7HZJH103074"/>
    <s v="219.810.799"/>
    <x v="52"/>
    <s v="Weiss"/>
    <n v="1968"/>
    <n v="110"/>
    <s v="m - Mechanisch"/>
    <s v="V - Vorderradantrieb"/>
    <n v="7"/>
    <n v="6"/>
    <x v="0"/>
    <n v="6.8"/>
    <n v="177"/>
    <x v="1"/>
    <s v="F"/>
    <d v="2018-05-29T00:00:00"/>
    <n v="10"/>
    <s v="26.03.2019"/>
    <n v="28550"/>
    <n v="34608.305647840534"/>
  </r>
  <r>
    <s v="215675"/>
    <s v="53139"/>
    <s v="1231"/>
    <s v="Flottenmanagement ohne Finanzierung offen"/>
    <s v="GAMMARENAX AG"/>
    <s v="6450 Leitung Bau-/Fassadenreinigung"/>
    <s v="Isufi Fatmir"/>
    <s v="Günal Ercan"/>
    <s v="BF 20"/>
    <s v="vermietet"/>
    <d v="2018-06-21T00:00:00"/>
    <s v="ZH538065"/>
    <s v="10701 PW Kompaktvan / Minivan"/>
    <s v="VOLKSWAGEN T6 KOMBI TD  (1VG817-a)"/>
    <x v="2"/>
    <s v="WV2ZZZ7HZJH103330"/>
    <s v="219.834.810"/>
    <x v="52"/>
    <s v="Weiss"/>
    <n v="1968"/>
    <n v="110"/>
    <s v="m - Mechanisch"/>
    <s v="V - Vorderradantrieb"/>
    <n v="7"/>
    <n v="6"/>
    <x v="0"/>
    <n v="6.8"/>
    <n v="177"/>
    <x v="1"/>
    <s v="F"/>
    <d v="2018-06-21T00:00:00"/>
    <n v="10"/>
    <s v="24.03.2019"/>
    <n v="19273"/>
    <n v="25474.619565217392"/>
  </r>
  <r>
    <s v="215702"/>
    <s v="53203"/>
    <s v="1231"/>
    <s v="Flottenmanagement ohne Finanzierung offen"/>
    <s v="GAMMARENAX AG"/>
    <s v="6120 Leitung Region FS 12"/>
    <s v="Stolz Gabriela"/>
    <s v="Camarchio Michele"/>
    <s v="AL"/>
    <s v="vermietet"/>
    <d v="2014-06-03T00:00:00"/>
    <s v="ZH650739"/>
    <s v="10403 PW MKl Kombi"/>
    <s v="SKODA OCTAVIA 1.6 TDI  (X 0 1596)"/>
    <x v="0"/>
    <s v="TMBJG7NE8E0222760"/>
    <s v="184.113.533"/>
    <x v="53"/>
    <s v="Grau"/>
    <n v="1598"/>
    <n v="77"/>
    <m/>
    <m/>
    <n v="5"/>
    <n v="5"/>
    <x v="0"/>
    <m/>
    <m/>
    <x v="2"/>
    <m/>
    <d v="2018-06-27T00:00:00"/>
    <n v="68000"/>
    <s v="30.03.2019"/>
    <n v="86623"/>
    <n v="24628.242753623188"/>
  </r>
  <r>
    <s v="215705"/>
    <s v="53210"/>
    <s v="1231"/>
    <s v="Flottenmanagement ohne Finanzierung offen"/>
    <s v="GAMMARENAX AG"/>
    <s v="6130 Leitung Region FS 13"/>
    <s v="Stolz Gabriela"/>
    <s v="Poolfahrzeug "/>
    <s v="Poolfahrzeug Bürgenstock 1"/>
    <s v="vermietet"/>
    <d v="2016-09-20T00:00:00"/>
    <s v="LU209165"/>
    <s v="30103 LW klein 4x4"/>
    <s v="VOLKSWAGEN T6 KOMBI 2.0 4M  (4x4 [1VF559 - a])"/>
    <x v="2"/>
    <s v="WV2ZZZZHZGH116664"/>
    <s v="218.078.930"/>
    <x v="54"/>
    <s v="Weiss"/>
    <n v="1968"/>
    <n v="110"/>
    <s v="m a - Manuell/Automatisch"/>
    <s v="A - Allrad (4x4)"/>
    <n v="6"/>
    <n v="9"/>
    <x v="0"/>
    <n v="6.2"/>
    <n v="161"/>
    <x v="1"/>
    <s v="E"/>
    <d v="2018-07-04T00:00:00"/>
    <n v="30800"/>
    <s v="23.03.2019"/>
    <n v="62293"/>
    <n v="43873.835877862599"/>
  </r>
  <r>
    <s v="215706"/>
    <s v="53211"/>
    <s v="1231"/>
    <s v="Flottenmanagement ohne Finanzierung offen"/>
    <s v="GAMMARENAX AG"/>
    <s v="6130 Leitung Region FS 13"/>
    <s v="Stolz Gabriela"/>
    <s v="Poolfahrzeug "/>
    <s v="Poolfahrzeug Bürgenstock 2"/>
    <s v="vermietet"/>
    <d v="2016-05-26T00:00:00"/>
    <s v="LU209769"/>
    <s v="30103 LW klein 4x4"/>
    <s v="VOLKSWAGEN T6 KOMBI 2.0 4M  (4x4 [1VF559 - a])"/>
    <x v="2"/>
    <s v="WV2ZZZ7HZGH116606"/>
    <s v="218.069.587"/>
    <x v="54"/>
    <s v="Weiss"/>
    <n v="1968"/>
    <n v="110"/>
    <s v="m a - Manuell/Automatisch"/>
    <s v="A - Allrad (4x4)"/>
    <n v="6"/>
    <n v="9"/>
    <x v="0"/>
    <n v="6.2"/>
    <n v="161"/>
    <x v="1"/>
    <s v="E"/>
    <d v="2018-07-04T00:00:00"/>
    <n v="20000"/>
    <s v="31.03.2019"/>
    <n v="73800"/>
    <n v="72729.629629629635"/>
  </r>
  <r>
    <s v="215772"/>
    <s v="138617"/>
    <s v="1231"/>
    <s v="Flottenmanagement ohne Finanzierung offen"/>
    <s v="GAMMARENAX AG"/>
    <s v="6180 Leitung Region FS 18"/>
    <s v="Stolz Gabriela"/>
    <s v="Thaqi Bajram"/>
    <s v="AL"/>
    <s v="vermietet"/>
    <d v="2018-07-12T00:00:00"/>
    <s v="ZH582914"/>
    <s v="10403 PW MKl Kombi"/>
    <s v="SKODA OCTAVIA C 1.6TDI  ([1SG243 - b])"/>
    <x v="0"/>
    <s v="TMBJG7NE5J0278732"/>
    <s v="219.723.568"/>
    <x v="40"/>
    <s v="Silber-Metalic"/>
    <n v="1598"/>
    <n v="85"/>
    <s v="m a - Manuell/Automatisch"/>
    <s v="V - Vorderradantrieb"/>
    <n v="5"/>
    <n v="5"/>
    <x v="0"/>
    <n v="3.9"/>
    <n v="103"/>
    <x v="1"/>
    <s v="A"/>
    <d v="2018-07-12T00:00:00"/>
    <n v="10"/>
    <d v="2019-03-24T00:00:00"/>
    <n v="23300"/>
    <n v="33336.666666666664"/>
  </r>
  <r>
    <s v="215773"/>
    <s v="138621"/>
    <s v="1231"/>
    <s v="Flottenmanagement ohne Finanzierung offen"/>
    <s v="GAMMARENAX AG"/>
    <s v="6450 Leitung Bau-/Fassadenreinigung"/>
    <s v="Isufi Fatmir"/>
    <s v="Ribeiro dos Santos Alvaro"/>
    <s v="BF11"/>
    <s v="vermietet"/>
    <d v="2018-06-29T00:00:00"/>
    <s v="ZH120974"/>
    <s v="10701 PW Kompaktvan / Minivan"/>
    <s v="VOLKSWAGEN T6 KOMBI TD  (1VG817-a)"/>
    <x v="2"/>
    <s v="WV2ZZZ7HZJH103379"/>
    <s v="219.810.829"/>
    <x v="52"/>
    <s v="Weiss"/>
    <n v="1968"/>
    <n v="110"/>
    <s v="m - Mechanisch"/>
    <s v="V - Vorderradantrieb"/>
    <n v="7"/>
    <n v="6"/>
    <x v="0"/>
    <n v="6.8"/>
    <n v="177"/>
    <x v="1"/>
    <s v="F"/>
    <d v="2018-06-29T00:00:00"/>
    <n v="10"/>
    <s v="27.03.2019"/>
    <n v="21634"/>
    <n v="29124.575645756457"/>
  </r>
  <r>
    <s v="215809"/>
    <s v="138757"/>
    <s v="1231"/>
    <s v="Flottenmanagement ohne Finanzierung offen"/>
    <s v="GAMMARENAX AG"/>
    <s v="6160 Leitung Region FS 16"/>
    <s v="Stolz Gabriela"/>
    <s v="Napoli Christian"/>
    <s v="Poolfahrzeug"/>
    <s v="vermietet"/>
    <d v="2018-07-13T00:00:00"/>
    <s v="VD246398"/>
    <s v="30301 LW gross"/>
    <s v="VOLKSWAGEN CADDY MAX 2.0TDI  ([3VE783 - a])"/>
    <x v="1"/>
    <s v="WV1ZZZ2KZJX156422"/>
    <s v="222.077.461"/>
    <x v="49"/>
    <s v="Weiss"/>
    <n v="1968"/>
    <n v="75"/>
    <s v="m - Mechanisch"/>
    <s v="V - Vorderradantrieb"/>
    <n v="5"/>
    <n v="2"/>
    <x v="0"/>
    <m/>
    <m/>
    <x v="1"/>
    <m/>
    <d v="2018-07-13T00:00:00"/>
    <n v="10"/>
    <s v="28.03.2019"/>
    <n v="21100"/>
    <n v="29836.627906976744"/>
  </r>
  <r>
    <s v="215826"/>
    <s v="138804"/>
    <s v="1231"/>
    <s v="Flottenmanagement ohne Finanzierung offen"/>
    <s v="GAMMARENAX AG"/>
    <s v="6110 Leitung Region FS 11"/>
    <s v="Stolz Gabriela"/>
    <s v="Profico Francesco"/>
    <s v="OL Poolfahrzeug"/>
    <s v="vermietet"/>
    <d v="2018-07-24T00:00:00"/>
    <s v="ZH409786"/>
    <s v="30301 LW gross"/>
    <s v="VOLKSWAGEN CADDY MAX 2.0TDI  ([3VE783 - a])"/>
    <x v="1"/>
    <s v="WV1ZZZ2KZJX153413"/>
    <s v="222.076.274"/>
    <x v="49"/>
    <m/>
    <n v="1968"/>
    <n v="75"/>
    <s v="m - Mechanisch"/>
    <s v="V - Vorderradantrieb"/>
    <n v="5"/>
    <m/>
    <x v="0"/>
    <m/>
    <m/>
    <x v="1"/>
    <m/>
    <d v="2018-07-24T00:00:00"/>
    <n v="10"/>
    <s v="26.03.2019"/>
    <n v="15231"/>
    <n v="22676.18367346939"/>
  </r>
  <r>
    <s v="215882"/>
    <s v="138910"/>
    <s v="1231"/>
    <s v="Flottenmanagement ohne Finanzierung offen"/>
    <s v="GAMMARENAX AG"/>
    <s v="6430 Leitung Garten-/Arealpflege"/>
    <s v="Isufi Fatmir"/>
    <s v="Krippli Robin"/>
    <m/>
    <s v="vermietet"/>
    <d v="2018-08-20T00:00:00"/>
    <s v="ZH901840"/>
    <s v="10401 PW MKl"/>
    <s v="SKODA OCTAVIA C 2.0 4x4  (4x4[1SG481 - a])"/>
    <x v="0"/>
    <s v="TMBLJ7NE5J0380252"/>
    <s v="222.176.530"/>
    <x v="55"/>
    <s v="Hellgrau-Metalic"/>
    <n v="1968"/>
    <n v="110"/>
    <s v="m a - Manuell/Automatisch"/>
    <s v="A - Allrad (4x4)"/>
    <n v="5"/>
    <n v="5"/>
    <x v="0"/>
    <n v="4.9000000000000004"/>
    <n v="128"/>
    <x v="1"/>
    <s v="D"/>
    <d v="2018-08-20T00:00:00"/>
    <n v="10"/>
    <s v="30.03.2019"/>
    <n v="29890"/>
    <n v="49127.027027027019"/>
  </r>
  <r>
    <s v="216013"/>
    <s v="140500"/>
    <s v="1231"/>
    <s v="Flottenmanagement ohne Finanzierung offen"/>
    <s v="GAMMARENAX AG"/>
    <s v="6430 Leitung Garten-/Arealpflege"/>
    <s v="Isufi Fatmir"/>
    <s v="Dobrunaj Albanor"/>
    <s v="GA 03"/>
    <s v="vermietet"/>
    <d v="2018-09-12T00:00:00"/>
    <s v="ZH715997"/>
    <s v="30206 LW mittel m. Brücke 4 x 4"/>
    <s v="VOLKSWAGEN T6 TRANSPORTER  (4x4 [3VE699 - a - M])"/>
    <x v="2"/>
    <s v="WV3ZZZ7JZKX000266"/>
    <s v="222.217.600"/>
    <x v="51"/>
    <s v="Weiss"/>
    <n v="1968"/>
    <n v="110"/>
    <s v="m - Mechanisch"/>
    <s v="A - Allrad (4x4)"/>
    <n v="2"/>
    <n v="3"/>
    <x v="0"/>
    <n v="7.3"/>
    <n v="190"/>
    <x v="1"/>
    <m/>
    <d v="2018-09-12T00:00:00"/>
    <n v="10"/>
    <s v="26.03.2019"/>
    <n v="12455"/>
    <n v="23294.48717948718"/>
  </r>
  <r>
    <s v="216025"/>
    <s v="140716"/>
    <s v="1231"/>
    <s v="Flottenmanagement ohne Finanzierung offen"/>
    <s v="GAMMARENAX AG"/>
    <s v="6160 Leitung Region FS 16"/>
    <s v="Stolz Gabriela"/>
    <s v="Gasser Serge"/>
    <m/>
    <s v="vermietet"/>
    <d v="2018-10-03T00:00:00"/>
    <s v="VD601234"/>
    <s v="10403 PW MKl Kombi"/>
    <s v="SKODA OCTAVIA C 1.6TDI  ([1SG541 - b])"/>
    <x v="0"/>
    <s v="TMBJG7NE7K0014476"/>
    <s v="222.210.343"/>
    <x v="56"/>
    <s v="Grau-Metalic"/>
    <n v="1598"/>
    <n v="85"/>
    <s v="m a - Manuell/Automatisch"/>
    <s v="V - Vorderradantrieb"/>
    <n v="5"/>
    <n v="5"/>
    <x v="0"/>
    <n v="4"/>
    <n v="105"/>
    <x v="6"/>
    <s v="A"/>
    <d v="2018-10-03T00:00:00"/>
    <n v="10"/>
    <s v="30.03.2019"/>
    <n v="25380"/>
    <n v="52022.752808988764"/>
  </r>
  <r>
    <s v="216026"/>
    <s v="140717"/>
    <s v="1231"/>
    <s v="Flottenmanagement ohne Finanzierung offen"/>
    <s v="GAMMARENAX AG"/>
    <s v="6160 Leitung Region FS 16"/>
    <s v="Stolz Gabriela"/>
    <s v="Napoli Giuseppe"/>
    <m/>
    <s v="vermietet"/>
    <d v="2018-09-25T00:00:00"/>
    <s v="VD598629"/>
    <s v="10403 PW MKl Kombi"/>
    <s v="SKODA OCTAVIA C 1.6TDI  ([1SG541 - b])"/>
    <x v="0"/>
    <s v="TMBJG7NE8K0014518"/>
    <s v="222.210.689"/>
    <x v="56"/>
    <s v="Grau-Metalic"/>
    <n v="1598"/>
    <n v="85"/>
    <s v="m a - Manuell/Automatisch"/>
    <s v="V - Vorderradantrieb"/>
    <n v="5"/>
    <n v="5"/>
    <x v="0"/>
    <n v="4"/>
    <n v="105"/>
    <x v="6"/>
    <s v="A"/>
    <d v="2018-09-25T00:00:00"/>
    <n v="10"/>
    <d v="2019-02-01T00:00:00"/>
    <n v="6288"/>
    <n v="17763.333333333332"/>
  </r>
  <r>
    <s v="216027"/>
    <s v="140718"/>
    <s v="1231"/>
    <s v="Flottenmanagement ohne Finanzierung offen"/>
    <s v="GAMMARENAX AG"/>
    <s v="6120 Leitung Region FS 12"/>
    <s v="Stolz Gabriela"/>
    <s v="Piedade Silva Santos Maria de Fatima"/>
    <m/>
    <s v="vermietet"/>
    <d v="2018-09-28T00:00:00"/>
    <s v="ZH742963"/>
    <s v="10403 PW MKl Kombi"/>
    <s v="SKODA OCTAVIA C 1.6TDI  ([1SG541 - b])"/>
    <x v="0"/>
    <s v="TMBJG7NE5K0014542"/>
    <s v="222.210.677"/>
    <x v="56"/>
    <s v="Hellgrau-Metalic"/>
    <n v="1598"/>
    <n v="85"/>
    <s v="m a - Manuell/Automatisch"/>
    <s v="V - Vorderradantrieb"/>
    <n v="5"/>
    <n v="5"/>
    <x v="0"/>
    <n v="4"/>
    <n v="105"/>
    <x v="6"/>
    <s v="A"/>
    <d v="2018-09-28T00:00:00"/>
    <n v="10"/>
    <s v="23.03.2019"/>
    <n v="6421"/>
    <n v="13295.539772727274"/>
  </r>
  <r>
    <s v="216028"/>
    <s v="140720"/>
    <s v="1231"/>
    <s v="Flottenmanagement ohne Finanzierung offen"/>
    <s v="GAMMARENAX AG"/>
    <s v="6120 Leitung Region FS 12"/>
    <s v="Stolz Gabriela"/>
    <s v="Wohlfeil Nico"/>
    <s v="RL"/>
    <s v="vermietet"/>
    <d v="2019-01-30T00:00:00"/>
    <s v="ZH777428"/>
    <s v="10403 PW MKl Kombi"/>
    <s v="VOLKSWAGEN PASSAT Variant 1.6 TDI BlueMT Comfortlin  ([1VF139 - b])"/>
    <x v="3"/>
    <s v="WVWZZZ3CZKE000953"/>
    <s v="222.223.775"/>
    <x v="5"/>
    <s v="Hellgrau-Metalic"/>
    <n v="1598"/>
    <n v="88"/>
    <s v="m a - Manuell/Automatisch"/>
    <s v="V - Vorderradantrieb"/>
    <n v="5"/>
    <n v="5"/>
    <x v="0"/>
    <n v="4"/>
    <n v="104"/>
    <x v="1"/>
    <s v="A"/>
    <d v="2019-01-30T00:00:00"/>
    <n v="10"/>
    <d v="2019-03-08T00:00:00"/>
    <n v="2167"/>
    <n v="21278.513513513513"/>
  </r>
  <r>
    <s v="216030"/>
    <s v="140721"/>
    <s v="1231"/>
    <s v="Flottenmanagement ohne Finanzierung offen"/>
    <s v="GAMMARENAX AG"/>
    <s v="6150 Leitung Region FS 15"/>
    <s v="Stolz Gabriela"/>
    <s v="Poolfahrzeug "/>
    <m/>
    <s v="vermietet"/>
    <d v="2018-10-24T00:00:00"/>
    <s v="BS40322"/>
    <s v="30201 LW mittel"/>
    <s v="VOLKSWAGEN CADDY Maxi 1.4TSI  ([1VG973 - a¨])"/>
    <x v="1"/>
    <s v="WV2ZZZ2KZKX010874"/>
    <s v="222.227.689"/>
    <x v="57"/>
    <s v="Weiss"/>
    <n v="1395"/>
    <n v="96"/>
    <s v="m - Mechanisch"/>
    <s v="V - Vorderradantrieb"/>
    <n v="6"/>
    <n v="7"/>
    <x v="1"/>
    <n v="6.7"/>
    <n v="152"/>
    <x v="6"/>
    <s v="G"/>
    <d v="2018-10-24T00:00:00"/>
    <n v="10"/>
    <s v="18.03.2019"/>
    <n v="8767"/>
    <n v="22043.482758620688"/>
  </r>
  <r>
    <s v="216031"/>
    <s v="140722"/>
    <s v="1231"/>
    <s v="Flottenmanagement ohne Finanzierung offen"/>
    <s v="GAMMARENAX AG"/>
    <s v="6170 Leitung Region FS 17"/>
    <s v="Stolz Gabriela"/>
    <s v="Weibel Leonard"/>
    <m/>
    <s v="vermietet"/>
    <d v="2018-10-03T00:00:00"/>
    <s v="VD594688"/>
    <s v="10403 PW MKl Kombi"/>
    <s v="SKODA OCTAVIA C 1.6TDI  ([1SG541 - b])"/>
    <x v="0"/>
    <s v="TMBJG7NE4K0008019"/>
    <s v="222251394"/>
    <x v="56"/>
    <s v="Grau-Metalic"/>
    <n v="1598"/>
    <n v="85"/>
    <s v="m a - Manuell/Automatisch"/>
    <s v="V - Vorderradantrieb"/>
    <n v="5"/>
    <n v="5"/>
    <x v="0"/>
    <n v="4"/>
    <n v="105"/>
    <x v="6"/>
    <s v="A"/>
    <d v="2018-10-03T00:00:00"/>
    <n v="10"/>
    <s v="23.03.2019"/>
    <n v="15609"/>
    <n v="33296.111111111117"/>
  </r>
  <r>
    <s v="216032"/>
    <s v="140723"/>
    <s v="1231"/>
    <s v="Flottenmanagement ohne Finanzierung offen"/>
    <s v="GAMMARENAX AG"/>
    <s v="6140 Leitung Region FS 14"/>
    <s v="Stolz Gabriela"/>
    <s v="Callakaj Aurora"/>
    <m/>
    <s v="vermietet"/>
    <d v="2018-10-05T00:00:00"/>
    <s v="BE731895"/>
    <s v="30303 LW gross 4x4"/>
    <s v="VOLKSWAGEN CADDY MAX 2.0 4M  (4x4 [1VG459 - a])"/>
    <x v="1"/>
    <s v="WV2ZZZ2KEJX118083"/>
    <s v="219.814.069"/>
    <x v="58"/>
    <s v="Weiss"/>
    <n v="1968"/>
    <n v="110"/>
    <s v="m a - Manuell/Automatisch"/>
    <s v="A - Allrad (4x4)"/>
    <n v="6"/>
    <n v="7"/>
    <x v="0"/>
    <n v="5.7"/>
    <n v="149"/>
    <x v="1"/>
    <s v="E"/>
    <d v="2018-10-05T00:00:00"/>
    <n v="10"/>
    <s v="29.03.2019"/>
    <n v="31490"/>
    <n v="65658.28571428571"/>
  </r>
  <r>
    <s v="216033"/>
    <s v="140724"/>
    <s v="1231"/>
    <s v="Flottenmanagement ohne Finanzierung offen"/>
    <s v="GAMMARENAX AG"/>
    <s v="6160 Leitung Region FS 16"/>
    <s v="Stolz Gabriela"/>
    <s v="Fonseca Barbara"/>
    <m/>
    <s v="vermietet"/>
    <d v="2018-09-18T00:00:00"/>
    <s v="VD593074"/>
    <s v="10403 PW MKl Kombi"/>
    <s v="SKODA OCTAVIA C 1.6TDI  ([1SG243 - b])"/>
    <x v="0"/>
    <s v="TMBJG7NE9J0278832"/>
    <s v="219.723.556"/>
    <x v="40"/>
    <s v="Grau-Metalic"/>
    <n v="1598"/>
    <n v="85"/>
    <s v="m a - Manuell/Automatisch"/>
    <s v="V - Vorderradantrieb"/>
    <n v="5"/>
    <n v="5"/>
    <x v="0"/>
    <n v="3.9"/>
    <n v="103"/>
    <x v="1"/>
    <s v="A"/>
    <d v="2018-09-18T00:00:00"/>
    <n v="10"/>
    <s v="30.03.2019"/>
    <n v="20218"/>
    <n v="38217.202072538857"/>
  </r>
  <r>
    <s v="216035"/>
    <s v="140726"/>
    <s v="1231"/>
    <s v="Flottenmanagement ohne Finanzierung offen"/>
    <s v="GAMMARENAX AG"/>
    <s v="6160 Leitung Region FS 16"/>
    <s v="Stolz Gabriela"/>
    <s v="Dépraz Stéphane"/>
    <m/>
    <s v="vermietet"/>
    <d v="2018-10-03T00:00:00"/>
    <s v="VD184184"/>
    <m/>
    <s v="VOLKSWAGEN PASSAT 2.0TDI 4M  (4x4[1VG915-a])"/>
    <x v="3"/>
    <s v="WVW7773CZKE002751"/>
    <s v="222.234.347"/>
    <x v="59"/>
    <s v="Grau-Metalic"/>
    <n v="1968"/>
    <n v="140"/>
    <s v="m a - Manuell/Automatisch"/>
    <s v="A - Allrad (4x4)"/>
    <n v="5"/>
    <n v="5"/>
    <x v="0"/>
    <n v="4.5999999999999996"/>
    <n v="121"/>
    <x v="7"/>
    <s v="B"/>
    <d v="2018-10-03T00:00:00"/>
    <n v="10"/>
    <s v="28.03.2019"/>
    <n v="16336"/>
    <n v="33857.897727272728"/>
  </r>
  <r>
    <s v="216038"/>
    <s v="140728"/>
    <s v="1231"/>
    <s v="Flottenmanagement ohne Finanzierung offen"/>
    <s v="GAMMARENAX AG"/>
    <s v="6120 Leitung Region FS 12"/>
    <s v="Stolz Gabriela"/>
    <s v="Silva Martins Cesar Davide"/>
    <m/>
    <s v="vermietet"/>
    <d v="2018-11-22T00:00:00"/>
    <s v="ZH898621"/>
    <s v="30301 LW gross"/>
    <s v="VOLKSWAGEN CADDY MAX 2.0TDI  ([3VE783 - a])"/>
    <x v="1"/>
    <s v="WV1ZZZ2KZKX018045"/>
    <s v="222.255.715"/>
    <x v="49"/>
    <s v="Weiss"/>
    <n v="1968"/>
    <n v="75"/>
    <s v="m - Mechanisch"/>
    <s v="V - Vorderradantrieb"/>
    <n v="5"/>
    <n v="2"/>
    <x v="0"/>
    <m/>
    <m/>
    <x v="1"/>
    <m/>
    <d v="2018-11-22T00:00:00"/>
    <n v="10"/>
    <s v="29.03.2019"/>
    <n v="9500"/>
    <n v="27274.4094488189"/>
  </r>
  <r>
    <s v="216233"/>
    <s v="142522"/>
    <s v="1231"/>
    <s v="Flottenmanagement ohne Finanzierung offen"/>
    <s v="GAMMARENAX AG"/>
    <s v="6450 Leitung Bau-/Fassadenreinigung"/>
    <s v="Isufi Fatmir"/>
    <s v="Goncalves Da Silva Joao"/>
    <m/>
    <s v="vermietet"/>
    <d v="2018-10-17T00:00:00"/>
    <s v="ZH670194"/>
    <s v="10701 PW Kompaktvan / Minivan"/>
    <s v="VOLKSWAGEN T6 KOMBI TD  (1VG817-a)"/>
    <x v="2"/>
    <s v="WV2ZZZ7HZJH102279"/>
    <s v="219.835.267"/>
    <x v="52"/>
    <s v="Weiss"/>
    <n v="1968"/>
    <n v="110"/>
    <s v="m - Mechanisch"/>
    <s v="V - Vorderradantrieb"/>
    <n v="7"/>
    <n v="6"/>
    <x v="0"/>
    <n v="6.8"/>
    <n v="177"/>
    <x v="1"/>
    <s v="F"/>
    <d v="2018-10-17T00:00:00"/>
    <n v="10"/>
    <s v="30.03.2019"/>
    <n v="5629"/>
    <n v="12505.701219512197"/>
  </r>
  <r>
    <s v="216287"/>
    <s v="142798"/>
    <s v="1231"/>
    <s v="Flottenmanagement ohne Finanzierung offen"/>
    <s v="GAMMARENAX AG"/>
    <s v="6450 Leitung Bau-/Fassadenreinigung"/>
    <s v="Isufi Fatmir"/>
    <s v="Poolfahrzeug (Reserve BF) "/>
    <s v="BF22"/>
    <s v="vermietet"/>
    <d v="2019-01-24T00:00:00"/>
    <s v="ZH932182"/>
    <s v="30101 LW klein"/>
    <s v="VOLKSWAGEN T6 Kombi 2.0 TDI  ([1VH349 - a])"/>
    <x v="2"/>
    <s v="WV2ZZZ7HZKH042003"/>
    <s v="222.339.005"/>
    <x v="60"/>
    <s v="Weiss"/>
    <n v="1968"/>
    <n v="110"/>
    <s v="m - Mechanisch"/>
    <s v="V - Vorderradantrieb"/>
    <n v="6"/>
    <n v="6"/>
    <x v="0"/>
    <n v="6.1"/>
    <n v="183"/>
    <x v="6"/>
    <s v="F"/>
    <d v="2019-01-24T00:00:00"/>
    <n v="10"/>
    <s v="31.03.2019"/>
    <n v="2500"/>
    <n v="13770.454545454546"/>
  </r>
  <r>
    <s v="216288"/>
    <s v="142799"/>
    <s v="1231"/>
    <s v="Flottenmanagement ohne Finanzierung offen"/>
    <s v="GAMMARENAX AG"/>
    <s v="6450 Leitung Bau-/Fassadenreinigung"/>
    <s v="Isufi Fatmir"/>
    <s v="Novais Rodrigues Manuel"/>
    <m/>
    <s v="vermietet"/>
    <d v="2018-12-11T00:00:00"/>
    <s v="ZH648259"/>
    <s v="30101 LW klein"/>
    <s v="VOLKSWAGEN T6 Kombi 2.0 TDI  ([1VH349 - a])"/>
    <x v="2"/>
    <s v="WV2ZZZ7HZKH042023"/>
    <s v="222.334.834"/>
    <x v="60"/>
    <s v="Weiss"/>
    <n v="1968"/>
    <n v="110"/>
    <s v="m - Mechanisch"/>
    <s v="V - Vorderradantrieb"/>
    <n v="6"/>
    <n v="6"/>
    <x v="0"/>
    <n v="6.1"/>
    <n v="183"/>
    <x v="6"/>
    <s v="F"/>
    <d v="2018-12-10T00:00:00"/>
    <n v="10"/>
    <d v="2019-03-15T00:00:00"/>
    <n v="6790"/>
    <n v="26049.473684210527"/>
  </r>
  <r>
    <s v="216331"/>
    <s v="142858"/>
    <s v="1231"/>
    <s v="Flottenmanagement ohne Finanzierung offen"/>
    <s v="GAMMARENAX AG"/>
    <s v="6410 Leitung Hauswartung"/>
    <s v="Isufi Fatmir"/>
    <s v="Veljkovic Mica"/>
    <s v="AR 73"/>
    <s v="vermietet"/>
    <d v="2018-12-18T00:00:00"/>
    <s v="ZH883217"/>
    <s v="30301 LW gross"/>
    <s v="VOLKSWAGEN CADDY MAX 2.0TDI  ([3VE783 - a])"/>
    <x v="1"/>
    <s v="WV1ZZZ2KZKX030493"/>
    <s v="222.303.503"/>
    <x v="49"/>
    <s v="Weiss"/>
    <n v="1968"/>
    <n v="75"/>
    <s v="m - Mechanisch"/>
    <s v="V - Vorderradantrieb"/>
    <n v="5"/>
    <n v="2"/>
    <x v="0"/>
    <m/>
    <m/>
    <x v="1"/>
    <m/>
    <d v="2018-12-18T00:00:00"/>
    <n v="10"/>
    <s v="23.03.2019"/>
    <n v="3607"/>
    <n v="13820.052631578948"/>
  </r>
  <r>
    <s v="216372"/>
    <s v="143094"/>
    <s v="1231"/>
    <s v="Flottenmanagement ohne Finanzierung offen"/>
    <s v="GAMMARENAX AG"/>
    <s v="6160 Leitung Region FS 16"/>
    <s v="Stolz Gabriela"/>
    <s v="Poolfahrzeug "/>
    <m/>
    <s v="vermietet"/>
    <d v="2018-11-13T00:00:00"/>
    <s v="FR359951"/>
    <s v="30206 LW mittel m. Brücke 4 x 4"/>
    <s v="VOLKSWAGEN T6 TRANSPORTER  (4x4 [3VE699 - a - M])"/>
    <x v="2"/>
    <s v="WV3ZZZ7JZKX000296"/>
    <s v="222.217.751"/>
    <x v="51"/>
    <s v="Weiss"/>
    <n v="1968"/>
    <n v="110"/>
    <s v="m - Mechanisch"/>
    <s v="A - Allrad (4x4)"/>
    <n v="2"/>
    <n v="3"/>
    <x v="0"/>
    <n v="7.3"/>
    <n v="190"/>
    <x v="1"/>
    <m/>
    <d v="2018-11-13T00:00:00"/>
    <n v="10"/>
    <d v="2019-01-18T00:00:00"/>
    <n v="4375"/>
    <n v="24139.772727272728"/>
  </r>
  <r>
    <s v="216375"/>
    <s v="143106"/>
    <s v="1231"/>
    <s v="Flottenmanagement ohne Finanzierung offen"/>
    <s v="GAMMARENAX AG"/>
    <s v="6160 Leitung Region FS 16"/>
    <s v="Stolz Gabriela"/>
    <s v="Poolfahrzeug "/>
    <s v="Lausanne 2"/>
    <s v="vermietet"/>
    <d v="2015-10-07T00:00:00"/>
    <s v="VD29295"/>
    <s v="31201 Transporter mittel"/>
    <s v="RENAULT MASTER T33DCI 110  ([3RC352 - a])"/>
    <x v="5"/>
    <s v="VF1MAF2RB53659427"/>
    <s v="679.039.131"/>
    <x v="61"/>
    <s v="Weiss"/>
    <n v="2299"/>
    <n v="81"/>
    <s v="m - Mechanisch"/>
    <s v="V - Vorderradantrieb"/>
    <n v="6"/>
    <n v="3"/>
    <x v="0"/>
    <n v="7.8"/>
    <n v="207"/>
    <x v="2"/>
    <s v="G"/>
    <d v="2018-10-26T00:00:00"/>
    <n v="37500"/>
    <s v="28.03.2019"/>
    <n v="47057"/>
    <n v="22799.379084967321"/>
  </r>
  <r>
    <s v="216451"/>
    <s v="143519"/>
    <s v="1231"/>
    <s v="Flottenmanagement ohne Finanzierung offen"/>
    <s v="GAMMARENAX AG"/>
    <s v="6410 Leitung Hauswartung"/>
    <s v="Isufi Fatmir"/>
    <s v="Poolfahrzeug FS 2 (LB-HW) "/>
    <m/>
    <s v="vermietet"/>
    <d v="2018-12-12T00:00:00"/>
    <s v="ZH665379"/>
    <s v="30301 LW gross"/>
    <s v="VOLKSWAGEN CADDY MAX 2.0TDI  ([3VE783 - a])"/>
    <x v="1"/>
    <s v="WV1ZZZ2KZKX017372"/>
    <s v="222.255.016"/>
    <x v="49"/>
    <s v="Weiss"/>
    <n v="1968"/>
    <n v="75"/>
    <s v="m - Mechanisch"/>
    <s v="V - Vorderradantrieb"/>
    <n v="5"/>
    <n v="2"/>
    <x v="0"/>
    <m/>
    <m/>
    <x v="1"/>
    <m/>
    <d v="2018-12-12T00:00:00"/>
    <n v="10"/>
    <s v="12.12.2018"/>
    <n v="10"/>
    <s v="keine Eingabe"/>
  </r>
  <r>
    <s v="216452"/>
    <s v="143520"/>
    <s v="1231"/>
    <s v="Flottenmanagement ohne Finanzierung offen"/>
    <s v="GAMMARENAX AG"/>
    <s v="6410 Leitung Hauswartung"/>
    <s v="Isufi Fatmir"/>
    <s v="Zanoni Erich"/>
    <s v="HW 23"/>
    <s v="vermietet"/>
    <d v="2018-12-12T00:00:00"/>
    <s v="ZH269570"/>
    <s v="30301 LW gross"/>
    <s v="VOLKSWAGEN CADDY MAX 2.0TDI  ([3VE783 - a])"/>
    <x v="1"/>
    <s v="WV1ZZZ2KZKX033445"/>
    <s v="222.329.607"/>
    <x v="49"/>
    <s v="Weiss"/>
    <n v="1968"/>
    <n v="75"/>
    <s v="m - Mechanisch"/>
    <s v="V - Vorderradantrieb"/>
    <n v="5"/>
    <n v="2"/>
    <x v="0"/>
    <m/>
    <m/>
    <x v="1"/>
    <m/>
    <d v="2018-12-12T00:00:00"/>
    <n v="10"/>
    <s v="26.03.2019"/>
    <n v="9767"/>
    <n v="34243.317307692305"/>
  </r>
  <r>
    <s v="216453"/>
    <s v="143521"/>
    <s v="1231"/>
    <s v="Flottenmanagement ohne Finanzierung offen"/>
    <s v="GAMMARENAX AG"/>
    <s v="6410 Leitung Hauswartung"/>
    <s v="Isufi Fatmir"/>
    <s v="Poolfahrzeug (LB 1) "/>
    <m/>
    <s v="vermietet"/>
    <d v="2018-12-18T00:00:00"/>
    <s v="ZH882402"/>
    <s v="30301 LW gross"/>
    <s v="VOLKSWAGEN CADDY MAX 2.0TDI  ([3VE783 - a])"/>
    <x v="1"/>
    <s v="WV1ZZZ2KZKX018167"/>
    <s v="222.255.697"/>
    <x v="49"/>
    <s v="Weiss"/>
    <n v="1968"/>
    <n v="75"/>
    <s v="m - Mechanisch"/>
    <s v="V - Vorderradantrieb"/>
    <n v="5"/>
    <n v="2"/>
    <x v="0"/>
    <m/>
    <m/>
    <x v="1"/>
    <m/>
    <d v="2018-12-18T00:00:00"/>
    <n v="10"/>
    <s v="18.12.2018"/>
    <n v="10"/>
    <s v="keine Eingabe"/>
  </r>
  <r>
    <s v="216454"/>
    <s v="143522"/>
    <s v="1231"/>
    <s v="Flottenmanagement ohne Finanzierung offen"/>
    <s v="GAMMARENAX AG"/>
    <s v="6100 Leitung Facility Services 1"/>
    <s v="Stolz Gabriela"/>
    <s v="Poolfahrzeug "/>
    <m/>
    <s v="vermietet"/>
    <d v="2018-12-18T00:00:00"/>
    <s v="ZH882357"/>
    <s v="30301 LW gross"/>
    <s v="VOLKSWAGEN CADDY MAX 2.0TDI  ([3VE783 - a])"/>
    <x v="1"/>
    <s v="WV1ZZZ2KZKX032946"/>
    <s v="222.305.780"/>
    <x v="49"/>
    <s v="Weiss"/>
    <n v="1968"/>
    <n v="75"/>
    <s v="m - Mechanisch"/>
    <s v="V - Vorderradantrieb"/>
    <n v="5"/>
    <n v="2"/>
    <x v="0"/>
    <m/>
    <m/>
    <x v="1"/>
    <m/>
    <d v="2018-12-18T00:00:00"/>
    <n v="10"/>
    <s v="18.12.2018"/>
    <n v="10"/>
    <s v="keine Eingabe"/>
  </r>
  <r>
    <s v="216592"/>
    <s v="143877"/>
    <s v="1231"/>
    <s v="Flottenmanagement ohne Finanzierung offen"/>
    <s v="GAMMARENAX AG"/>
    <s v="6150 Leitung Region FS 15"/>
    <s v="Stolz Gabriela"/>
    <s v="Zimmermann Raphael"/>
    <m/>
    <s v="vermietet"/>
    <d v="2018-12-17T00:00:00"/>
    <s v="BS44517"/>
    <s v="10403 PW MKl Kombi"/>
    <s v="SKODA OCTAVIA C 1.6TDI  ([1SG541 - b])"/>
    <x v="0"/>
    <s v="TMBJG7NE1K0045495"/>
    <s v="222.258.492"/>
    <x v="56"/>
    <s v="Grau-Metalic"/>
    <n v="1598"/>
    <n v="85"/>
    <s v="m a - Manuell/Automatisch"/>
    <s v="V - Vorderradantrieb"/>
    <n v="5"/>
    <n v="5"/>
    <x v="0"/>
    <n v="4"/>
    <n v="105"/>
    <x v="6"/>
    <s v="A"/>
    <d v="2018-12-17T00:00:00"/>
    <n v="10"/>
    <s v="27.03.2019"/>
    <n v="8031"/>
    <n v="29276.649999999998"/>
  </r>
  <r>
    <s v="216600"/>
    <s v="143904"/>
    <s v="1231"/>
    <s v="Flottenmanagement ohne Finanzierung offen"/>
    <s v="GAMMARENAX AG"/>
    <s v="6130 Leitung Region FS 13"/>
    <s v="Stolz Gabriela"/>
    <s v="Poolfahrzeug "/>
    <m/>
    <s v="vermietet"/>
    <d v="2018-12-18T00:00:00"/>
    <s v="LU162443"/>
    <s v="30301 LW gross"/>
    <s v="VOLKSWAGEN CADDY MAX 2.0TDI  ([3VE783 - a])"/>
    <x v="1"/>
    <s v="WV1ZZZ2KZKX033270"/>
    <s v="222.327.337"/>
    <x v="49"/>
    <s v="Weiss"/>
    <n v="1968"/>
    <n v="75"/>
    <s v="m - Mechanisch"/>
    <s v="V - Vorderradantrieb"/>
    <n v="5"/>
    <n v="2"/>
    <x v="0"/>
    <m/>
    <m/>
    <x v="1"/>
    <m/>
    <d v="2018-12-18T00:00:00"/>
    <n v="10"/>
    <s v="18.12.2018"/>
    <n v="10"/>
    <s v="keine Eingabe"/>
  </r>
  <r>
    <s v="216704"/>
    <s v="144281"/>
    <s v="1231"/>
    <s v="Flottenmanagement ohne Finanzierung offen"/>
    <s v="GAMMARENAX AG"/>
    <s v="6160 Leitung Region FS 16"/>
    <s v="Stolz Gabriela"/>
    <s v="Poolfahrzeug "/>
    <s v="Lausanne 1"/>
    <s v="vermietet"/>
    <d v="2019-01-24T00:00:00"/>
    <s v="VD293944"/>
    <s v="31201 Transporter mittel"/>
    <s v="RENAULT MASTER T33 dCi110  ([3RC677 - a])"/>
    <x v="5"/>
    <s v="VF1MA000861205324"/>
    <s v="682.555.129"/>
    <x v="62"/>
    <s v="Weiss"/>
    <n v="2299"/>
    <n v="81"/>
    <s v="m - Mechanisch"/>
    <s v="V - Vorderradantrieb"/>
    <n v="6"/>
    <n v="3"/>
    <x v="0"/>
    <n v="7.8"/>
    <n v="204"/>
    <x v="1"/>
    <s v="G"/>
    <d v="2019-01-24T00:00:00"/>
    <n v="10"/>
    <s v="14.03.2019"/>
    <n v="1435"/>
    <n v="10614.795918367347"/>
  </r>
  <r>
    <s v="216708"/>
    <s v="144290"/>
    <s v="1231"/>
    <s v="Flottenmanagement ohne Finanzierung offen"/>
    <s v="GAMMARENAX AG"/>
    <s v="6430 Leitung Garten-/Arealpflege"/>
    <s v="Isufi Fatmir"/>
    <s v="Isufi Fatmir"/>
    <m/>
    <s v="vermietet"/>
    <d v="2019-01-10T00:00:00"/>
    <s v="ZH239413"/>
    <s v="10403 PW MKl Kombi"/>
    <s v="SKODA OCTAVIA 2.0TDI  ([1SG576 - a])"/>
    <x v="0"/>
    <s v="TMBLJ7NE4K0025803"/>
    <s v="222.298.428"/>
    <x v="63"/>
    <s v="Grau-Metalic"/>
    <n v="1968"/>
    <n v="110"/>
    <s v="m a - Manuell/Automatisch"/>
    <s v="A - Allrad (4x4)"/>
    <m/>
    <n v="5"/>
    <x v="0"/>
    <m/>
    <m/>
    <x v="3"/>
    <m/>
    <d v="2019-01-10T00:00:00"/>
    <n v="10"/>
    <s v="31.03.2019"/>
    <n v="7220"/>
    <n v="32895.625"/>
  </r>
  <r>
    <s v="216716"/>
    <s v="144334"/>
    <s v="1231"/>
    <s v="Flottenmanagement ohne Finanzierung offen"/>
    <s v="GAMMARENAX AG"/>
    <s v="6630 Beratung und Verkauf"/>
    <s v="Esposito Fabio"/>
    <s v="Meier Eduard"/>
    <m/>
    <s v="vermietet"/>
    <d v="2019-02-01T00:00:00"/>
    <s v="ZH512518"/>
    <m/>
    <s v="VOLKSWAGEN PASSAT 2.0TDI 4M  (4x4[1VG915-a])"/>
    <x v="3"/>
    <s v="WVWZZZ3CZKE000511"/>
    <s v="222.219.012"/>
    <x v="59"/>
    <s v="Grau-Metalic"/>
    <n v="1968"/>
    <n v="140"/>
    <s v="m a - Manuell/Automatisch"/>
    <s v="A - Allrad (4x4)"/>
    <n v="5"/>
    <n v="5"/>
    <x v="0"/>
    <n v="4.5999999999999996"/>
    <n v="121"/>
    <x v="7"/>
    <s v="B"/>
    <d v="2019-02-01T00:00:00"/>
    <n v="10"/>
    <s v="25.03.2019"/>
    <n v="5170"/>
    <n v="36219.230769230766"/>
  </r>
  <r>
    <s v="216859"/>
    <s v="144945"/>
    <s v="1231"/>
    <s v="Flottenmanagement ohne Finanzierung offen"/>
    <s v="GAMMARENAX AG"/>
    <s v="6450 Leitung Bau-/Fassadenreinigung"/>
    <s v="Isufi Fatmir"/>
    <s v="Hernando Juan Carlos"/>
    <s v="BF12"/>
    <s v="vermietet"/>
    <d v="2019-02-15T00:00:00"/>
    <s v="ZH121106"/>
    <s v="30101 LW klein"/>
    <s v="VOLKSWAGEN T6 Kombi 2.0 TDI  ([1VH349 - a])"/>
    <x v="2"/>
    <s v="WV2ZZZ7HZKH042051"/>
    <s v="222.338.979"/>
    <x v="60"/>
    <s v="Grau-Metalic"/>
    <n v="1968"/>
    <n v="110"/>
    <s v="m - Mechanisch"/>
    <s v="V - Vorderradantrieb"/>
    <n v="6"/>
    <n v="5"/>
    <x v="0"/>
    <n v="6.1"/>
    <n v="183"/>
    <x v="6"/>
    <s v="F"/>
    <d v="2019-02-15T00:00:00"/>
    <n v="10"/>
    <s v="21.03.2019"/>
    <n v="1111"/>
    <n v="11819.558823529413"/>
  </r>
  <r>
    <s v="216905"/>
    <s v="145053"/>
    <s v="1231"/>
    <s v="Flottenmanagement ohne Finanzierung offen"/>
    <s v="GAMMARENAX AG"/>
    <s v="6130 Leitung Region FS 13"/>
    <s v="Stolz Gabriela"/>
    <s v="Poolfahrzeug Bürgenstock "/>
    <m/>
    <s v="vermietet"/>
    <d v="2019-02-01T00:00:00"/>
    <s v="LU254977"/>
    <s v="30203 LW mittel 4x4"/>
    <s v="VOLKSWAGEN T6 Kombi 2.0 4M  (4x4|1VH635 - a])"/>
    <x v="2"/>
    <s v="WV2ZZZ7HZKH045879"/>
    <s v="222.380.741"/>
    <x v="64"/>
    <s v="Grau-Metalic"/>
    <n v="1968"/>
    <n v="110"/>
    <s v="m - Mechanisch"/>
    <s v="A - Allrad (4x4)"/>
    <n v="6"/>
    <n v="9"/>
    <x v="0"/>
    <n v="7.8"/>
    <n v="205"/>
    <x v="6"/>
    <s v="G"/>
    <d v="2019-02-01T00:00:00"/>
    <n v="10"/>
    <s v="01.02.2019"/>
    <n v="10"/>
    <s v="keine Eingabe"/>
  </r>
  <r>
    <s v="216906"/>
    <s v="145054"/>
    <s v="1231"/>
    <s v="Flottenmanagement ohne Finanzierung offen"/>
    <s v="GAMMARENAX AG"/>
    <s v="6140 Leitung Region FS 14"/>
    <s v="Stolz Gabriela"/>
    <s v="Poolfahrzeug "/>
    <s v="Poolfahrzeug"/>
    <s v="vermietet"/>
    <d v="2019-02-22T00:00:00"/>
    <s v="BE742837"/>
    <s v="30101 LW klein"/>
    <s v="VOLKSWAGEN T6 Kombi 2.0 TDI  ([1VH349 - a])"/>
    <x v="2"/>
    <s v="WV2ZZZ7HZKH042073"/>
    <s v="222.345.881"/>
    <x v="60"/>
    <s v="Grau-Metalic"/>
    <n v="1968"/>
    <n v="110"/>
    <s v="m - Mechanisch"/>
    <s v="V - Vorderradantrieb"/>
    <n v="6"/>
    <n v="6"/>
    <x v="0"/>
    <n v="6.1"/>
    <n v="183"/>
    <x v="6"/>
    <s v="F"/>
    <d v="2019-02-22T00:00:00"/>
    <n v="10"/>
    <s v="31.03.2019"/>
    <n v="1111"/>
    <n v="10861.216216216217"/>
  </r>
  <r>
    <s v="217007"/>
    <s v="145288"/>
    <s v="1231"/>
    <s v="Flottenmanagement ohne Finanzierung offen"/>
    <s v="GAMMARENAX AG"/>
    <s v="6160 Leitung Region FS 16"/>
    <s v="Stolz Gabriela"/>
    <s v="Poolfahrzeug (Concierge Montreux) "/>
    <m/>
    <s v="vermietet"/>
    <d v="2019-03-13T00:00:00"/>
    <s v="VD465999"/>
    <s v="30301 LW gross"/>
    <s v="VOLKSWAGEN CADDY MAX 2.0TDI  ([3VE783 - a])"/>
    <x v="1"/>
    <s v="WV1ZZZ2KZKX076717"/>
    <s v="222.631.488"/>
    <x v="49"/>
    <s v="Weiss"/>
    <n v="1968"/>
    <n v="75"/>
    <s v="m - Mechanisch"/>
    <s v="V - Vorderradantrieb"/>
    <n v="5"/>
    <n v="2"/>
    <x v="0"/>
    <m/>
    <m/>
    <x v="1"/>
    <m/>
    <d v="2019-03-13T00:00:00"/>
    <n v="10"/>
    <s v="28.03.2019"/>
    <n v="1790"/>
    <s v="keine Eingabe"/>
  </r>
  <r>
    <s v="217008"/>
    <s v="145289"/>
    <s v="1231"/>
    <s v="Flottenmanagement ohne Finanzierung offen"/>
    <s v="GAMMARENAX AG"/>
    <s v="6120 Leitung Region FS 12"/>
    <s v="Stolz Gabriela"/>
    <s v="Oliveira Tiago"/>
    <s v="AL"/>
    <s v="vermietet"/>
    <d v="2019-02-28T00:00:00"/>
    <s v="ZH639600"/>
    <s v="10403 PW MKl Kombi"/>
    <s v="SKODA OCTAVIA C 1.6TDI  ([1SG541 - b])"/>
    <x v="0"/>
    <s v="TMBJG7NE5K0044947"/>
    <s v="222.257.475"/>
    <x v="56"/>
    <s v="Grau-Metalic"/>
    <n v="1598"/>
    <n v="85"/>
    <s v="m a - Manuell/Automatisch"/>
    <s v="V - Vorderradantrieb"/>
    <n v="5"/>
    <n v="5"/>
    <x v="0"/>
    <n v="4"/>
    <n v="105"/>
    <x v="6"/>
    <s v="A"/>
    <d v="2019-02-28T00:00:00"/>
    <n v="10"/>
    <s v="28.02.2019"/>
    <n v="10"/>
    <s v="keine Eingabe"/>
  </r>
  <r>
    <s v="217009"/>
    <s v="145290"/>
    <s v="1231"/>
    <s v="Flottenmanagement ohne Finanzierung offen"/>
    <s v="GAMMARENAX AG"/>
    <s v="6410 Leitung Hauswartung"/>
    <s v="Isufi Fatmir"/>
    <s v="Poolfahrzeug HW "/>
    <m/>
    <s v="vermietet"/>
    <d v="2019-03-13T00:00:00"/>
    <s v="ZH934294"/>
    <s v="30301 LW gross"/>
    <s v="VOLKSWAGEN CADDY MAX 2.0TDI  ([3VE783 - a])"/>
    <x v="1"/>
    <s v="WV1ZZZ2KZKX061041"/>
    <s v="222.501.325"/>
    <x v="49"/>
    <s v="Weiss"/>
    <n v="1968"/>
    <n v="75"/>
    <s v="m - Mechanisch"/>
    <s v="V - Vorderradantrieb"/>
    <n v="5"/>
    <n v="2"/>
    <x v="0"/>
    <m/>
    <m/>
    <x v="1"/>
    <m/>
    <d v="2019-03-13T00:00:00"/>
    <n v="10"/>
    <s v="13.03.2019"/>
    <n v="10"/>
    <s v="keine Eingabe"/>
  </r>
  <r>
    <s v="217025"/>
    <s v="145314"/>
    <s v="1231"/>
    <s v="Flottenmanagement ohne Finanzierung offen"/>
    <s v="GAMMARENAX AG"/>
    <s v="6410 Leitung Hauswartung"/>
    <s v="Isufi Fatmir"/>
    <s v="Santos Justino"/>
    <m/>
    <s v="vermietet"/>
    <d v="2019-04-03T00:00:00"/>
    <s v="ZH691488"/>
    <s v="10403 PW MKl Kombi"/>
    <s v="VOLKSWAGEN PASSAT V 1.6 TDI  ([1VH915 - a])"/>
    <x v="3"/>
    <s v="WVWZZZ3CZKE071302"/>
    <s v="222.658.937"/>
    <x v="65"/>
    <s v="Grau-Metalic"/>
    <n v="1598"/>
    <n v="88"/>
    <s v="m a - Manuell/Automatisch"/>
    <s v="V - Vorderradantrieb"/>
    <n v="5"/>
    <n v="5"/>
    <x v="0"/>
    <n v="4.3"/>
    <n v="112"/>
    <x v="6"/>
    <s v="B"/>
    <d v="2019-04-03T00:00:00"/>
    <n v="10"/>
    <s v="03.04.2019"/>
    <n v="10"/>
    <s v="keine Eingab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B9AE1-80DD-465A-83D7-8B3712F93516}" name="PivotTable1" cacheId="0" applyNumberFormats="0" applyBorderFormats="0" applyFontFormats="0" applyPatternFormats="0" applyAlignmentFormats="0" applyWidthHeightFormats="1" dataCaption="Werte" grandTotalCaption="Total" updatedVersion="6" minRefreshableVersion="3" useAutoFormatting="1" itemPrintTitles="1" createdVersion="6" indent="0" outline="1" outlineData="1" multipleFieldFilters="0" rowHeaderCaption="Marke" colHeaderCaption="Treibstoffart">
  <location ref="A3:J35" firstHeaderRow="1" firstDataRow="3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3"/>
        <item x="5"/>
        <item x="0"/>
        <item x="2"/>
        <item x="4"/>
        <item t="default"/>
      </items>
    </pivotField>
    <pivotField showAll="0"/>
    <pivotField showAll="0"/>
    <pivotField axis="axisRow" showAll="0">
      <items count="67">
        <item x="0"/>
        <item x="2"/>
        <item x="33"/>
        <item x="3"/>
        <item x="40"/>
        <item x="55"/>
        <item x="56"/>
        <item x="63"/>
        <item x="10"/>
        <item x="12"/>
        <item x="7"/>
        <item x="23"/>
        <item x="34"/>
        <item x="25"/>
        <item x="11"/>
        <item x="5"/>
        <item x="4"/>
        <item x="36"/>
        <item x="54"/>
        <item x="47"/>
        <item x="50"/>
        <item x="58"/>
        <item x="48"/>
        <item x="52"/>
        <item x="59"/>
        <item x="57"/>
        <item x="60"/>
        <item x="64"/>
        <item x="65"/>
        <item x="61"/>
        <item x="62"/>
        <item x="15"/>
        <item x="16"/>
        <item x="20"/>
        <item x="18"/>
        <item x="45"/>
        <item x="19"/>
        <item x="31"/>
        <item x="21"/>
        <item x="22"/>
        <item x="27"/>
        <item x="17"/>
        <item x="35"/>
        <item x="29"/>
        <item x="42"/>
        <item x="32"/>
        <item x="8"/>
        <item x="14"/>
        <item x="44"/>
        <item x="28"/>
        <item x="6"/>
        <item x="37"/>
        <item x="41"/>
        <item x="46"/>
        <item x="38"/>
        <item x="13"/>
        <item x="1"/>
        <item x="39"/>
        <item x="51"/>
        <item x="43"/>
        <item x="49"/>
        <item x="24"/>
        <item x="9"/>
        <item x="30"/>
        <item x="53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n="Benzin" x="1"/>
        <item n="Diesel" x="0"/>
        <item t="default"/>
      </items>
    </pivotField>
    <pivotField showAll="0"/>
    <pivotField dataField="1" showAll="0"/>
    <pivotField axis="axisRow" dataField="1" showAll="0">
      <items count="9">
        <item sd="0" x="5"/>
        <item sd="0" x="4"/>
        <item sd="0" x="0"/>
        <item sd="0" x="2"/>
        <item sd="0" x="1"/>
        <item sd="0" x="7"/>
        <item sd="0" x="6"/>
        <item sd="0" x="3"/>
        <item t="default"/>
      </items>
    </pivotField>
    <pivotField showAll="0"/>
    <pivotField numFmtId="14"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3">
    <field x="14"/>
    <field x="28"/>
    <field x="17"/>
  </rowFields>
  <rowItems count="30">
    <i>
      <x/>
    </i>
    <i r="1">
      <x v="1"/>
    </i>
    <i r="1">
      <x v="2"/>
    </i>
    <i r="1">
      <x v="3"/>
    </i>
    <i r="1">
      <x v="4"/>
    </i>
    <i r="1">
      <x v="6"/>
    </i>
    <i>
      <x v="1"/>
    </i>
    <i r="1">
      <x v="3"/>
    </i>
    <i r="1">
      <x v="4"/>
    </i>
    <i r="1">
      <x v="5"/>
    </i>
    <i r="1">
      <x v="6"/>
    </i>
    <i r="1">
      <x v="7"/>
    </i>
    <i>
      <x v="2"/>
    </i>
    <i r="1">
      <x v="3"/>
    </i>
    <i r="1">
      <x v="4"/>
    </i>
    <i>
      <x v="3"/>
    </i>
    <i r="1">
      <x v="2"/>
    </i>
    <i r="1">
      <x v="3"/>
    </i>
    <i r="1">
      <x v="4"/>
    </i>
    <i r="1">
      <x v="6"/>
    </i>
    <i r="1">
      <x v="7"/>
    </i>
    <i>
      <x v="4"/>
    </i>
    <i r="1">
      <x v="1"/>
    </i>
    <i r="1">
      <x v="3"/>
    </i>
    <i r="1">
      <x v="4"/>
    </i>
    <i r="1">
      <x v="6"/>
    </i>
    <i>
      <x v="5"/>
    </i>
    <i r="1">
      <x/>
    </i>
    <i r="1">
      <x v="3"/>
    </i>
    <i t="grand">
      <x/>
    </i>
  </rowItems>
  <colFields count="2">
    <field x="25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Mittelwert CO2 Ausstoss (g/km)" fld="27" subtotal="average" baseField="14" baseItem="0" numFmtId="4"/>
    <dataField name="Anzahl von Emissionscode" fld="28" subtotal="count" baseField="0" baseItem="0"/>
    <dataField name="Mittelwert von Laufleistung" fld="34" subtotal="average" baseField="14" baseItem="0" numFmtId="3"/>
  </dataFields>
  <formats count="54">
    <format dxfId="0">
      <pivotArea dataOnly="0" labelOnly="1" outline="0" fieldPosition="0">
        <references count="2">
          <reference field="4294967294" count="1">
            <x v="1"/>
          </reference>
          <reference field="25" count="1" selected="0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1">
            <x v="1"/>
          </reference>
          <reference field="25" count="1" selected="0">
            <x v="1"/>
          </reference>
        </references>
      </pivotArea>
    </format>
    <format dxfId="2">
      <pivotArea dataOnly="0" labelOnly="1" fieldPosition="0">
        <references count="1">
          <reference field="25" count="1">
            <x v="0"/>
          </reference>
        </references>
      </pivotArea>
    </format>
    <format dxfId="3">
      <pivotArea dataOnly="0" labelOnly="1" fieldPosition="0">
        <references count="1">
          <reference field="25" count="1">
            <x v="1"/>
          </reference>
        </references>
      </pivotArea>
    </format>
    <format dxfId="4">
      <pivotArea dataOnly="0" labelOnly="1" fieldPosition="0">
        <references count="1">
          <reference field="25" count="1">
            <x v="0"/>
          </reference>
        </references>
      </pivotArea>
    </format>
    <format dxfId="5">
      <pivotArea dataOnly="0" labelOnly="1" fieldPosition="0">
        <references count="1">
          <reference field="25" count="1">
            <x v="1"/>
          </reference>
        </references>
      </pivotArea>
    </format>
    <format dxfId="6">
      <pivotArea outline="0" collapsedLevelsAreSubtotals="1" fieldPosition="0"/>
    </format>
    <format dxfId="7">
      <pivotArea type="origin" dataOnly="0" labelOnly="1" outline="0" fieldPosition="0"/>
    </format>
    <format dxfId="8">
      <pivotArea field="25" type="button" dataOnly="0" labelOnly="1" outline="0" axis="axisCol" fieldPosition="0"/>
    </format>
    <format dxfId="9">
      <pivotArea field="-2" type="button" dataOnly="0" labelOnly="1" outline="0" axis="axisCol" fieldPosition="1"/>
    </format>
    <format dxfId="10">
      <pivotArea type="topRight" dataOnly="0" labelOnly="1" outline="0" fieldPosition="0"/>
    </format>
    <format dxfId="11">
      <pivotArea field="14" type="button" dataOnly="0" labelOnly="1" outline="0" axis="axisRow" fieldPosition="0"/>
    </format>
    <format dxfId="12">
      <pivotArea dataOnly="0" labelOnly="1" fieldPosition="0">
        <references count="1">
          <reference field="25" count="2">
            <x v="0"/>
            <x v="1"/>
          </reference>
        </references>
      </pivotArea>
    </format>
    <format dxfId="13">
      <pivotArea field="2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4">
      <pivotArea field="2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5">
      <pivotArea field="2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6">
      <pivotArea field="2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7">
      <pivotArea dataOnly="0" labelOnly="1" outline="0" fieldPosition="0">
        <references count="2">
          <reference field="4294967294" count="2">
            <x v="0"/>
            <x v="1"/>
          </reference>
          <reference field="25" count="1" selected="0">
            <x v="0"/>
          </reference>
        </references>
      </pivotArea>
    </format>
    <format dxfId="18">
      <pivotArea dataOnly="0" labelOnly="1" outline="0" fieldPosition="0">
        <references count="2">
          <reference field="4294967294" count="2">
            <x v="0"/>
            <x v="1"/>
          </reference>
          <reference field="25" count="1" selected="0">
            <x v="1"/>
          </reference>
        </references>
      </pivotArea>
    </format>
    <format dxfId="19">
      <pivotArea field="14" type="button" dataOnly="0" labelOnly="1" outline="0" axis="axisRow" fieldPosition="0"/>
    </format>
    <format dxfId="20">
      <pivotArea field="25" type="button" dataOnly="0" labelOnly="1" outline="0" axis="axisCol" fieldPosition="0"/>
    </format>
    <format dxfId="21">
      <pivotArea field="25" type="button" dataOnly="0" labelOnly="1" outline="0" axis="axisCol" fieldPosition="0"/>
    </format>
    <format dxfId="22">
      <pivotArea outline="0" fieldPosition="0">
        <references count="1">
          <reference field="4294967294" count="1">
            <x v="2"/>
          </reference>
        </references>
      </pivotArea>
    </format>
    <format dxfId="23">
      <pivotArea field="25" type="button" dataOnly="0" labelOnly="1" outline="0" axis="axisCol" fieldPosition="0"/>
    </format>
    <format dxfId="24">
      <pivotArea field="-2" type="button" dataOnly="0" labelOnly="1" outline="0" axis="axisCol" fieldPosition="1"/>
    </format>
    <format dxfId="25">
      <pivotArea type="topRight" dataOnly="0" labelOnly="1" outline="0" offset="A1" fieldPosition="0"/>
    </format>
    <format dxfId="26">
      <pivotArea dataOnly="0" labelOnly="1" fieldPosition="0">
        <references count="1">
          <reference field="25" count="1">
            <x v="0"/>
          </reference>
        </references>
      </pivotArea>
    </format>
    <format dxfId="2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5" count="1" selected="0">
            <x v="0"/>
          </reference>
        </references>
      </pivotArea>
    </format>
    <format dxfId="28">
      <pivotArea type="topRight" dataOnly="0" labelOnly="1" outline="0" offset="B1:D1" fieldPosition="0"/>
    </format>
    <format dxfId="29">
      <pivotArea dataOnly="0" labelOnly="1" fieldPosition="0">
        <references count="1">
          <reference field="25" count="1">
            <x v="1"/>
          </reference>
        </references>
      </pivotArea>
    </format>
    <format dxfId="3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5" count="1" selected="0">
            <x v="1"/>
          </reference>
        </references>
      </pivotArea>
    </format>
    <format dxfId="31">
      <pivotArea field="2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2">
      <pivotArea field="2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3">
      <pivotArea field="25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34">
      <pivotArea field="2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5">
      <pivotArea field="2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6">
      <pivotArea field="25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37">
      <pivotArea field="2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8">
      <pivotArea field="2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9">
      <pivotArea field="25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40">
      <pivotArea field="2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1">
      <pivotArea field="2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2">
      <pivotArea field="25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43">
      <pivotArea type="topRight" dataOnly="0" labelOnly="1" outline="0" offset="G1" fieldPosition="0"/>
    </format>
    <format dxfId="44">
      <pivotArea field="2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5">
      <pivotArea field="2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6">
      <pivotArea field="25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47">
      <pivotArea field="28" grandCol="1" collapsedLevelsAreSubtotals="1" axis="axisRow" fieldPosition="1">
        <references count="3">
          <reference field="4294967294" count="1" selected="0">
            <x v="2"/>
          </reference>
          <reference field="14" count="1" selected="0">
            <x v="1"/>
          </reference>
          <reference field="28" count="1">
            <x v="6"/>
          </reference>
        </references>
      </pivotArea>
    </format>
    <format dxfId="48">
      <pivotArea field="2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9">
      <pivotArea field="2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0">
      <pivotArea field="25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51">
      <pivotArea field="2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2">
      <pivotArea field="2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3">
      <pivotArea field="25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9361-8B36-4F0D-8364-20A7E0EA4F17}">
  <dimension ref="A1:H15"/>
  <sheetViews>
    <sheetView tabSelected="1" zoomScale="210" zoomScaleNormal="150" workbookViewId="0">
      <selection activeCell="F15" sqref="F15"/>
    </sheetView>
  </sheetViews>
  <sheetFormatPr baseColWidth="10" defaultRowHeight="12.75" x14ac:dyDescent="0.2"/>
  <cols>
    <col min="1" max="1" width="15" customWidth="1"/>
    <col min="2" max="2" width="9.140625" customWidth="1"/>
    <col min="4" max="4" width="13" bestFit="1" customWidth="1"/>
    <col min="6" max="6" width="12.85546875" customWidth="1"/>
    <col min="7" max="7" width="12.140625" customWidth="1"/>
    <col min="8" max="8" width="14.28515625" customWidth="1"/>
  </cols>
  <sheetData>
    <row r="1" spans="1:8" ht="20.25" customHeight="1" x14ac:dyDescent="0.2">
      <c r="A1" s="10" t="s">
        <v>0</v>
      </c>
      <c r="B1" s="10"/>
      <c r="C1" s="10"/>
      <c r="D1" s="10"/>
      <c r="E1" s="10"/>
      <c r="F1" s="10"/>
      <c r="G1" s="10"/>
      <c r="H1" s="10"/>
    </row>
    <row r="2" spans="1:8" x14ac:dyDescent="0.2">
      <c r="A2" t="s">
        <v>25</v>
      </c>
    </row>
    <row r="3" spans="1:8" ht="38.25" x14ac:dyDescent="0.2">
      <c r="A3" s="8" t="s">
        <v>1</v>
      </c>
      <c r="B3" s="8" t="s">
        <v>10</v>
      </c>
      <c r="C3" s="8" t="s">
        <v>3</v>
      </c>
      <c r="D3" s="9" t="s">
        <v>9</v>
      </c>
      <c r="E3" s="9" t="s">
        <v>8</v>
      </c>
      <c r="F3" s="9" t="s">
        <v>19</v>
      </c>
      <c r="G3" s="2" t="s">
        <v>12</v>
      </c>
      <c r="H3" s="2" t="s">
        <v>18</v>
      </c>
    </row>
    <row r="4" spans="1:8" x14ac:dyDescent="0.2">
      <c r="A4" s="1" t="s">
        <v>4</v>
      </c>
      <c r="B4" s="1" t="s">
        <v>20</v>
      </c>
      <c r="C4" s="1">
        <v>31</v>
      </c>
      <c r="D4" s="3">
        <f>C4*E4</f>
        <v>1027960</v>
      </c>
      <c r="E4" s="3">
        <v>33160</v>
      </c>
      <c r="F4" s="1">
        <v>104</v>
      </c>
      <c r="G4" s="5">
        <f>F4/1000*D4</f>
        <v>106907.84</v>
      </c>
      <c r="H4" s="56">
        <f>G4/1000/10</f>
        <v>10.690783999999999</v>
      </c>
    </row>
    <row r="5" spans="1:8" x14ac:dyDescent="0.2">
      <c r="A5" s="1" t="s">
        <v>2</v>
      </c>
      <c r="B5" s="1" t="s">
        <v>20</v>
      </c>
      <c r="C5" s="1">
        <v>16</v>
      </c>
      <c r="D5" s="3">
        <f t="shared" ref="D5:D10" si="0">C5*E5</f>
        <v>586464</v>
      </c>
      <c r="E5" s="3">
        <v>36654</v>
      </c>
      <c r="F5" s="1">
        <v>117</v>
      </c>
      <c r="G5" s="4">
        <f t="shared" ref="G5:G10" si="1">F5/1000*D5</f>
        <v>68616.288</v>
      </c>
      <c r="H5" s="56">
        <f t="shared" ref="H5:H10" si="2">G5/1000/10</f>
        <v>6.8616288000000001</v>
      </c>
    </row>
    <row r="6" spans="1:8" x14ac:dyDescent="0.2">
      <c r="A6" s="1" t="s">
        <v>5</v>
      </c>
      <c r="B6" s="1" t="s">
        <v>22</v>
      </c>
      <c r="C6" s="1">
        <v>47</v>
      </c>
      <c r="D6" s="3">
        <f t="shared" si="0"/>
        <v>1219650</v>
      </c>
      <c r="E6" s="3">
        <v>25950</v>
      </c>
      <c r="F6" s="1">
        <v>145</v>
      </c>
      <c r="G6" s="5">
        <f>F6/1000*D6</f>
        <v>176849.25</v>
      </c>
      <c r="H6" s="56">
        <f t="shared" si="2"/>
        <v>17.684925</v>
      </c>
    </row>
    <row r="7" spans="1:8" x14ac:dyDescent="0.2">
      <c r="A7" s="1" t="s">
        <v>5</v>
      </c>
      <c r="B7" s="1" t="s">
        <v>24</v>
      </c>
      <c r="C7" s="1">
        <v>18</v>
      </c>
      <c r="D7" s="3">
        <f t="shared" si="0"/>
        <v>467100</v>
      </c>
      <c r="E7" s="3">
        <v>25950</v>
      </c>
      <c r="F7" s="1">
        <v>160</v>
      </c>
      <c r="G7" s="5">
        <f>F7/1000*D7</f>
        <v>74736</v>
      </c>
      <c r="H7" s="56">
        <f t="shared" si="2"/>
        <v>7.4736000000000002</v>
      </c>
    </row>
    <row r="8" spans="1:8" x14ac:dyDescent="0.2">
      <c r="A8" s="1" t="s">
        <v>6</v>
      </c>
      <c r="B8" s="1" t="s">
        <v>23</v>
      </c>
      <c r="C8" s="1">
        <v>31</v>
      </c>
      <c r="D8" s="3">
        <f t="shared" si="0"/>
        <v>719727</v>
      </c>
      <c r="E8" s="3">
        <v>23217</v>
      </c>
      <c r="F8" s="1">
        <v>184</v>
      </c>
      <c r="G8" s="4">
        <f t="shared" si="1"/>
        <v>132429.76800000001</v>
      </c>
      <c r="H8" s="56">
        <f t="shared" si="2"/>
        <v>13.242976800000003</v>
      </c>
    </row>
    <row r="9" spans="1:8" x14ac:dyDescent="0.2">
      <c r="A9" s="1" t="s">
        <v>7</v>
      </c>
      <c r="B9" s="1" t="s">
        <v>23</v>
      </c>
      <c r="C9" s="1">
        <v>6</v>
      </c>
      <c r="D9" s="3">
        <f t="shared" si="0"/>
        <v>107844</v>
      </c>
      <c r="E9" s="3">
        <v>17974</v>
      </c>
      <c r="F9" s="1">
        <v>257</v>
      </c>
      <c r="G9" s="4">
        <f t="shared" si="1"/>
        <v>27715.907999999999</v>
      </c>
      <c r="H9" s="56">
        <f t="shared" si="2"/>
        <v>2.7715907999999998</v>
      </c>
    </row>
    <row r="10" spans="1:8" x14ac:dyDescent="0.2">
      <c r="A10" s="1" t="s">
        <v>11</v>
      </c>
      <c r="B10" s="1" t="s">
        <v>21</v>
      </c>
      <c r="C10" s="1">
        <v>2</v>
      </c>
      <c r="D10" s="3">
        <f t="shared" si="0"/>
        <v>33414</v>
      </c>
      <c r="E10" s="3">
        <v>16707</v>
      </c>
      <c r="F10" s="1">
        <v>205</v>
      </c>
      <c r="G10" s="4">
        <f t="shared" si="1"/>
        <v>6849.87</v>
      </c>
      <c r="H10" s="56">
        <f t="shared" si="2"/>
        <v>0.68498700000000001</v>
      </c>
    </row>
    <row r="11" spans="1:8" x14ac:dyDescent="0.2">
      <c r="A11" s="1"/>
      <c r="B11" s="1"/>
      <c r="C11" s="4">
        <f>SUM(C4:C10)</f>
        <v>151</v>
      </c>
      <c r="D11" s="3">
        <f>SUM(D4:D10)</f>
        <v>4162159</v>
      </c>
      <c r="E11" s="6">
        <f t="shared" ref="E11" si="3">D11/C11</f>
        <v>27563.96688741722</v>
      </c>
      <c r="F11" s="7">
        <f>G11/D11*1000</f>
        <v>142.73960317229594</v>
      </c>
      <c r="G11" s="4">
        <f>SUM(G4:G10)</f>
        <v>594104.92400000012</v>
      </c>
      <c r="H11" s="56">
        <f>SUM(H4:H10)</f>
        <v>59.410492399999995</v>
      </c>
    </row>
    <row r="13" spans="1:8" x14ac:dyDescent="0.2">
      <c r="A13" t="s">
        <v>13</v>
      </c>
      <c r="B13" t="s">
        <v>14</v>
      </c>
    </row>
    <row r="14" spans="1:8" x14ac:dyDescent="0.2">
      <c r="A14" t="s">
        <v>15</v>
      </c>
      <c r="B14" t="s">
        <v>17</v>
      </c>
    </row>
    <row r="15" spans="1:8" x14ac:dyDescent="0.2">
      <c r="B15" t="s">
        <v>16</v>
      </c>
    </row>
  </sheetData>
  <mergeCells count="1">
    <mergeCell ref="A1:H1"/>
  </mergeCell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160F-0CFE-4F64-A44B-AAE002FA20C1}">
  <dimension ref="A3:J35"/>
  <sheetViews>
    <sheetView workbookViewId="0">
      <selection activeCell="B39" sqref="B39"/>
    </sheetView>
  </sheetViews>
  <sheetFormatPr baseColWidth="10" defaultRowHeight="12.75" x14ac:dyDescent="0.2"/>
  <cols>
    <col min="1" max="1" width="16.5703125" style="16" customWidth="1"/>
    <col min="2" max="2" width="29" style="16" bestFit="1" customWidth="1"/>
    <col min="3" max="3" width="25.28515625" style="16" bestFit="1" customWidth="1"/>
    <col min="4" max="4" width="25.85546875" style="16" hidden="1" customWidth="1"/>
    <col min="5" max="5" width="29" style="16" bestFit="1" customWidth="1"/>
    <col min="6" max="6" width="12" style="16" bestFit="1" customWidth="1"/>
    <col min="7" max="7" width="25.85546875" style="16" hidden="1" customWidth="1"/>
    <col min="8" max="8" width="22.5703125" style="16" bestFit="1" customWidth="1"/>
    <col min="9" max="9" width="19.28515625" style="16" bestFit="1" customWidth="1"/>
    <col min="10" max="10" width="22.140625" style="16" bestFit="1" customWidth="1"/>
    <col min="11" max="11" width="12" style="16" bestFit="1" customWidth="1"/>
    <col min="12" max="12" width="11" style="16" bestFit="1" customWidth="1"/>
    <col min="13" max="16" width="12" style="16" bestFit="1" customWidth="1"/>
    <col min="17" max="18" width="11" style="16" bestFit="1" customWidth="1"/>
    <col min="19" max="19" width="12" style="16" bestFit="1" customWidth="1"/>
    <col min="20" max="20" width="25.28515625" style="16" bestFit="1" customWidth="1"/>
    <col min="21" max="22" width="12" style="16" bestFit="1" customWidth="1"/>
    <col min="23" max="23" width="11" style="16" bestFit="1" customWidth="1"/>
    <col min="24" max="27" width="12" style="16" bestFit="1" customWidth="1"/>
    <col min="28" max="28" width="11" style="16" bestFit="1" customWidth="1"/>
    <col min="29" max="29" width="12" style="16" bestFit="1" customWidth="1"/>
    <col min="30" max="30" width="11" style="16" bestFit="1" customWidth="1"/>
    <col min="31" max="34" width="12" style="16" bestFit="1" customWidth="1"/>
    <col min="35" max="36" width="11" style="16" bestFit="1" customWidth="1"/>
    <col min="37" max="37" width="12" style="16" bestFit="1" customWidth="1"/>
    <col min="38" max="38" width="36" style="16" bestFit="1" customWidth="1"/>
    <col min="39" max="39" width="32.42578125" style="16" bestFit="1" customWidth="1"/>
    <col min="40" max="40" width="29" style="16" bestFit="1" customWidth="1"/>
    <col min="41" max="41" width="11" style="16" bestFit="1" customWidth="1"/>
    <col min="42" max="46" width="12" style="16" bestFit="1" customWidth="1"/>
    <col min="47" max="47" width="11" style="16" bestFit="1" customWidth="1"/>
    <col min="48" max="51" width="12" style="16" bestFit="1" customWidth="1"/>
    <col min="52" max="52" width="10" style="16" bestFit="1" customWidth="1"/>
    <col min="53" max="53" width="12" style="16" bestFit="1" customWidth="1"/>
    <col min="54" max="54" width="6.5703125" style="16" bestFit="1" customWidth="1"/>
    <col min="55" max="57" width="12" style="16" bestFit="1" customWidth="1"/>
    <col min="58" max="58" width="11" style="16" bestFit="1" customWidth="1"/>
    <col min="59" max="60" width="12" style="16" bestFit="1" customWidth="1"/>
    <col min="61" max="61" width="11" style="16" bestFit="1" customWidth="1"/>
    <col min="62" max="84" width="12" style="16" bestFit="1" customWidth="1"/>
    <col min="85" max="85" width="11" style="16" bestFit="1" customWidth="1"/>
    <col min="86" max="92" width="12" style="16" bestFit="1" customWidth="1"/>
    <col min="93" max="94" width="11" style="16" bestFit="1" customWidth="1"/>
    <col min="95" max="109" width="12" style="16" bestFit="1" customWidth="1"/>
    <col min="110" max="110" width="6.5703125" style="16" bestFit="1" customWidth="1"/>
    <col min="111" max="124" width="12" style="16" bestFit="1" customWidth="1"/>
    <col min="125" max="125" width="11" style="16" bestFit="1" customWidth="1"/>
    <col min="126" max="132" width="12" style="16" bestFit="1" customWidth="1"/>
    <col min="133" max="133" width="11" style="16" bestFit="1" customWidth="1"/>
    <col min="134" max="134" width="12" style="16" bestFit="1" customWidth="1"/>
    <col min="135" max="135" width="11" style="16" bestFit="1" customWidth="1"/>
    <col min="136" max="147" width="12" style="16" bestFit="1" customWidth="1"/>
    <col min="148" max="148" width="11" style="16" bestFit="1" customWidth="1"/>
    <col min="149" max="158" width="12" style="16" bestFit="1" customWidth="1"/>
    <col min="159" max="159" width="14" style="16" bestFit="1" customWidth="1"/>
    <col min="160" max="160" width="6.5703125" style="16" bestFit="1" customWidth="1"/>
    <col min="161" max="161" width="11.140625" style="16" bestFit="1" customWidth="1"/>
    <col min="162" max="162" width="11" style="16" bestFit="1" customWidth="1"/>
    <col min="163" max="167" width="12" style="16" bestFit="1" customWidth="1"/>
    <col min="168" max="168" width="11" style="16" bestFit="1" customWidth="1"/>
    <col min="169" max="172" width="12" style="16" bestFit="1" customWidth="1"/>
    <col min="173" max="173" width="10" style="16" bestFit="1" customWidth="1"/>
    <col min="174" max="174" width="12" style="16" bestFit="1" customWidth="1"/>
    <col min="175" max="175" width="6" style="16" bestFit="1" customWidth="1"/>
    <col min="176" max="178" width="12" style="16" bestFit="1" customWidth="1"/>
    <col min="179" max="179" width="11" style="16" bestFit="1" customWidth="1"/>
    <col min="180" max="181" width="12" style="16" bestFit="1" customWidth="1"/>
    <col min="182" max="182" width="11" style="16" bestFit="1" customWidth="1"/>
    <col min="183" max="205" width="12" style="16" bestFit="1" customWidth="1"/>
    <col min="206" max="206" width="11" style="16" bestFit="1" customWidth="1"/>
    <col min="207" max="213" width="12" style="16" bestFit="1" customWidth="1"/>
    <col min="214" max="215" width="11" style="16" bestFit="1" customWidth="1"/>
    <col min="216" max="230" width="12" style="16" bestFit="1" customWidth="1"/>
    <col min="231" max="231" width="6" style="16" bestFit="1" customWidth="1"/>
    <col min="232" max="245" width="12" style="16" bestFit="1" customWidth="1"/>
    <col min="246" max="246" width="11" style="16" bestFit="1" customWidth="1"/>
    <col min="247" max="253" width="12" style="16" bestFit="1" customWidth="1"/>
    <col min="254" max="254" width="11" style="16" bestFit="1" customWidth="1"/>
    <col min="255" max="255" width="12" style="16" bestFit="1" customWidth="1"/>
    <col min="256" max="256" width="11" style="16" bestFit="1" customWidth="1"/>
    <col min="257" max="268" width="12" style="16" bestFit="1" customWidth="1"/>
    <col min="269" max="269" width="11" style="16" bestFit="1" customWidth="1"/>
    <col min="270" max="279" width="12" style="16" bestFit="1" customWidth="1"/>
    <col min="280" max="280" width="14" style="16" bestFit="1" customWidth="1"/>
    <col min="281" max="281" width="6.28515625" style="16" bestFit="1" customWidth="1"/>
    <col min="282" max="282" width="35.28515625" style="16" bestFit="1" customWidth="1"/>
    <col min="283" max="283" width="31.7109375" style="16" bestFit="1" customWidth="1"/>
    <col min="284" max="284" width="37.28515625" style="16" bestFit="1" customWidth="1"/>
    <col min="285" max="285" width="33.5703125" style="16" bestFit="1" customWidth="1"/>
    <col min="286" max="16384" width="11.42578125" style="16"/>
  </cols>
  <sheetData>
    <row r="3" spans="1:10" x14ac:dyDescent="0.2">
      <c r="A3" s="11"/>
      <c r="B3" s="12" t="s">
        <v>26</v>
      </c>
      <c r="C3" s="13"/>
      <c r="D3" s="13"/>
      <c r="E3" s="14"/>
      <c r="F3" s="14"/>
      <c r="G3" s="14"/>
      <c r="H3" s="11"/>
      <c r="I3" s="11"/>
      <c r="J3" s="15"/>
    </row>
    <row r="4" spans="1:10" ht="30.75" customHeight="1" x14ac:dyDescent="0.2">
      <c r="A4" s="11"/>
      <c r="B4" s="17" t="s">
        <v>27</v>
      </c>
      <c r="C4" s="17"/>
      <c r="D4" s="17"/>
      <c r="E4" s="18" t="s">
        <v>28</v>
      </c>
      <c r="F4" s="18"/>
      <c r="G4" s="18"/>
      <c r="H4" s="19" t="s">
        <v>29</v>
      </c>
      <c r="I4" s="19" t="s">
        <v>30</v>
      </c>
      <c r="J4" s="20" t="s">
        <v>31</v>
      </c>
    </row>
    <row r="5" spans="1:10" ht="38.25" x14ac:dyDescent="0.2">
      <c r="A5" s="21" t="s">
        <v>32</v>
      </c>
      <c r="B5" s="13" t="s">
        <v>33</v>
      </c>
      <c r="C5" s="13" t="s">
        <v>34</v>
      </c>
      <c r="D5" s="22" t="s">
        <v>35</v>
      </c>
      <c r="E5" s="14" t="s">
        <v>33</v>
      </c>
      <c r="F5" s="23" t="s">
        <v>34</v>
      </c>
      <c r="G5" s="24" t="s">
        <v>35</v>
      </c>
      <c r="H5" s="19"/>
      <c r="I5" s="19"/>
      <c r="J5" s="20"/>
    </row>
    <row r="6" spans="1:10" x14ac:dyDescent="0.2">
      <c r="A6" s="21" t="s">
        <v>36</v>
      </c>
      <c r="B6" s="25">
        <v>160.05555555555554</v>
      </c>
      <c r="C6" s="26">
        <v>18</v>
      </c>
      <c r="D6" s="27">
        <v>18885.008988814454</v>
      </c>
      <c r="E6" s="25">
        <v>145.44117647058823</v>
      </c>
      <c r="F6" s="26">
        <v>47</v>
      </c>
      <c r="G6" s="27">
        <v>29051.111583937833</v>
      </c>
      <c r="H6" s="25">
        <v>150.5</v>
      </c>
      <c r="I6" s="26">
        <v>65</v>
      </c>
      <c r="J6" s="27">
        <v>25949.588758306971</v>
      </c>
    </row>
    <row r="7" spans="1:10" x14ac:dyDescent="0.2">
      <c r="A7" s="28" t="s">
        <v>37</v>
      </c>
      <c r="B7" s="25">
        <v>190.66666666666666</v>
      </c>
      <c r="C7" s="26">
        <v>3</v>
      </c>
      <c r="D7" s="27">
        <v>19047.994490620276</v>
      </c>
      <c r="E7" s="25"/>
      <c r="F7" s="26"/>
      <c r="G7" s="27"/>
      <c r="H7" s="25">
        <v>190.66666666666666</v>
      </c>
      <c r="I7" s="26">
        <v>3</v>
      </c>
      <c r="J7" s="27">
        <v>19047.994490620276</v>
      </c>
    </row>
    <row r="8" spans="1:10" x14ac:dyDescent="0.2">
      <c r="A8" s="28" t="s">
        <v>38</v>
      </c>
      <c r="B8" s="25">
        <v>160</v>
      </c>
      <c r="C8" s="26">
        <v>2</v>
      </c>
      <c r="D8" s="27">
        <v>13453.581217640112</v>
      </c>
      <c r="E8" s="25">
        <v>155</v>
      </c>
      <c r="F8" s="26">
        <v>1</v>
      </c>
      <c r="G8" s="27">
        <v>63591.364583333328</v>
      </c>
      <c r="H8" s="25">
        <v>158.33333333333334</v>
      </c>
      <c r="I8" s="26">
        <v>3</v>
      </c>
      <c r="J8" s="27">
        <v>30166.175672871188</v>
      </c>
    </row>
    <row r="9" spans="1:10" x14ac:dyDescent="0.2">
      <c r="A9" s="28" t="s">
        <v>39</v>
      </c>
      <c r="B9" s="25">
        <v>159.5</v>
      </c>
      <c r="C9" s="26">
        <v>8</v>
      </c>
      <c r="D9" s="27">
        <v>17431.892517641103</v>
      </c>
      <c r="E9" s="25">
        <v>152.31818181818181</v>
      </c>
      <c r="F9" s="26">
        <v>22</v>
      </c>
      <c r="G9" s="27">
        <v>25584.243003400097</v>
      </c>
      <c r="H9" s="25">
        <v>154.23333333333332</v>
      </c>
      <c r="I9" s="26">
        <v>30</v>
      </c>
      <c r="J9" s="27">
        <v>23410.282873864366</v>
      </c>
    </row>
    <row r="10" spans="1:10" x14ac:dyDescent="0.2">
      <c r="A10" s="28" t="s">
        <v>40</v>
      </c>
      <c r="B10" s="25">
        <v>140.25</v>
      </c>
      <c r="C10" s="26">
        <v>4</v>
      </c>
      <c r="D10" s="27">
        <v>23595.098247942406</v>
      </c>
      <c r="E10" s="25">
        <v>130.81818181818181</v>
      </c>
      <c r="F10" s="26">
        <v>24</v>
      </c>
      <c r="G10" s="27">
        <v>31369.492460184199</v>
      </c>
      <c r="H10" s="25">
        <v>133.33333333333334</v>
      </c>
      <c r="I10" s="26">
        <v>28</v>
      </c>
      <c r="J10" s="27">
        <v>29955.966239776601</v>
      </c>
    </row>
    <row r="11" spans="1:10" x14ac:dyDescent="0.2">
      <c r="A11" s="28" t="s">
        <v>41</v>
      </c>
      <c r="B11" s="25">
        <v>152</v>
      </c>
      <c r="C11" s="26">
        <v>1</v>
      </c>
      <c r="D11" s="27">
        <v>22043.482758620688</v>
      </c>
      <c r="E11" s="25"/>
      <c r="F11" s="26"/>
      <c r="G11" s="27"/>
      <c r="H11" s="25">
        <v>152</v>
      </c>
      <c r="I11" s="26">
        <v>1</v>
      </c>
      <c r="J11" s="27">
        <v>22043.482758620688</v>
      </c>
    </row>
    <row r="12" spans="1:10" x14ac:dyDescent="0.2">
      <c r="A12" s="21" t="s">
        <v>42</v>
      </c>
      <c r="B12" s="25"/>
      <c r="C12" s="26"/>
      <c r="D12" s="27"/>
      <c r="E12" s="25">
        <v>117.4</v>
      </c>
      <c r="F12" s="26">
        <v>16</v>
      </c>
      <c r="G12" s="27">
        <v>36654.182299243905</v>
      </c>
      <c r="H12" s="25">
        <v>117.4</v>
      </c>
      <c r="I12" s="26">
        <v>16</v>
      </c>
      <c r="J12" s="27">
        <v>36654.182299243905</v>
      </c>
    </row>
    <row r="13" spans="1:10" x14ac:dyDescent="0.2">
      <c r="A13" s="28" t="s">
        <v>39</v>
      </c>
      <c r="B13" s="25"/>
      <c r="C13" s="26"/>
      <c r="D13" s="27"/>
      <c r="E13" s="25">
        <v>135.80000000000001</v>
      </c>
      <c r="F13" s="26">
        <v>6</v>
      </c>
      <c r="G13" s="27">
        <v>43403.538694754643</v>
      </c>
      <c r="H13" s="25">
        <v>135.80000000000001</v>
      </c>
      <c r="I13" s="26">
        <v>6</v>
      </c>
      <c r="J13" s="27">
        <v>43403.538694754643</v>
      </c>
    </row>
    <row r="14" spans="1:10" x14ac:dyDescent="0.2">
      <c r="A14" s="28" t="s">
        <v>40</v>
      </c>
      <c r="B14" s="25"/>
      <c r="C14" s="26"/>
      <c r="D14" s="27"/>
      <c r="E14" s="25">
        <v>104</v>
      </c>
      <c r="F14" s="26">
        <v>7</v>
      </c>
      <c r="G14" s="27">
        <v>31058.27958583803</v>
      </c>
      <c r="H14" s="25">
        <v>104</v>
      </c>
      <c r="I14" s="26">
        <v>7</v>
      </c>
      <c r="J14" s="27">
        <v>31058.27958583803</v>
      </c>
    </row>
    <row r="15" spans="1:10" x14ac:dyDescent="0.2">
      <c r="A15" s="28" t="s">
        <v>43</v>
      </c>
      <c r="B15" s="25"/>
      <c r="C15" s="26"/>
      <c r="D15" s="27"/>
      <c r="E15" s="25">
        <v>121</v>
      </c>
      <c r="F15" s="26">
        <v>2</v>
      </c>
      <c r="G15" s="27">
        <v>35038.564248251743</v>
      </c>
      <c r="H15" s="25">
        <v>121</v>
      </c>
      <c r="I15" s="26">
        <v>2</v>
      </c>
      <c r="J15" s="27">
        <v>35038.564248251743</v>
      </c>
    </row>
    <row r="16" spans="1:10" x14ac:dyDescent="0.2">
      <c r="A16" s="28" t="s">
        <v>41</v>
      </c>
      <c r="B16" s="25"/>
      <c r="C16" s="26"/>
      <c r="D16" s="27"/>
      <c r="E16" s="25">
        <v>112</v>
      </c>
      <c r="F16" s="26">
        <v>1</v>
      </c>
      <c r="G16" s="27" t="e">
        <v>#DIV/0!</v>
      </c>
      <c r="H16" s="25">
        <v>112</v>
      </c>
      <c r="I16" s="26">
        <v>1</v>
      </c>
      <c r="J16" s="29" t="e">
        <v>#DIV/0!</v>
      </c>
    </row>
    <row r="17" spans="1:10" x14ac:dyDescent="0.2">
      <c r="A17" s="28" t="s">
        <v>44</v>
      </c>
      <c r="B17" s="25"/>
      <c r="C17" s="26"/>
      <c r="D17" s="27"/>
      <c r="E17" s="25"/>
      <c r="F17" s="26"/>
      <c r="G17" s="27">
        <v>38560.599022004892</v>
      </c>
      <c r="H17" s="25"/>
      <c r="I17" s="26"/>
      <c r="J17" s="27">
        <v>38560.599022004892</v>
      </c>
    </row>
    <row r="18" spans="1:10" x14ac:dyDescent="0.2">
      <c r="A18" s="21" t="s">
        <v>11</v>
      </c>
      <c r="B18" s="25"/>
      <c r="C18" s="26"/>
      <c r="D18" s="27"/>
      <c r="E18" s="25">
        <v>205.5</v>
      </c>
      <c r="F18" s="26">
        <v>2</v>
      </c>
      <c r="G18" s="27">
        <v>16707.087501667334</v>
      </c>
      <c r="H18" s="25">
        <v>205.5</v>
      </c>
      <c r="I18" s="26">
        <v>2</v>
      </c>
      <c r="J18" s="27">
        <v>16707.087501667334</v>
      </c>
    </row>
    <row r="19" spans="1:10" x14ac:dyDescent="0.2">
      <c r="A19" s="28" t="s">
        <v>39</v>
      </c>
      <c r="B19" s="25"/>
      <c r="C19" s="26"/>
      <c r="D19" s="27"/>
      <c r="E19" s="25">
        <v>207</v>
      </c>
      <c r="F19" s="26">
        <v>1</v>
      </c>
      <c r="G19" s="27">
        <v>22799.379084967321</v>
      </c>
      <c r="H19" s="25">
        <v>207</v>
      </c>
      <c r="I19" s="26">
        <v>1</v>
      </c>
      <c r="J19" s="27">
        <v>22799.379084967321</v>
      </c>
    </row>
    <row r="20" spans="1:10" x14ac:dyDescent="0.2">
      <c r="A20" s="28" t="s">
        <v>40</v>
      </c>
      <c r="B20" s="25"/>
      <c r="C20" s="26"/>
      <c r="D20" s="27"/>
      <c r="E20" s="25">
        <v>204</v>
      </c>
      <c r="F20" s="26">
        <v>1</v>
      </c>
      <c r="G20" s="27">
        <v>10614.795918367347</v>
      </c>
      <c r="H20" s="25">
        <v>204</v>
      </c>
      <c r="I20" s="26">
        <v>1</v>
      </c>
      <c r="J20" s="27">
        <v>10614.795918367347</v>
      </c>
    </row>
    <row r="21" spans="1:10" x14ac:dyDescent="0.2">
      <c r="A21" s="21" t="s">
        <v>45</v>
      </c>
      <c r="B21" s="25"/>
      <c r="C21" s="26"/>
      <c r="D21" s="27"/>
      <c r="E21" s="25">
        <v>103.96666666666667</v>
      </c>
      <c r="F21" s="26">
        <v>31</v>
      </c>
      <c r="G21" s="27">
        <v>33159.967918736984</v>
      </c>
      <c r="H21" s="25">
        <v>103.96666666666667</v>
      </c>
      <c r="I21" s="26">
        <v>31</v>
      </c>
      <c r="J21" s="27">
        <v>33159.967918736984</v>
      </c>
    </row>
    <row r="22" spans="1:10" x14ac:dyDescent="0.2">
      <c r="A22" s="28" t="s">
        <v>38</v>
      </c>
      <c r="B22" s="25"/>
      <c r="C22" s="26"/>
      <c r="D22" s="27"/>
      <c r="E22" s="25">
        <v>123</v>
      </c>
      <c r="F22" s="26">
        <v>2</v>
      </c>
      <c r="G22" s="27">
        <v>23664.699107640823</v>
      </c>
      <c r="H22" s="25">
        <v>123</v>
      </c>
      <c r="I22" s="26">
        <v>2</v>
      </c>
      <c r="J22" s="27">
        <v>23664.699107640823</v>
      </c>
    </row>
    <row r="23" spans="1:10" x14ac:dyDescent="0.2">
      <c r="A23" s="28" t="s">
        <v>39</v>
      </c>
      <c r="B23" s="25"/>
      <c r="C23" s="26"/>
      <c r="D23" s="27"/>
      <c r="E23" s="25">
        <v>99</v>
      </c>
      <c r="F23" s="26">
        <v>9</v>
      </c>
      <c r="G23" s="27">
        <v>35358.641896658832</v>
      </c>
      <c r="H23" s="25">
        <v>99</v>
      </c>
      <c r="I23" s="26">
        <v>9</v>
      </c>
      <c r="J23" s="27">
        <v>35358.641896658832</v>
      </c>
    </row>
    <row r="24" spans="1:10" x14ac:dyDescent="0.2">
      <c r="A24" s="28" t="s">
        <v>40</v>
      </c>
      <c r="B24" s="25"/>
      <c r="C24" s="26"/>
      <c r="D24" s="27"/>
      <c r="E24" s="25">
        <v>103.64285714285714</v>
      </c>
      <c r="F24" s="26">
        <v>14</v>
      </c>
      <c r="G24" s="27">
        <v>34560.844154962477</v>
      </c>
      <c r="H24" s="25">
        <v>103.64285714285714</v>
      </c>
      <c r="I24" s="26">
        <v>14</v>
      </c>
      <c r="J24" s="27">
        <v>34560.844154962477</v>
      </c>
    </row>
    <row r="25" spans="1:10" x14ac:dyDescent="0.2">
      <c r="A25" s="28" t="s">
        <v>41</v>
      </c>
      <c r="B25" s="25"/>
      <c r="C25" s="26"/>
      <c r="D25" s="27"/>
      <c r="E25" s="25">
        <v>105</v>
      </c>
      <c r="F25" s="26">
        <v>6</v>
      </c>
      <c r="G25" s="27">
        <v>29130.877405232099</v>
      </c>
      <c r="H25" s="25">
        <v>105</v>
      </c>
      <c r="I25" s="26">
        <v>6</v>
      </c>
      <c r="J25" s="27">
        <v>29130.877405232099</v>
      </c>
    </row>
    <row r="26" spans="1:10" x14ac:dyDescent="0.2">
      <c r="A26" s="28" t="s">
        <v>44</v>
      </c>
      <c r="B26" s="25"/>
      <c r="C26" s="26"/>
      <c r="D26" s="27"/>
      <c r="E26" s="25"/>
      <c r="F26" s="26"/>
      <c r="G26" s="27">
        <v>32895.625</v>
      </c>
      <c r="H26" s="25"/>
      <c r="I26" s="26"/>
      <c r="J26" s="27">
        <v>32895.625</v>
      </c>
    </row>
    <row r="27" spans="1:10" x14ac:dyDescent="0.2">
      <c r="A27" s="21" t="s">
        <v>46</v>
      </c>
      <c r="B27" s="25"/>
      <c r="C27" s="26"/>
      <c r="D27" s="27"/>
      <c r="E27" s="25">
        <v>184.12903225806451</v>
      </c>
      <c r="F27" s="26">
        <v>31</v>
      </c>
      <c r="G27" s="27">
        <v>23216.781045819007</v>
      </c>
      <c r="H27" s="25">
        <v>184.12903225806451</v>
      </c>
      <c r="I27" s="26">
        <v>31</v>
      </c>
      <c r="J27" s="27">
        <v>23216.781045819011</v>
      </c>
    </row>
    <row r="28" spans="1:10" x14ac:dyDescent="0.2">
      <c r="A28" s="28" t="s">
        <v>37</v>
      </c>
      <c r="B28" s="25"/>
      <c r="C28" s="26"/>
      <c r="D28" s="27"/>
      <c r="E28" s="25">
        <v>227</v>
      </c>
      <c r="F28" s="26">
        <v>1</v>
      </c>
      <c r="G28" s="27">
        <v>21921.891064871481</v>
      </c>
      <c r="H28" s="25">
        <v>227</v>
      </c>
      <c r="I28" s="26">
        <v>1</v>
      </c>
      <c r="J28" s="27">
        <v>21921.891064871481</v>
      </c>
    </row>
    <row r="29" spans="1:10" x14ac:dyDescent="0.2">
      <c r="A29" s="28" t="s">
        <v>39</v>
      </c>
      <c r="B29" s="25"/>
      <c r="C29" s="26"/>
      <c r="D29" s="27"/>
      <c r="E29" s="25">
        <v>206.28571428571428</v>
      </c>
      <c r="F29" s="26">
        <v>7</v>
      </c>
      <c r="G29" s="27">
        <v>19901.811049357057</v>
      </c>
      <c r="H29" s="25">
        <v>206.28571428571428</v>
      </c>
      <c r="I29" s="26">
        <v>7</v>
      </c>
      <c r="J29" s="27">
        <v>19901.811049357057</v>
      </c>
    </row>
    <row r="30" spans="1:10" x14ac:dyDescent="0.2">
      <c r="A30" s="28" t="s">
        <v>40</v>
      </c>
      <c r="B30" s="25"/>
      <c r="C30" s="26"/>
      <c r="D30" s="27"/>
      <c r="E30" s="25">
        <v>172.22222222222223</v>
      </c>
      <c r="F30" s="26">
        <v>18</v>
      </c>
      <c r="G30" s="27">
        <v>26264.897760821597</v>
      </c>
      <c r="H30" s="25">
        <v>172.22222222222223</v>
      </c>
      <c r="I30" s="26">
        <v>18</v>
      </c>
      <c r="J30" s="27">
        <v>26264.897760821597</v>
      </c>
    </row>
    <row r="31" spans="1:10" x14ac:dyDescent="0.2">
      <c r="A31" s="28" t="s">
        <v>41</v>
      </c>
      <c r="B31" s="25"/>
      <c r="C31" s="26"/>
      <c r="D31" s="27"/>
      <c r="E31" s="25">
        <v>187.4</v>
      </c>
      <c r="F31" s="26">
        <v>5</v>
      </c>
      <c r="G31" s="27">
        <v>15625.175817352676</v>
      </c>
      <c r="H31" s="25">
        <v>187.4</v>
      </c>
      <c r="I31" s="26">
        <v>5</v>
      </c>
      <c r="J31" s="27">
        <v>15625.175817352676</v>
      </c>
    </row>
    <row r="32" spans="1:10" x14ac:dyDescent="0.2">
      <c r="A32" s="21" t="s">
        <v>7</v>
      </c>
      <c r="B32" s="25"/>
      <c r="C32" s="26"/>
      <c r="D32" s="27"/>
      <c r="E32" s="25">
        <v>257.33333333333331</v>
      </c>
      <c r="F32" s="26">
        <v>6</v>
      </c>
      <c r="G32" s="27">
        <v>17973.569997684568</v>
      </c>
      <c r="H32" s="25">
        <v>257.33333333333331</v>
      </c>
      <c r="I32" s="26">
        <v>6</v>
      </c>
      <c r="J32" s="27">
        <v>17973.569997684568</v>
      </c>
    </row>
    <row r="33" spans="1:10" x14ac:dyDescent="0.2">
      <c r="A33" s="28" t="s">
        <v>47</v>
      </c>
      <c r="B33" s="25"/>
      <c r="C33" s="26"/>
      <c r="D33" s="27"/>
      <c r="E33" s="25">
        <v>279</v>
      </c>
      <c r="F33" s="26">
        <v>1</v>
      </c>
      <c r="G33" s="27">
        <v>14165.305997552019</v>
      </c>
      <c r="H33" s="25">
        <v>279</v>
      </c>
      <c r="I33" s="26">
        <v>1</v>
      </c>
      <c r="J33" s="27">
        <v>14165.305997552019</v>
      </c>
    </row>
    <row r="34" spans="1:10" x14ac:dyDescent="0.2">
      <c r="A34" s="28" t="s">
        <v>39</v>
      </c>
      <c r="B34" s="25"/>
      <c r="C34" s="26"/>
      <c r="D34" s="27"/>
      <c r="E34" s="25">
        <v>253</v>
      </c>
      <c r="F34" s="26">
        <v>5</v>
      </c>
      <c r="G34" s="27">
        <v>18735.222797711078</v>
      </c>
      <c r="H34" s="25">
        <v>253</v>
      </c>
      <c r="I34" s="26">
        <v>5</v>
      </c>
      <c r="J34" s="27">
        <v>18735.222797711078</v>
      </c>
    </row>
    <row r="35" spans="1:10" x14ac:dyDescent="0.2">
      <c r="A35" s="21" t="s">
        <v>48</v>
      </c>
      <c r="B35" s="25">
        <v>160.05555555555554</v>
      </c>
      <c r="C35" s="26">
        <v>18</v>
      </c>
      <c r="D35" s="27">
        <v>18885.008988814454</v>
      </c>
      <c r="E35" s="25">
        <v>148.20338983050848</v>
      </c>
      <c r="F35" s="26">
        <v>133</v>
      </c>
      <c r="G35" s="27">
        <v>28914.924790271521</v>
      </c>
      <c r="H35" s="25">
        <v>149.77205882352942</v>
      </c>
      <c r="I35" s="26">
        <v>151</v>
      </c>
      <c r="J35" s="27">
        <v>27661.185315089399</v>
      </c>
    </row>
  </sheetData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C552-FB4B-4D9C-B62F-95CDB8562929}">
  <dimension ref="A1:AI155"/>
  <sheetViews>
    <sheetView workbookViewId="0">
      <pane xSplit="1" topLeftCell="Q1" activePane="topRight" state="frozen"/>
      <selection pane="topRight" activeCell="AD163" sqref="AD163"/>
    </sheetView>
  </sheetViews>
  <sheetFormatPr baseColWidth="10" defaultRowHeight="12.75" x14ac:dyDescent="0.2"/>
  <cols>
    <col min="1" max="1" width="9.42578125" style="16" customWidth="1"/>
    <col min="2" max="3" width="10.7109375" style="16" customWidth="1"/>
    <col min="4" max="4" width="29.42578125" style="16" customWidth="1"/>
    <col min="5" max="5" width="14.42578125" style="16" customWidth="1"/>
    <col min="6" max="6" width="18.140625" style="16" customWidth="1"/>
    <col min="7" max="8" width="17.85546875" style="16" customWidth="1"/>
    <col min="9" max="9" width="11.7109375" style="16" customWidth="1"/>
    <col min="10" max="10" width="9.140625" style="16" customWidth="1"/>
    <col min="11" max="12" width="10.7109375" style="16" customWidth="1"/>
    <col min="13" max="13" width="28.85546875" style="16" customWidth="1"/>
    <col min="14" max="15" width="34.7109375" style="16" customWidth="1"/>
    <col min="16" max="16" width="20.42578125" style="16" customWidth="1"/>
    <col min="17" max="17" width="11.5703125" style="16" customWidth="1"/>
    <col min="18" max="18" width="15.28515625" style="16" customWidth="1"/>
    <col min="19" max="19" width="9.28515625" style="16" customWidth="1"/>
    <col min="20" max="21" width="10.7109375" style="16" customWidth="1"/>
    <col min="22" max="22" width="11" style="16" customWidth="1"/>
    <col min="23" max="23" width="11.140625" style="16" customWidth="1"/>
    <col min="24" max="24" width="8.85546875" style="16" customWidth="1"/>
    <col min="25" max="26" width="9.7109375" style="16" customWidth="1"/>
    <col min="27" max="27" width="10.85546875" style="16" customWidth="1"/>
    <col min="28" max="28" width="9.7109375" style="16" customWidth="1"/>
    <col min="29" max="29" width="10.28515625" style="16" customWidth="1"/>
    <col min="30" max="30" width="9.42578125" style="16" customWidth="1"/>
    <col min="31" max="31" width="14.7109375" style="16" customWidth="1"/>
    <col min="32" max="32" width="14.140625" style="16" customWidth="1"/>
    <col min="33" max="33" width="12.42578125" style="16" customWidth="1"/>
    <col min="34" max="34" width="15.5703125" style="16" customWidth="1"/>
    <col min="35" max="35" width="13.5703125" style="53" customWidth="1"/>
    <col min="36" max="16384" width="11.42578125" style="16"/>
  </cols>
  <sheetData>
    <row r="1" spans="1:35" s="33" customFormat="1" ht="35.1" customHeight="1" x14ac:dyDescent="0.2">
      <c r="A1" s="30" t="s">
        <v>49</v>
      </c>
      <c r="B1" s="30" t="s">
        <v>50</v>
      </c>
      <c r="C1" s="30" t="s">
        <v>51</v>
      </c>
      <c r="D1" s="30" t="s">
        <v>52</v>
      </c>
      <c r="E1" s="30" t="s">
        <v>53</v>
      </c>
      <c r="F1" s="30" t="s">
        <v>54</v>
      </c>
      <c r="G1" s="30" t="s">
        <v>55</v>
      </c>
      <c r="H1" s="30" t="s">
        <v>56</v>
      </c>
      <c r="I1" s="30" t="s">
        <v>57</v>
      </c>
      <c r="J1" s="30" t="s">
        <v>58</v>
      </c>
      <c r="K1" s="30" t="s">
        <v>59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S1" s="30" t="s">
        <v>67</v>
      </c>
      <c r="T1" s="30" t="s">
        <v>68</v>
      </c>
      <c r="U1" s="30" t="s">
        <v>69</v>
      </c>
      <c r="V1" s="30" t="s">
        <v>70</v>
      </c>
      <c r="W1" s="30" t="s">
        <v>71</v>
      </c>
      <c r="X1" s="31" t="s">
        <v>72</v>
      </c>
      <c r="Y1" s="31" t="s">
        <v>73</v>
      </c>
      <c r="Z1" s="30" t="s">
        <v>74</v>
      </c>
      <c r="AA1" s="30" t="s">
        <v>75</v>
      </c>
      <c r="AB1" s="30" t="s">
        <v>76</v>
      </c>
      <c r="AC1" s="30" t="s">
        <v>77</v>
      </c>
      <c r="AD1" s="30" t="s">
        <v>78</v>
      </c>
      <c r="AE1" s="30" t="s">
        <v>79</v>
      </c>
      <c r="AF1" s="30" t="s">
        <v>80</v>
      </c>
      <c r="AG1" s="30" t="s">
        <v>81</v>
      </c>
      <c r="AH1" s="30" t="s">
        <v>82</v>
      </c>
      <c r="AI1" s="32" t="s">
        <v>83</v>
      </c>
    </row>
    <row r="2" spans="1:35" s="33" customFormat="1" ht="35.1" customHeight="1" x14ac:dyDescent="0.2">
      <c r="A2" s="34" t="s">
        <v>84</v>
      </c>
      <c r="B2" s="34" t="s">
        <v>85</v>
      </c>
      <c r="C2" s="34" t="s">
        <v>86</v>
      </c>
      <c r="D2" s="34" t="s">
        <v>87</v>
      </c>
      <c r="E2" s="34" t="s">
        <v>88</v>
      </c>
      <c r="F2" s="34" t="s">
        <v>89</v>
      </c>
      <c r="G2" s="34" t="s">
        <v>90</v>
      </c>
      <c r="H2" s="34" t="s">
        <v>91</v>
      </c>
      <c r="I2" s="34" t="s">
        <v>92</v>
      </c>
      <c r="J2" s="34" t="s">
        <v>93</v>
      </c>
      <c r="K2" s="35">
        <v>41460</v>
      </c>
      <c r="L2" s="34" t="s">
        <v>94</v>
      </c>
      <c r="M2" s="34" t="s">
        <v>95</v>
      </c>
      <c r="N2" s="34" t="s">
        <v>96</v>
      </c>
      <c r="O2" s="34" t="s">
        <v>45</v>
      </c>
      <c r="P2" s="34" t="s">
        <v>97</v>
      </c>
      <c r="Q2" s="34" t="s">
        <v>98</v>
      </c>
      <c r="R2" s="34" t="s">
        <v>99</v>
      </c>
      <c r="S2" s="34"/>
      <c r="T2" s="36">
        <v>1598</v>
      </c>
      <c r="U2" s="36">
        <v>77</v>
      </c>
      <c r="V2" s="34" t="s">
        <v>100</v>
      </c>
      <c r="W2" s="34" t="s">
        <v>101</v>
      </c>
      <c r="X2" s="37">
        <v>5</v>
      </c>
      <c r="Y2" s="37"/>
      <c r="Z2" s="34" t="s">
        <v>102</v>
      </c>
      <c r="AA2" s="38">
        <v>4.7</v>
      </c>
      <c r="AB2" s="38">
        <v>123</v>
      </c>
      <c r="AC2" s="34" t="s">
        <v>38</v>
      </c>
      <c r="AD2" s="34" t="s">
        <v>103</v>
      </c>
      <c r="AE2" s="39">
        <f>VLOOKUP(A2,SVerweis!$A$2:$C$154,3,FALSE)</f>
        <v>42736</v>
      </c>
      <c r="AF2" s="40">
        <f>VLOOKUP(A2,SVerweis!$A$2:$D$154,4,FALSE)</f>
        <v>62550</v>
      </c>
      <c r="AG2" s="39">
        <v>43539</v>
      </c>
      <c r="AH2" s="40">
        <v>114458</v>
      </c>
      <c r="AI2" s="41">
        <f>(AH2-AF2)/(AG2-AE2)*365</f>
        <v>23594.545454545452</v>
      </c>
    </row>
    <row r="3" spans="1:35" s="33" customFormat="1" ht="35.1" customHeight="1" x14ac:dyDescent="0.2">
      <c r="A3" s="42" t="s">
        <v>104</v>
      </c>
      <c r="B3" s="42" t="s">
        <v>105</v>
      </c>
      <c r="C3" s="42" t="s">
        <v>86</v>
      </c>
      <c r="D3" s="42" t="s">
        <v>87</v>
      </c>
      <c r="E3" s="42" t="s">
        <v>88</v>
      </c>
      <c r="F3" s="42" t="s">
        <v>106</v>
      </c>
      <c r="G3" s="42" t="s">
        <v>90</v>
      </c>
      <c r="H3" s="42" t="s">
        <v>107</v>
      </c>
      <c r="I3" s="42" t="s">
        <v>108</v>
      </c>
      <c r="J3" s="42" t="s">
        <v>93</v>
      </c>
      <c r="K3" s="43">
        <v>42531</v>
      </c>
      <c r="L3" s="42" t="s">
        <v>109</v>
      </c>
      <c r="M3" s="42" t="s">
        <v>110</v>
      </c>
      <c r="N3" s="42" t="s">
        <v>111</v>
      </c>
      <c r="O3" s="42" t="s">
        <v>36</v>
      </c>
      <c r="P3" s="42" t="s">
        <v>112</v>
      </c>
      <c r="Q3" s="42" t="s">
        <v>113</v>
      </c>
      <c r="R3" s="42" t="s">
        <v>114</v>
      </c>
      <c r="S3" s="42" t="s">
        <v>115</v>
      </c>
      <c r="T3" s="44">
        <v>1968</v>
      </c>
      <c r="U3" s="44">
        <v>75</v>
      </c>
      <c r="V3" s="42" t="s">
        <v>100</v>
      </c>
      <c r="W3" s="42" t="s">
        <v>101</v>
      </c>
      <c r="X3" s="45">
        <v>4</v>
      </c>
      <c r="Y3" s="45">
        <v>2</v>
      </c>
      <c r="Z3" s="42" t="s">
        <v>102</v>
      </c>
      <c r="AA3" s="46">
        <v>5.0999999999999996</v>
      </c>
      <c r="AB3" s="46">
        <v>135</v>
      </c>
      <c r="AC3" s="42" t="s">
        <v>40</v>
      </c>
      <c r="AD3" s="42" t="s">
        <v>116</v>
      </c>
      <c r="AE3" s="39">
        <f>VLOOKUP(A3,SVerweis!$A$2:$C$154,3,FALSE)</f>
        <v>42736</v>
      </c>
      <c r="AF3" s="40">
        <f>VLOOKUP(A3,SVerweis!$A$2:$D$154,4,FALSE)</f>
        <v>7560</v>
      </c>
      <c r="AG3" s="39" t="str">
        <f>VLOOKUP(A3,SVerweis!$A$2:$E$154,5,FALSE)</f>
        <v>23.03.2019</v>
      </c>
      <c r="AH3" s="40">
        <f>VLOOKUP(A3,SVerweis!$A$2:$F$154,6,FALSE)</f>
        <v>69566</v>
      </c>
      <c r="AI3" s="41">
        <f t="shared" ref="AI3:AI66" si="0">(AH3-AF3)/(AG3-AE3)*365</f>
        <v>27906.522811344021</v>
      </c>
    </row>
    <row r="4" spans="1:35" s="33" customFormat="1" ht="35.1" customHeight="1" x14ac:dyDescent="0.2">
      <c r="A4" s="34" t="s">
        <v>117</v>
      </c>
      <c r="B4" s="34" t="s">
        <v>118</v>
      </c>
      <c r="C4" s="34" t="s">
        <v>86</v>
      </c>
      <c r="D4" s="34" t="s">
        <v>87</v>
      </c>
      <c r="E4" s="34" t="s">
        <v>88</v>
      </c>
      <c r="F4" s="34" t="s">
        <v>119</v>
      </c>
      <c r="G4" s="34" t="s">
        <v>90</v>
      </c>
      <c r="H4" s="34" t="s">
        <v>120</v>
      </c>
      <c r="I4" s="34" t="s">
        <v>92</v>
      </c>
      <c r="J4" s="34" t="s">
        <v>93</v>
      </c>
      <c r="K4" s="35">
        <v>41563</v>
      </c>
      <c r="L4" s="34" t="s">
        <v>121</v>
      </c>
      <c r="M4" s="34" t="s">
        <v>95</v>
      </c>
      <c r="N4" s="34" t="s">
        <v>122</v>
      </c>
      <c r="O4" s="34" t="s">
        <v>45</v>
      </c>
      <c r="P4" s="34" t="s">
        <v>123</v>
      </c>
      <c r="Q4" s="34" t="s">
        <v>124</v>
      </c>
      <c r="R4" s="34" t="s">
        <v>125</v>
      </c>
      <c r="S4" s="34" t="s">
        <v>126</v>
      </c>
      <c r="T4" s="36">
        <v>1598</v>
      </c>
      <c r="U4" s="36">
        <v>77</v>
      </c>
      <c r="V4" s="34" t="s">
        <v>100</v>
      </c>
      <c r="W4" s="34" t="s">
        <v>101</v>
      </c>
      <c r="X4" s="37">
        <v>5</v>
      </c>
      <c r="Y4" s="37">
        <v>5</v>
      </c>
      <c r="Z4" s="34" t="s">
        <v>102</v>
      </c>
      <c r="AA4" s="38">
        <v>3.8</v>
      </c>
      <c r="AB4" s="38">
        <v>99</v>
      </c>
      <c r="AC4" s="34" t="s">
        <v>39</v>
      </c>
      <c r="AD4" s="34" t="s">
        <v>127</v>
      </c>
      <c r="AE4" s="39">
        <f>VLOOKUP(A4,SVerweis!$A$2:$C$154,3,FALSE)</f>
        <v>42736</v>
      </c>
      <c r="AF4" s="40">
        <f>VLOOKUP(A4,SVerweis!$A$2:$D$154,4,FALSE)</f>
        <v>95760</v>
      </c>
      <c r="AG4" s="39" t="str">
        <f>VLOOKUP(A4,SVerweis!$A$2:$E$154,5,FALSE)</f>
        <v>19.03.2019</v>
      </c>
      <c r="AH4" s="40">
        <f>VLOOKUP(A4,SVerweis!$A$2:$F$154,6,FALSE)</f>
        <v>164300</v>
      </c>
      <c r="AI4" s="41">
        <f t="shared" si="0"/>
        <v>31000.123915737298</v>
      </c>
    </row>
    <row r="5" spans="1:35" s="33" customFormat="1" ht="35.1" customHeight="1" x14ac:dyDescent="0.2">
      <c r="A5" s="42" t="s">
        <v>128</v>
      </c>
      <c r="B5" s="42" t="s">
        <v>129</v>
      </c>
      <c r="C5" s="42" t="s">
        <v>86</v>
      </c>
      <c r="D5" s="42" t="s">
        <v>87</v>
      </c>
      <c r="E5" s="42" t="s">
        <v>88</v>
      </c>
      <c r="F5" s="42" t="s">
        <v>130</v>
      </c>
      <c r="G5" s="42" t="s">
        <v>90</v>
      </c>
      <c r="H5" s="42" t="s">
        <v>131</v>
      </c>
      <c r="I5" s="42" t="s">
        <v>92</v>
      </c>
      <c r="J5" s="42" t="s">
        <v>93</v>
      </c>
      <c r="K5" s="43">
        <v>42642</v>
      </c>
      <c r="L5" s="42" t="s">
        <v>132</v>
      </c>
      <c r="M5" s="42" t="s">
        <v>95</v>
      </c>
      <c r="N5" s="42" t="s">
        <v>133</v>
      </c>
      <c r="O5" s="34" t="s">
        <v>45</v>
      </c>
      <c r="P5" s="42" t="s">
        <v>134</v>
      </c>
      <c r="Q5" s="42" t="s">
        <v>135</v>
      </c>
      <c r="R5" s="42" t="s">
        <v>136</v>
      </c>
      <c r="S5" s="42" t="s">
        <v>126</v>
      </c>
      <c r="T5" s="44">
        <v>1598</v>
      </c>
      <c r="U5" s="44">
        <v>81</v>
      </c>
      <c r="V5" s="42" t="s">
        <v>100</v>
      </c>
      <c r="W5" s="42" t="s">
        <v>101</v>
      </c>
      <c r="X5" s="45">
        <v>5</v>
      </c>
      <c r="Y5" s="45">
        <v>5</v>
      </c>
      <c r="Z5" s="42" t="s">
        <v>102</v>
      </c>
      <c r="AA5" s="46">
        <v>3.8</v>
      </c>
      <c r="AB5" s="46">
        <v>99</v>
      </c>
      <c r="AC5" s="42" t="s">
        <v>40</v>
      </c>
      <c r="AD5" s="42" t="s">
        <v>127</v>
      </c>
      <c r="AE5" s="39">
        <f>VLOOKUP(A5,SVerweis!$A$2:$C$154,3,FALSE)</f>
        <v>42736</v>
      </c>
      <c r="AF5" s="40">
        <f>VLOOKUP(A5,SVerweis!$A$2:$D$154,4,FALSE)</f>
        <v>1200</v>
      </c>
      <c r="AG5" s="39" t="str">
        <f>VLOOKUP(A5,SVerweis!$A$2:$E$154,5,FALSE)</f>
        <v>21.03.2019</v>
      </c>
      <c r="AH5" s="40">
        <f>VLOOKUP(A5,SVerweis!$A$2:$F$154,6,FALSE)</f>
        <v>32273</v>
      </c>
      <c r="AI5" s="41">
        <f t="shared" si="0"/>
        <v>14019.338689740422</v>
      </c>
    </row>
    <row r="6" spans="1:35" s="33" customFormat="1" ht="35.1" customHeight="1" x14ac:dyDescent="0.2">
      <c r="A6" s="34" t="s">
        <v>137</v>
      </c>
      <c r="B6" s="34" t="s">
        <v>138</v>
      </c>
      <c r="C6" s="34" t="s">
        <v>86</v>
      </c>
      <c r="D6" s="34" t="s">
        <v>87</v>
      </c>
      <c r="E6" s="34" t="s">
        <v>88</v>
      </c>
      <c r="F6" s="34" t="s">
        <v>139</v>
      </c>
      <c r="G6" s="34" t="s">
        <v>90</v>
      </c>
      <c r="H6" s="34" t="s">
        <v>140</v>
      </c>
      <c r="I6" s="34" t="s">
        <v>141</v>
      </c>
      <c r="J6" s="34" t="s">
        <v>93</v>
      </c>
      <c r="K6" s="35">
        <v>42662</v>
      </c>
      <c r="L6" s="34" t="s">
        <v>142</v>
      </c>
      <c r="M6" s="34" t="s">
        <v>110</v>
      </c>
      <c r="N6" s="34" t="s">
        <v>111</v>
      </c>
      <c r="O6" s="42" t="s">
        <v>36</v>
      </c>
      <c r="P6" s="34" t="s">
        <v>143</v>
      </c>
      <c r="Q6" s="34" t="s">
        <v>144</v>
      </c>
      <c r="R6" s="34" t="s">
        <v>114</v>
      </c>
      <c r="S6" s="34" t="s">
        <v>115</v>
      </c>
      <c r="T6" s="36">
        <v>1968</v>
      </c>
      <c r="U6" s="36">
        <v>75</v>
      </c>
      <c r="V6" s="34" t="s">
        <v>100</v>
      </c>
      <c r="W6" s="34" t="s">
        <v>101</v>
      </c>
      <c r="X6" s="37">
        <v>4</v>
      </c>
      <c r="Y6" s="37">
        <v>2</v>
      </c>
      <c r="Z6" s="34" t="s">
        <v>102</v>
      </c>
      <c r="AA6" s="38">
        <v>5.0999999999999996</v>
      </c>
      <c r="AB6" s="38">
        <v>135</v>
      </c>
      <c r="AC6" s="34" t="s">
        <v>40</v>
      </c>
      <c r="AD6" s="34" t="s">
        <v>116</v>
      </c>
      <c r="AE6" s="39">
        <f>VLOOKUP(A6,SVerweis!$A$2:$C$154,3,FALSE)</f>
        <v>42736</v>
      </c>
      <c r="AF6" s="40">
        <f>VLOOKUP(A6,SVerweis!$A$2:$D$154,4,FALSE)</f>
        <v>2450</v>
      </c>
      <c r="AG6" s="39" t="str">
        <f>VLOOKUP(A6,SVerweis!$A$2:$E$154,5,FALSE)</f>
        <v>30.03.2019</v>
      </c>
      <c r="AH6" s="40">
        <f>VLOOKUP(A6,SVerweis!$A$2:$F$154,6,FALSE)</f>
        <v>50064</v>
      </c>
      <c r="AI6" s="41">
        <f t="shared" si="0"/>
        <v>21245.855745721274</v>
      </c>
    </row>
    <row r="7" spans="1:35" s="33" customFormat="1" ht="30.4" customHeight="1" x14ac:dyDescent="0.2">
      <c r="A7" s="34" t="s">
        <v>145</v>
      </c>
      <c r="B7" s="34" t="s">
        <v>146</v>
      </c>
      <c r="C7" s="34" t="s">
        <v>86</v>
      </c>
      <c r="D7" s="34" t="s">
        <v>87</v>
      </c>
      <c r="E7" s="34" t="s">
        <v>88</v>
      </c>
      <c r="F7" s="34" t="s">
        <v>147</v>
      </c>
      <c r="G7" s="34" t="s">
        <v>90</v>
      </c>
      <c r="H7" s="34" t="s">
        <v>148</v>
      </c>
      <c r="I7" s="34" t="s">
        <v>141</v>
      </c>
      <c r="J7" s="34" t="s">
        <v>93</v>
      </c>
      <c r="K7" s="35">
        <v>42340</v>
      </c>
      <c r="L7" s="34" t="s">
        <v>149</v>
      </c>
      <c r="M7" s="34" t="s">
        <v>150</v>
      </c>
      <c r="N7" s="34" t="s">
        <v>151</v>
      </c>
      <c r="O7" s="34" t="s">
        <v>46</v>
      </c>
      <c r="P7" s="34" t="s">
        <v>152</v>
      </c>
      <c r="Q7" s="34" t="s">
        <v>153</v>
      </c>
      <c r="R7" s="34" t="s">
        <v>154</v>
      </c>
      <c r="S7" s="34" t="s">
        <v>115</v>
      </c>
      <c r="T7" s="36">
        <v>1968</v>
      </c>
      <c r="U7" s="36">
        <v>110</v>
      </c>
      <c r="V7" s="34" t="s">
        <v>155</v>
      </c>
      <c r="W7" s="34" t="s">
        <v>101</v>
      </c>
      <c r="X7" s="37">
        <v>6</v>
      </c>
      <c r="Y7" s="37">
        <v>6</v>
      </c>
      <c r="Z7" s="34" t="s">
        <v>102</v>
      </c>
      <c r="AA7" s="38">
        <v>6.2</v>
      </c>
      <c r="AB7" s="38">
        <v>161</v>
      </c>
      <c r="AC7" s="34" t="s">
        <v>40</v>
      </c>
      <c r="AD7" s="34" t="s">
        <v>116</v>
      </c>
      <c r="AE7" s="39">
        <f>VLOOKUP(A7,SVerweis!$A$2:$C$154,3,FALSE)</f>
        <v>42736</v>
      </c>
      <c r="AF7" s="40">
        <f>VLOOKUP(A7,SVerweis!$A$2:$D$154,4,FALSE)</f>
        <v>5552</v>
      </c>
      <c r="AG7" s="39" t="str">
        <f>VLOOKUP(A7,SVerweis!$A$2:$E$154,5,FALSE)</f>
        <v>05.01.2019</v>
      </c>
      <c r="AH7" s="40">
        <f>VLOOKUP(A7,SVerweis!$A$2:$F$154,6,FALSE)</f>
        <v>60800</v>
      </c>
      <c r="AI7" s="41">
        <f t="shared" si="0"/>
        <v>27473.460490463218</v>
      </c>
    </row>
    <row r="8" spans="1:35" s="33" customFormat="1" ht="35.1" customHeight="1" x14ac:dyDescent="0.2">
      <c r="A8" s="42" t="s">
        <v>156</v>
      </c>
      <c r="B8" s="42" t="s">
        <v>157</v>
      </c>
      <c r="C8" s="42" t="s">
        <v>86</v>
      </c>
      <c r="D8" s="42" t="s">
        <v>87</v>
      </c>
      <c r="E8" s="42" t="s">
        <v>88</v>
      </c>
      <c r="F8" s="42" t="s">
        <v>158</v>
      </c>
      <c r="G8" s="42" t="s">
        <v>159</v>
      </c>
      <c r="H8" s="42" t="s">
        <v>160</v>
      </c>
      <c r="I8" s="42" t="s">
        <v>161</v>
      </c>
      <c r="J8" s="42" t="s">
        <v>93</v>
      </c>
      <c r="K8" s="43">
        <v>42276</v>
      </c>
      <c r="L8" s="42" t="s">
        <v>162</v>
      </c>
      <c r="M8" s="42" t="s">
        <v>95</v>
      </c>
      <c r="N8" s="42" t="s">
        <v>163</v>
      </c>
      <c r="O8" s="42" t="s">
        <v>42</v>
      </c>
      <c r="P8" s="42" t="s">
        <v>164</v>
      </c>
      <c r="Q8" s="42" t="s">
        <v>165</v>
      </c>
      <c r="R8" s="42" t="s">
        <v>166</v>
      </c>
      <c r="S8" s="42" t="s">
        <v>126</v>
      </c>
      <c r="T8" s="44">
        <v>1598</v>
      </c>
      <c r="U8" s="44">
        <v>88</v>
      </c>
      <c r="V8" s="42" t="s">
        <v>100</v>
      </c>
      <c r="W8" s="42" t="s">
        <v>101</v>
      </c>
      <c r="X8" s="45">
        <v>5</v>
      </c>
      <c r="Y8" s="45">
        <v>5</v>
      </c>
      <c r="Z8" s="42" t="s">
        <v>102</v>
      </c>
      <c r="AA8" s="46">
        <v>4</v>
      </c>
      <c r="AB8" s="46">
        <v>104</v>
      </c>
      <c r="AC8" s="42" t="s">
        <v>40</v>
      </c>
      <c r="AD8" s="42" t="s">
        <v>127</v>
      </c>
      <c r="AE8" s="39">
        <f>VLOOKUP(A8,SVerweis!$A$2:$C$154,3,FALSE)</f>
        <v>42736</v>
      </c>
      <c r="AF8" s="40">
        <f>VLOOKUP(A8,SVerweis!$A$2:$D$154,4,FALSE)</f>
        <v>57100</v>
      </c>
      <c r="AG8" s="39" t="str">
        <f>VLOOKUP(A8,SVerweis!$A$2:$E$154,5,FALSE)</f>
        <v>28.03.2019</v>
      </c>
      <c r="AH8" s="40">
        <f>VLOOKUP(A8,SVerweis!$A$2:$F$154,6,FALSE)</f>
        <v>145111</v>
      </c>
      <c r="AI8" s="41">
        <f t="shared" si="0"/>
        <v>39367.665441176468</v>
      </c>
    </row>
    <row r="9" spans="1:35" s="33" customFormat="1" ht="30.4" customHeight="1" x14ac:dyDescent="0.2">
      <c r="A9" s="34" t="s">
        <v>167</v>
      </c>
      <c r="B9" s="34" t="s">
        <v>168</v>
      </c>
      <c r="C9" s="34" t="s">
        <v>86</v>
      </c>
      <c r="D9" s="34" t="s">
        <v>87</v>
      </c>
      <c r="E9" s="34" t="s">
        <v>88</v>
      </c>
      <c r="F9" s="34" t="s">
        <v>169</v>
      </c>
      <c r="G9" s="34" t="s">
        <v>90</v>
      </c>
      <c r="H9" s="34" t="s">
        <v>107</v>
      </c>
      <c r="I9" s="34" t="s">
        <v>92</v>
      </c>
      <c r="J9" s="34" t="s">
        <v>93</v>
      </c>
      <c r="K9" s="35">
        <v>42642</v>
      </c>
      <c r="L9" s="34" t="s">
        <v>170</v>
      </c>
      <c r="M9" s="34" t="s">
        <v>110</v>
      </c>
      <c r="N9" s="34" t="s">
        <v>171</v>
      </c>
      <c r="O9" s="42" t="s">
        <v>36</v>
      </c>
      <c r="P9" s="34" t="s">
        <v>172</v>
      </c>
      <c r="Q9" s="34" t="s">
        <v>173</v>
      </c>
      <c r="R9" s="34" t="s">
        <v>174</v>
      </c>
      <c r="S9" s="34" t="s">
        <v>115</v>
      </c>
      <c r="T9" s="36">
        <v>1598</v>
      </c>
      <c r="U9" s="36">
        <v>75</v>
      </c>
      <c r="V9" s="34" t="s">
        <v>155</v>
      </c>
      <c r="W9" s="34" t="s">
        <v>101</v>
      </c>
      <c r="X9" s="37">
        <v>6</v>
      </c>
      <c r="Y9" s="37">
        <v>2</v>
      </c>
      <c r="Z9" s="34" t="s">
        <v>102</v>
      </c>
      <c r="AA9" s="38">
        <v>5.8</v>
      </c>
      <c r="AB9" s="38">
        <v>152</v>
      </c>
      <c r="AC9" s="34" t="s">
        <v>39</v>
      </c>
      <c r="AD9" s="34" t="s">
        <v>175</v>
      </c>
      <c r="AE9" s="39">
        <f>VLOOKUP(A9,SVerweis!$A$2:$C$154,3,FALSE)</f>
        <v>42736</v>
      </c>
      <c r="AF9" s="40">
        <f>VLOOKUP(A9,SVerweis!$A$2:$D$154,4,FALSE)</f>
        <v>7372</v>
      </c>
      <c r="AG9" s="39" t="str">
        <f>VLOOKUP(A9,SVerweis!$A$2:$E$154,5,FALSE)</f>
        <v>18.02.2019</v>
      </c>
      <c r="AH9" s="40">
        <f>VLOOKUP(A9,SVerweis!$A$2:$F$154,6,FALSE)</f>
        <v>55320</v>
      </c>
      <c r="AI9" s="41">
        <f t="shared" si="0"/>
        <v>22494.884318766068</v>
      </c>
    </row>
    <row r="10" spans="1:35" s="33" customFormat="1" ht="35.1" customHeight="1" x14ac:dyDescent="0.2">
      <c r="A10" s="42" t="s">
        <v>176</v>
      </c>
      <c r="B10" s="42" t="s">
        <v>177</v>
      </c>
      <c r="C10" s="42" t="s">
        <v>86</v>
      </c>
      <c r="D10" s="42" t="s">
        <v>87</v>
      </c>
      <c r="E10" s="42" t="s">
        <v>88</v>
      </c>
      <c r="F10" s="42" t="s">
        <v>106</v>
      </c>
      <c r="G10" s="42" t="s">
        <v>90</v>
      </c>
      <c r="H10" s="42" t="s">
        <v>178</v>
      </c>
      <c r="I10" s="42" t="s">
        <v>161</v>
      </c>
      <c r="J10" s="42" t="s">
        <v>93</v>
      </c>
      <c r="K10" s="43">
        <v>41262</v>
      </c>
      <c r="L10" s="42" t="s">
        <v>179</v>
      </c>
      <c r="M10" s="42" t="s">
        <v>95</v>
      </c>
      <c r="N10" s="42" t="s">
        <v>180</v>
      </c>
      <c r="O10" s="42" t="s">
        <v>42</v>
      </c>
      <c r="P10" s="42" t="s">
        <v>181</v>
      </c>
      <c r="Q10" s="42" t="s">
        <v>182</v>
      </c>
      <c r="R10" s="42" t="s">
        <v>183</v>
      </c>
      <c r="S10" s="42" t="s">
        <v>126</v>
      </c>
      <c r="T10" s="44">
        <v>1968</v>
      </c>
      <c r="U10" s="44">
        <v>103</v>
      </c>
      <c r="V10" s="42" t="s">
        <v>100</v>
      </c>
      <c r="W10" s="42" t="s">
        <v>101</v>
      </c>
      <c r="X10" s="45">
        <v>5</v>
      </c>
      <c r="Y10" s="45">
        <v>5</v>
      </c>
      <c r="Z10" s="42" t="s">
        <v>102</v>
      </c>
      <c r="AA10" s="46">
        <v>5.2</v>
      </c>
      <c r="AB10" s="46">
        <v>135</v>
      </c>
      <c r="AC10" s="42" t="s">
        <v>39</v>
      </c>
      <c r="AD10" s="42" t="s">
        <v>116</v>
      </c>
      <c r="AE10" s="39">
        <f>VLOOKUP(A10,SVerweis!$A$2:$C$154,3,FALSE)</f>
        <v>42736</v>
      </c>
      <c r="AF10" s="40">
        <f>VLOOKUP(A10,SVerweis!$A$2:$D$154,4,FALSE)</f>
        <v>164270</v>
      </c>
      <c r="AG10" s="39" t="str">
        <f>VLOOKUP(A10,SVerweis!$A$2:$E$154,5,FALSE)</f>
        <v>28.03.2019</v>
      </c>
      <c r="AH10" s="40">
        <f>VLOOKUP(A10,SVerweis!$A$2:$F$154,6,FALSE)</f>
        <v>307606</v>
      </c>
      <c r="AI10" s="41">
        <f t="shared" si="0"/>
        <v>64114.754901960783</v>
      </c>
    </row>
    <row r="11" spans="1:35" s="33" customFormat="1" ht="30.4" customHeight="1" x14ac:dyDescent="0.2">
      <c r="A11" s="34" t="s">
        <v>184</v>
      </c>
      <c r="B11" s="34" t="s">
        <v>185</v>
      </c>
      <c r="C11" s="34" t="s">
        <v>86</v>
      </c>
      <c r="D11" s="34" t="s">
        <v>87</v>
      </c>
      <c r="E11" s="34" t="s">
        <v>88</v>
      </c>
      <c r="F11" s="34" t="s">
        <v>106</v>
      </c>
      <c r="G11" s="34" t="s">
        <v>90</v>
      </c>
      <c r="H11" s="34" t="s">
        <v>186</v>
      </c>
      <c r="I11" s="34" t="s">
        <v>141</v>
      </c>
      <c r="J11" s="34" t="s">
        <v>93</v>
      </c>
      <c r="K11" s="35">
        <v>42003</v>
      </c>
      <c r="L11" s="34" t="s">
        <v>187</v>
      </c>
      <c r="M11" s="34" t="s">
        <v>188</v>
      </c>
      <c r="N11" s="34" t="s">
        <v>189</v>
      </c>
      <c r="O11" s="42" t="s">
        <v>36</v>
      </c>
      <c r="P11" s="34" t="s">
        <v>190</v>
      </c>
      <c r="Q11" s="34" t="s">
        <v>191</v>
      </c>
      <c r="R11" s="34" t="s">
        <v>192</v>
      </c>
      <c r="S11" s="34" t="s">
        <v>115</v>
      </c>
      <c r="T11" s="36">
        <v>1197</v>
      </c>
      <c r="U11" s="36">
        <v>63</v>
      </c>
      <c r="V11" s="34" t="s">
        <v>155</v>
      </c>
      <c r="W11" s="34" t="s">
        <v>101</v>
      </c>
      <c r="X11" s="37">
        <v>6</v>
      </c>
      <c r="Y11" s="37">
        <v>2</v>
      </c>
      <c r="Z11" s="34" t="s">
        <v>193</v>
      </c>
      <c r="AA11" s="38">
        <v>6.9</v>
      </c>
      <c r="AB11" s="38">
        <v>160</v>
      </c>
      <c r="AC11" s="34" t="s">
        <v>39</v>
      </c>
      <c r="AD11" s="34" t="s">
        <v>194</v>
      </c>
      <c r="AE11" s="39">
        <f>VLOOKUP(A11,SVerweis!$A$2:$C$154,3,FALSE)</f>
        <v>42736</v>
      </c>
      <c r="AF11" s="40">
        <f>VLOOKUP(A11,SVerweis!$A$2:$D$154,4,FALSE)</f>
        <v>15620</v>
      </c>
      <c r="AG11" s="39" t="str">
        <f>VLOOKUP(A11,SVerweis!$A$2:$E$154,5,FALSE)</f>
        <v>29.03.2019</v>
      </c>
      <c r="AH11" s="40">
        <f>VLOOKUP(A11,SVerweis!$A$2:$F$154,6,FALSE)</f>
        <v>64598</v>
      </c>
      <c r="AI11" s="41">
        <f t="shared" si="0"/>
        <v>21881.23623011016</v>
      </c>
    </row>
    <row r="12" spans="1:35" s="33" customFormat="1" ht="30.4" customHeight="1" x14ac:dyDescent="0.2">
      <c r="A12" s="42" t="s">
        <v>195</v>
      </c>
      <c r="B12" s="42" t="s">
        <v>196</v>
      </c>
      <c r="C12" s="42" t="s">
        <v>86</v>
      </c>
      <c r="D12" s="42" t="s">
        <v>87</v>
      </c>
      <c r="E12" s="42" t="s">
        <v>88</v>
      </c>
      <c r="F12" s="42" t="s">
        <v>158</v>
      </c>
      <c r="G12" s="42" t="s">
        <v>159</v>
      </c>
      <c r="H12" s="42" t="s">
        <v>197</v>
      </c>
      <c r="I12" s="42"/>
      <c r="J12" s="42" t="s">
        <v>93</v>
      </c>
      <c r="K12" s="43">
        <v>41110</v>
      </c>
      <c r="L12" s="42" t="s">
        <v>198</v>
      </c>
      <c r="M12" s="42"/>
      <c r="N12" s="42" t="s">
        <v>199</v>
      </c>
      <c r="O12" s="42" t="s">
        <v>42</v>
      </c>
      <c r="P12" s="42" t="s">
        <v>200</v>
      </c>
      <c r="Q12" s="42" t="s">
        <v>201</v>
      </c>
      <c r="R12" s="42" t="s">
        <v>202</v>
      </c>
      <c r="S12" s="42" t="s">
        <v>126</v>
      </c>
      <c r="T12" s="44">
        <v>1968</v>
      </c>
      <c r="U12" s="44">
        <v>125</v>
      </c>
      <c r="V12" s="42" t="s">
        <v>203</v>
      </c>
      <c r="W12" s="42" t="s">
        <v>101</v>
      </c>
      <c r="X12" s="45">
        <v>5</v>
      </c>
      <c r="Y12" s="45">
        <v>5</v>
      </c>
      <c r="Z12" s="42" t="s">
        <v>102</v>
      </c>
      <c r="AA12" s="46"/>
      <c r="AB12" s="46"/>
      <c r="AC12" s="42"/>
      <c r="AD12" s="42"/>
      <c r="AE12" s="39">
        <f>VLOOKUP(A12,SVerweis!$A$2:$C$154,3,FALSE)</f>
        <v>42736</v>
      </c>
      <c r="AF12" s="40">
        <f>VLOOKUP(A12,SVerweis!$A$2:$D$154,4,FALSE)</f>
        <v>122125</v>
      </c>
      <c r="AG12" s="39" t="str">
        <f>VLOOKUP(A12,SVerweis!$A$2:$E$154,5,FALSE)</f>
        <v>30.03.2019</v>
      </c>
      <c r="AH12" s="40">
        <f>VLOOKUP(A12,SVerweis!$A$2:$F$154,6,FALSE)</f>
        <v>208543</v>
      </c>
      <c r="AI12" s="41">
        <f t="shared" si="0"/>
        <v>38560.599022004892</v>
      </c>
    </row>
    <row r="13" spans="1:35" s="33" customFormat="1" ht="35.1" customHeight="1" x14ac:dyDescent="0.2">
      <c r="A13" s="34" t="s">
        <v>204</v>
      </c>
      <c r="B13" s="34" t="s">
        <v>205</v>
      </c>
      <c r="C13" s="34" t="s">
        <v>86</v>
      </c>
      <c r="D13" s="34" t="s">
        <v>87</v>
      </c>
      <c r="E13" s="34" t="s">
        <v>88</v>
      </c>
      <c r="F13" s="34" t="s">
        <v>89</v>
      </c>
      <c r="G13" s="34" t="s">
        <v>90</v>
      </c>
      <c r="H13" s="34" t="s">
        <v>206</v>
      </c>
      <c r="I13" s="34" t="s">
        <v>92</v>
      </c>
      <c r="J13" s="34" t="s">
        <v>93</v>
      </c>
      <c r="K13" s="35">
        <v>42556</v>
      </c>
      <c r="L13" s="34" t="s">
        <v>207</v>
      </c>
      <c r="M13" s="34" t="s">
        <v>95</v>
      </c>
      <c r="N13" s="34" t="s">
        <v>133</v>
      </c>
      <c r="O13" s="34" t="s">
        <v>45</v>
      </c>
      <c r="P13" s="34" t="s">
        <v>208</v>
      </c>
      <c r="Q13" s="34" t="s">
        <v>209</v>
      </c>
      <c r="R13" s="34" t="s">
        <v>136</v>
      </c>
      <c r="S13" s="34" t="s">
        <v>126</v>
      </c>
      <c r="T13" s="36">
        <v>1598</v>
      </c>
      <c r="U13" s="36">
        <v>81</v>
      </c>
      <c r="V13" s="34" t="s">
        <v>100</v>
      </c>
      <c r="W13" s="34" t="s">
        <v>101</v>
      </c>
      <c r="X13" s="37">
        <v>5</v>
      </c>
      <c r="Y13" s="37">
        <v>5</v>
      </c>
      <c r="Z13" s="34" t="s">
        <v>102</v>
      </c>
      <c r="AA13" s="38">
        <v>3.8</v>
      </c>
      <c r="AB13" s="38">
        <v>99</v>
      </c>
      <c r="AC13" s="34" t="s">
        <v>40</v>
      </c>
      <c r="AD13" s="34" t="s">
        <v>127</v>
      </c>
      <c r="AE13" s="39">
        <f>VLOOKUP(A13,SVerweis!$A$2:$C$154,3,FALSE)</f>
        <v>42736</v>
      </c>
      <c r="AF13" s="40">
        <f>VLOOKUP(A13,SVerweis!$A$2:$D$154,4,FALSE)</f>
        <v>17970</v>
      </c>
      <c r="AG13" s="39" t="str">
        <f>VLOOKUP(A13,SVerweis!$A$2:$E$154,5,FALSE)</f>
        <v>30.03.2019</v>
      </c>
      <c r="AH13" s="40">
        <f>VLOOKUP(A13,SVerweis!$A$2:$F$154,6,FALSE)</f>
        <v>98145</v>
      </c>
      <c r="AI13" s="41">
        <f t="shared" si="0"/>
        <v>35774.908312958432</v>
      </c>
    </row>
    <row r="14" spans="1:35" s="33" customFormat="1" ht="30.4" customHeight="1" x14ac:dyDescent="0.2">
      <c r="A14" s="34" t="s">
        <v>210</v>
      </c>
      <c r="B14" s="34" t="s">
        <v>211</v>
      </c>
      <c r="C14" s="34" t="s">
        <v>86</v>
      </c>
      <c r="D14" s="34" t="s">
        <v>87</v>
      </c>
      <c r="E14" s="34" t="s">
        <v>88</v>
      </c>
      <c r="F14" s="34" t="s">
        <v>89</v>
      </c>
      <c r="G14" s="34" t="s">
        <v>90</v>
      </c>
      <c r="H14" s="34" t="s">
        <v>212</v>
      </c>
      <c r="I14" s="34" t="s">
        <v>141</v>
      </c>
      <c r="J14" s="34" t="s">
        <v>93</v>
      </c>
      <c r="K14" s="35">
        <v>41473</v>
      </c>
      <c r="L14" s="34" t="s">
        <v>213</v>
      </c>
      <c r="M14" s="34" t="s">
        <v>188</v>
      </c>
      <c r="N14" s="34" t="s">
        <v>214</v>
      </c>
      <c r="O14" s="42" t="s">
        <v>36</v>
      </c>
      <c r="P14" s="34" t="s">
        <v>215</v>
      </c>
      <c r="Q14" s="34" t="s">
        <v>216</v>
      </c>
      <c r="R14" s="34" t="s">
        <v>217</v>
      </c>
      <c r="S14" s="34"/>
      <c r="T14" s="36">
        <v>1197</v>
      </c>
      <c r="U14" s="36">
        <v>63</v>
      </c>
      <c r="V14" s="34" t="s">
        <v>155</v>
      </c>
      <c r="W14" s="34" t="s">
        <v>101</v>
      </c>
      <c r="X14" s="37">
        <v>6</v>
      </c>
      <c r="Y14" s="37"/>
      <c r="Z14" s="34" t="s">
        <v>193</v>
      </c>
      <c r="AA14" s="38">
        <v>6.8</v>
      </c>
      <c r="AB14" s="38">
        <v>158</v>
      </c>
      <c r="AC14" s="34" t="s">
        <v>39</v>
      </c>
      <c r="AD14" s="34" t="s">
        <v>194</v>
      </c>
      <c r="AE14" s="39">
        <f>VLOOKUP(A14,SVerweis!$A$2:$C$154,3,FALSE)</f>
        <v>42736</v>
      </c>
      <c r="AF14" s="40">
        <f>VLOOKUP(A14,SVerweis!$A$2:$D$154,4,FALSE)</f>
        <v>49102</v>
      </c>
      <c r="AG14" s="39">
        <v>43410</v>
      </c>
      <c r="AH14" s="40">
        <v>74819</v>
      </c>
      <c r="AI14" s="41">
        <f t="shared" si="0"/>
        <v>13926.862017804155</v>
      </c>
    </row>
    <row r="15" spans="1:35" s="33" customFormat="1" ht="30.4" customHeight="1" x14ac:dyDescent="0.2">
      <c r="A15" s="42" t="s">
        <v>218</v>
      </c>
      <c r="B15" s="42" t="s">
        <v>219</v>
      </c>
      <c r="C15" s="42" t="s">
        <v>86</v>
      </c>
      <c r="D15" s="42" t="s">
        <v>87</v>
      </c>
      <c r="E15" s="42" t="s">
        <v>88</v>
      </c>
      <c r="F15" s="42" t="s">
        <v>89</v>
      </c>
      <c r="G15" s="42" t="s">
        <v>90</v>
      </c>
      <c r="H15" s="42" t="s">
        <v>107</v>
      </c>
      <c r="I15" s="42" t="s">
        <v>220</v>
      </c>
      <c r="J15" s="42" t="s">
        <v>93</v>
      </c>
      <c r="K15" s="43">
        <v>41836</v>
      </c>
      <c r="L15" s="42" t="s">
        <v>221</v>
      </c>
      <c r="M15" s="42" t="s">
        <v>222</v>
      </c>
      <c r="N15" s="42" t="s">
        <v>223</v>
      </c>
      <c r="O15" s="42" t="s">
        <v>46</v>
      </c>
      <c r="P15" s="42" t="s">
        <v>224</v>
      </c>
      <c r="Q15" s="42" t="s">
        <v>225</v>
      </c>
      <c r="R15" s="42" t="s">
        <v>226</v>
      </c>
      <c r="S15" s="42" t="s">
        <v>115</v>
      </c>
      <c r="T15" s="44">
        <v>1968</v>
      </c>
      <c r="U15" s="44">
        <v>103</v>
      </c>
      <c r="V15" s="42" t="s">
        <v>155</v>
      </c>
      <c r="W15" s="42" t="s">
        <v>227</v>
      </c>
      <c r="X15" s="45">
        <v>4</v>
      </c>
      <c r="Y15" s="45">
        <v>9</v>
      </c>
      <c r="Z15" s="42" t="s">
        <v>102</v>
      </c>
      <c r="AA15" s="46">
        <v>7.6</v>
      </c>
      <c r="AB15" s="46">
        <v>199</v>
      </c>
      <c r="AC15" s="42" t="s">
        <v>39</v>
      </c>
      <c r="AD15" s="42" t="s">
        <v>194</v>
      </c>
      <c r="AE15" s="39">
        <f>VLOOKUP(A15,SVerweis!$A$2:$C$154,3,FALSE)</f>
        <v>42736</v>
      </c>
      <c r="AF15" s="40">
        <f>VLOOKUP(A15,SVerweis!$A$2:$D$154,4,FALSE)</f>
        <v>40324</v>
      </c>
      <c r="AG15" s="39" t="str">
        <f>VLOOKUP(A15,SVerweis!$A$2:$E$154,5,FALSE)</f>
        <v>27.03.2019</v>
      </c>
      <c r="AH15" s="40">
        <f>VLOOKUP(A15,SVerweis!$A$2:$F$154,6,FALSE)</f>
        <v>105724</v>
      </c>
      <c r="AI15" s="41">
        <f t="shared" si="0"/>
        <v>29289.570552147237</v>
      </c>
    </row>
    <row r="16" spans="1:35" s="33" customFormat="1" ht="30.4" customHeight="1" x14ac:dyDescent="0.2">
      <c r="A16" s="34" t="s">
        <v>228</v>
      </c>
      <c r="B16" s="34" t="s">
        <v>229</v>
      </c>
      <c r="C16" s="34" t="s">
        <v>86</v>
      </c>
      <c r="D16" s="34" t="s">
        <v>87</v>
      </c>
      <c r="E16" s="34" t="s">
        <v>88</v>
      </c>
      <c r="F16" s="34" t="s">
        <v>89</v>
      </c>
      <c r="G16" s="34" t="s">
        <v>90</v>
      </c>
      <c r="H16" s="34" t="s">
        <v>230</v>
      </c>
      <c r="I16" s="34" t="s">
        <v>141</v>
      </c>
      <c r="J16" s="34" t="s">
        <v>93</v>
      </c>
      <c r="K16" s="35">
        <v>41369</v>
      </c>
      <c r="L16" s="34" t="s">
        <v>231</v>
      </c>
      <c r="M16" s="34" t="s">
        <v>188</v>
      </c>
      <c r="N16" s="34" t="s">
        <v>232</v>
      </c>
      <c r="O16" s="42" t="s">
        <v>36</v>
      </c>
      <c r="P16" s="34" t="s">
        <v>233</v>
      </c>
      <c r="Q16" s="34" t="s">
        <v>234</v>
      </c>
      <c r="R16" s="34" t="s">
        <v>235</v>
      </c>
      <c r="S16" s="34"/>
      <c r="T16" s="36">
        <v>1197</v>
      </c>
      <c r="U16" s="36">
        <v>63</v>
      </c>
      <c r="V16" s="34" t="s">
        <v>155</v>
      </c>
      <c r="W16" s="34" t="s">
        <v>101</v>
      </c>
      <c r="X16" s="37">
        <v>6</v>
      </c>
      <c r="Y16" s="37"/>
      <c r="Z16" s="34" t="s">
        <v>193</v>
      </c>
      <c r="AA16" s="38">
        <v>6.8</v>
      </c>
      <c r="AB16" s="38">
        <v>158</v>
      </c>
      <c r="AC16" s="34" t="s">
        <v>39</v>
      </c>
      <c r="AD16" s="34" t="s">
        <v>194</v>
      </c>
      <c r="AE16" s="39">
        <f>VLOOKUP(A16,SVerweis!$A$2:$C$154,3,FALSE)</f>
        <v>42736</v>
      </c>
      <c r="AF16" s="40">
        <f>VLOOKUP(A16,SVerweis!$A$2:$D$154,4,FALSE)</f>
        <v>69633</v>
      </c>
      <c r="AG16" s="39" t="str">
        <f>VLOOKUP(A16,SVerweis!$A$2:$E$154,5,FALSE)</f>
        <v>28.03.2019</v>
      </c>
      <c r="AH16" s="40">
        <f>VLOOKUP(A16,SVerweis!$A$2:$F$154,6,FALSE)</f>
        <v>111297</v>
      </c>
      <c r="AI16" s="41">
        <f t="shared" si="0"/>
        <v>18636.470588235294</v>
      </c>
    </row>
    <row r="17" spans="1:35" s="33" customFormat="1" ht="35.1" customHeight="1" x14ac:dyDescent="0.2">
      <c r="A17" s="42" t="s">
        <v>236</v>
      </c>
      <c r="B17" s="42" t="s">
        <v>237</v>
      </c>
      <c r="C17" s="42" t="s">
        <v>86</v>
      </c>
      <c r="D17" s="42" t="s">
        <v>87</v>
      </c>
      <c r="E17" s="42" t="s">
        <v>88</v>
      </c>
      <c r="F17" s="42" t="s">
        <v>89</v>
      </c>
      <c r="G17" s="42" t="s">
        <v>90</v>
      </c>
      <c r="H17" s="42" t="s">
        <v>238</v>
      </c>
      <c r="I17" s="42" t="s">
        <v>92</v>
      </c>
      <c r="J17" s="42" t="s">
        <v>93</v>
      </c>
      <c r="K17" s="43">
        <v>42003</v>
      </c>
      <c r="L17" s="42" t="s">
        <v>239</v>
      </c>
      <c r="M17" s="42" t="s">
        <v>95</v>
      </c>
      <c r="N17" s="42" t="s">
        <v>122</v>
      </c>
      <c r="O17" s="34" t="s">
        <v>45</v>
      </c>
      <c r="P17" s="42" t="s">
        <v>240</v>
      </c>
      <c r="Q17" s="42" t="s">
        <v>241</v>
      </c>
      <c r="R17" s="42" t="s">
        <v>125</v>
      </c>
      <c r="S17" s="42" t="s">
        <v>126</v>
      </c>
      <c r="T17" s="44">
        <v>1598</v>
      </c>
      <c r="U17" s="44">
        <v>77</v>
      </c>
      <c r="V17" s="42" t="s">
        <v>100</v>
      </c>
      <c r="W17" s="42" t="s">
        <v>101</v>
      </c>
      <c r="X17" s="45">
        <v>5</v>
      </c>
      <c r="Y17" s="45">
        <v>5</v>
      </c>
      <c r="Z17" s="42" t="s">
        <v>102</v>
      </c>
      <c r="AA17" s="46">
        <v>3.8</v>
      </c>
      <c r="AB17" s="46">
        <v>99</v>
      </c>
      <c r="AC17" s="42" t="s">
        <v>39</v>
      </c>
      <c r="AD17" s="42" t="s">
        <v>127</v>
      </c>
      <c r="AE17" s="39">
        <f>VLOOKUP(A17,SVerweis!$A$2:$C$154,3,FALSE)</f>
        <v>42736</v>
      </c>
      <c r="AF17" s="40">
        <f>VLOOKUP(A17,SVerweis!$A$2:$D$154,4,FALSE)</f>
        <v>75260</v>
      </c>
      <c r="AG17" s="39" t="str">
        <f>VLOOKUP(A17,SVerweis!$A$2:$E$154,5,FALSE)</f>
        <v>29.03.2019</v>
      </c>
      <c r="AH17" s="40">
        <f>VLOOKUP(A17,SVerweis!$A$2:$F$154,6,FALSE)</f>
        <v>166125</v>
      </c>
      <c r="AI17" s="41">
        <f t="shared" si="0"/>
        <v>40594.522643818847</v>
      </c>
    </row>
    <row r="18" spans="1:35" s="33" customFormat="1" ht="30.4" customHeight="1" x14ac:dyDescent="0.2">
      <c r="A18" s="34" t="s">
        <v>242</v>
      </c>
      <c r="B18" s="34" t="s">
        <v>243</v>
      </c>
      <c r="C18" s="34" t="s">
        <v>86</v>
      </c>
      <c r="D18" s="34" t="s">
        <v>87</v>
      </c>
      <c r="E18" s="34" t="s">
        <v>88</v>
      </c>
      <c r="F18" s="34" t="s">
        <v>244</v>
      </c>
      <c r="G18" s="34" t="s">
        <v>245</v>
      </c>
      <c r="H18" s="34" t="s">
        <v>246</v>
      </c>
      <c r="I18" s="34" t="s">
        <v>247</v>
      </c>
      <c r="J18" s="34" t="s">
        <v>93</v>
      </c>
      <c r="K18" s="35">
        <v>42499</v>
      </c>
      <c r="L18" s="34" t="s">
        <v>248</v>
      </c>
      <c r="M18" s="34" t="s">
        <v>110</v>
      </c>
      <c r="N18" s="34" t="s">
        <v>249</v>
      </c>
      <c r="O18" s="42" t="s">
        <v>36</v>
      </c>
      <c r="P18" s="34" t="s">
        <v>250</v>
      </c>
      <c r="Q18" s="34" t="s">
        <v>251</v>
      </c>
      <c r="R18" s="34" t="s">
        <v>252</v>
      </c>
      <c r="S18" s="34" t="s">
        <v>115</v>
      </c>
      <c r="T18" s="36">
        <v>1968</v>
      </c>
      <c r="U18" s="36">
        <v>75</v>
      </c>
      <c r="V18" s="34" t="s">
        <v>155</v>
      </c>
      <c r="W18" s="34" t="s">
        <v>101</v>
      </c>
      <c r="X18" s="37">
        <v>6</v>
      </c>
      <c r="Y18" s="37">
        <v>2</v>
      </c>
      <c r="Z18" s="34" t="s">
        <v>102</v>
      </c>
      <c r="AA18" s="38">
        <v>4.7</v>
      </c>
      <c r="AB18" s="38">
        <v>123</v>
      </c>
      <c r="AC18" s="34" t="s">
        <v>40</v>
      </c>
      <c r="AD18" s="34" t="s">
        <v>253</v>
      </c>
      <c r="AE18" s="39">
        <f>VLOOKUP(A18,SVerweis!$A$2:$C$154,3,FALSE)</f>
        <v>42736</v>
      </c>
      <c r="AF18" s="40">
        <f>VLOOKUP(A18,SVerweis!$A$2:$D$154,4,FALSE)</f>
        <v>10030</v>
      </c>
      <c r="AG18" s="39" t="str">
        <f>VLOOKUP(A18,SVerweis!$A$2:$E$154,5,FALSE)</f>
        <v>28.03.2019</v>
      </c>
      <c r="AH18" s="40">
        <f>VLOOKUP(A18,SVerweis!$A$2:$F$154,6,FALSE)</f>
        <v>102131</v>
      </c>
      <c r="AI18" s="41">
        <f t="shared" si="0"/>
        <v>41197.138480392161</v>
      </c>
    </row>
    <row r="19" spans="1:35" s="33" customFormat="1" ht="30.4" customHeight="1" x14ac:dyDescent="0.2">
      <c r="A19" s="42" t="s">
        <v>254</v>
      </c>
      <c r="B19" s="42" t="s">
        <v>255</v>
      </c>
      <c r="C19" s="42" t="s">
        <v>86</v>
      </c>
      <c r="D19" s="42" t="s">
        <v>87</v>
      </c>
      <c r="E19" s="42" t="s">
        <v>88</v>
      </c>
      <c r="F19" s="42" t="s">
        <v>89</v>
      </c>
      <c r="G19" s="42" t="s">
        <v>90</v>
      </c>
      <c r="H19" s="42" t="s">
        <v>256</v>
      </c>
      <c r="I19" s="42" t="s">
        <v>141</v>
      </c>
      <c r="J19" s="42" t="s">
        <v>93</v>
      </c>
      <c r="K19" s="43">
        <v>42118</v>
      </c>
      <c r="L19" s="42" t="s">
        <v>257</v>
      </c>
      <c r="M19" s="42" t="s">
        <v>110</v>
      </c>
      <c r="N19" s="42" t="s">
        <v>258</v>
      </c>
      <c r="O19" s="42" t="s">
        <v>36</v>
      </c>
      <c r="P19" s="42" t="s">
        <v>259</v>
      </c>
      <c r="Q19" s="42" t="s">
        <v>260</v>
      </c>
      <c r="R19" s="42" t="s">
        <v>261</v>
      </c>
      <c r="S19" s="42" t="s">
        <v>115</v>
      </c>
      <c r="T19" s="44">
        <v>1598</v>
      </c>
      <c r="U19" s="44">
        <v>75</v>
      </c>
      <c r="V19" s="42" t="s">
        <v>155</v>
      </c>
      <c r="W19" s="42" t="s">
        <v>101</v>
      </c>
      <c r="X19" s="45">
        <v>5</v>
      </c>
      <c r="Y19" s="45">
        <v>2</v>
      </c>
      <c r="Z19" s="42" t="s">
        <v>102</v>
      </c>
      <c r="AA19" s="46">
        <v>5.9</v>
      </c>
      <c r="AB19" s="46">
        <v>155</v>
      </c>
      <c r="AC19" s="42" t="s">
        <v>39</v>
      </c>
      <c r="AD19" s="42" t="s">
        <v>175</v>
      </c>
      <c r="AE19" s="39">
        <f>VLOOKUP(A19,SVerweis!$A$2:$C$154,3,FALSE)</f>
        <v>42736</v>
      </c>
      <c r="AF19" s="40">
        <f>VLOOKUP(A19,SVerweis!$A$2:$D$154,4,FALSE)</f>
        <v>85041</v>
      </c>
      <c r="AG19" s="39" t="str">
        <f>VLOOKUP(A19,SVerweis!$A$2:$E$154,5,FALSE)</f>
        <v>28.03.2019</v>
      </c>
      <c r="AH19" s="40">
        <f>VLOOKUP(A19,SVerweis!$A$2:$F$154,6,FALSE)</f>
        <v>151574</v>
      </c>
      <c r="AI19" s="41">
        <f t="shared" si="0"/>
        <v>29760.471813725489</v>
      </c>
    </row>
    <row r="20" spans="1:35" s="33" customFormat="1" ht="35.1" customHeight="1" x14ac:dyDescent="0.2">
      <c r="A20" s="34" t="s">
        <v>262</v>
      </c>
      <c r="B20" s="34" t="s">
        <v>263</v>
      </c>
      <c r="C20" s="34" t="s">
        <v>86</v>
      </c>
      <c r="D20" s="34" t="s">
        <v>87</v>
      </c>
      <c r="E20" s="34" t="s">
        <v>88</v>
      </c>
      <c r="F20" s="34" t="s">
        <v>89</v>
      </c>
      <c r="G20" s="34" t="s">
        <v>90</v>
      </c>
      <c r="H20" s="34" t="s">
        <v>264</v>
      </c>
      <c r="I20" s="34" t="s">
        <v>92</v>
      </c>
      <c r="J20" s="34" t="s">
        <v>93</v>
      </c>
      <c r="K20" s="35">
        <v>42468</v>
      </c>
      <c r="L20" s="34" t="s">
        <v>265</v>
      </c>
      <c r="M20" s="34" t="s">
        <v>95</v>
      </c>
      <c r="N20" s="34" t="s">
        <v>133</v>
      </c>
      <c r="O20" s="34" t="s">
        <v>45</v>
      </c>
      <c r="P20" s="34" t="s">
        <v>266</v>
      </c>
      <c r="Q20" s="34" t="s">
        <v>267</v>
      </c>
      <c r="R20" s="34" t="s">
        <v>136</v>
      </c>
      <c r="S20" s="34" t="s">
        <v>126</v>
      </c>
      <c r="T20" s="36">
        <v>1598</v>
      </c>
      <c r="U20" s="36">
        <v>81</v>
      </c>
      <c r="V20" s="34" t="s">
        <v>100</v>
      </c>
      <c r="W20" s="34" t="s">
        <v>101</v>
      </c>
      <c r="X20" s="37">
        <v>5</v>
      </c>
      <c r="Y20" s="37">
        <v>5</v>
      </c>
      <c r="Z20" s="34" t="s">
        <v>102</v>
      </c>
      <c r="AA20" s="38">
        <v>3.8</v>
      </c>
      <c r="AB20" s="38">
        <v>99</v>
      </c>
      <c r="AC20" s="34" t="s">
        <v>40</v>
      </c>
      <c r="AD20" s="34" t="s">
        <v>127</v>
      </c>
      <c r="AE20" s="39">
        <f>VLOOKUP(A20,SVerweis!$A$2:$C$154,3,FALSE)</f>
        <v>42736</v>
      </c>
      <c r="AF20" s="40">
        <f>VLOOKUP(A20,SVerweis!$A$2:$D$154,4,FALSE)</f>
        <v>28406</v>
      </c>
      <c r="AG20" s="39" t="str">
        <f>VLOOKUP(A20,SVerweis!$A$2:$E$154,5,FALSE)</f>
        <v>28.03.2019</v>
      </c>
      <c r="AH20" s="40">
        <f>VLOOKUP(A20,SVerweis!$A$2:$F$154,6,FALSE)</f>
        <v>108922</v>
      </c>
      <c r="AI20" s="41">
        <f t="shared" si="0"/>
        <v>36015.122549019608</v>
      </c>
    </row>
    <row r="21" spans="1:35" s="33" customFormat="1" ht="30.4" customHeight="1" x14ac:dyDescent="0.2">
      <c r="A21" s="42" t="s">
        <v>268</v>
      </c>
      <c r="B21" s="42" t="s">
        <v>269</v>
      </c>
      <c r="C21" s="42" t="s">
        <v>86</v>
      </c>
      <c r="D21" s="42" t="s">
        <v>87</v>
      </c>
      <c r="E21" s="42" t="s">
        <v>88</v>
      </c>
      <c r="F21" s="42" t="s">
        <v>270</v>
      </c>
      <c r="G21" s="42" t="s">
        <v>245</v>
      </c>
      <c r="H21" s="42" t="s">
        <v>271</v>
      </c>
      <c r="I21" s="42" t="s">
        <v>272</v>
      </c>
      <c r="J21" s="42" t="s">
        <v>93</v>
      </c>
      <c r="K21" s="43">
        <v>39857</v>
      </c>
      <c r="L21" s="42" t="s">
        <v>273</v>
      </c>
      <c r="M21" s="42" t="s">
        <v>110</v>
      </c>
      <c r="N21" s="42" t="s">
        <v>274</v>
      </c>
      <c r="O21" s="42" t="s">
        <v>46</v>
      </c>
      <c r="P21" s="42" t="s">
        <v>275</v>
      </c>
      <c r="Q21" s="42" t="s">
        <v>276</v>
      </c>
      <c r="R21" s="42" t="s">
        <v>277</v>
      </c>
      <c r="S21" s="42"/>
      <c r="T21" s="44">
        <v>2461</v>
      </c>
      <c r="U21" s="44">
        <v>96</v>
      </c>
      <c r="V21" s="42" t="s">
        <v>155</v>
      </c>
      <c r="W21" s="42" t="s">
        <v>101</v>
      </c>
      <c r="X21" s="45">
        <v>4</v>
      </c>
      <c r="Y21" s="45"/>
      <c r="Z21" s="42" t="s">
        <v>102</v>
      </c>
      <c r="AA21" s="46">
        <v>8.6</v>
      </c>
      <c r="AB21" s="46">
        <v>227</v>
      </c>
      <c r="AC21" s="42" t="s">
        <v>37</v>
      </c>
      <c r="AD21" s="42" t="s">
        <v>194</v>
      </c>
      <c r="AE21" s="39">
        <f>VLOOKUP(A21,SVerweis!$A$2:$C$154,3,FALSE)</f>
        <v>42736</v>
      </c>
      <c r="AF21" s="40">
        <f>VLOOKUP(A21,SVerweis!$A$2:$D$154,4,FALSE)</f>
        <v>143331</v>
      </c>
      <c r="AG21" s="39" t="str">
        <f>VLOOKUP(A21,SVerweis!$A$2:$E$154,5,FALSE)</f>
        <v>29.03.2019</v>
      </c>
      <c r="AH21" s="40">
        <f>VLOOKUP(A21,SVerweis!$A$2:$F$154,6,FALSE)</f>
        <v>192400</v>
      </c>
      <c r="AI21" s="41">
        <f t="shared" si="0"/>
        <v>21921.891064871481</v>
      </c>
    </row>
    <row r="22" spans="1:35" s="33" customFormat="1" ht="30.4" customHeight="1" x14ac:dyDescent="0.2">
      <c r="A22" s="42" t="s">
        <v>278</v>
      </c>
      <c r="B22" s="42" t="s">
        <v>279</v>
      </c>
      <c r="C22" s="42" t="s">
        <v>86</v>
      </c>
      <c r="D22" s="42" t="s">
        <v>87</v>
      </c>
      <c r="E22" s="42" t="s">
        <v>88</v>
      </c>
      <c r="F22" s="42" t="s">
        <v>280</v>
      </c>
      <c r="G22" s="42" t="s">
        <v>245</v>
      </c>
      <c r="H22" s="42" t="s">
        <v>107</v>
      </c>
      <c r="I22" s="42" t="s">
        <v>281</v>
      </c>
      <c r="J22" s="42" t="s">
        <v>93</v>
      </c>
      <c r="K22" s="43">
        <v>39869</v>
      </c>
      <c r="L22" s="42" t="s">
        <v>282</v>
      </c>
      <c r="M22" s="42" t="s">
        <v>188</v>
      </c>
      <c r="N22" s="42" t="s">
        <v>283</v>
      </c>
      <c r="O22" s="42" t="s">
        <v>36</v>
      </c>
      <c r="P22" s="42" t="s">
        <v>284</v>
      </c>
      <c r="Q22" s="42" t="s">
        <v>285</v>
      </c>
      <c r="R22" s="42" t="s">
        <v>286</v>
      </c>
      <c r="S22" s="42" t="s">
        <v>115</v>
      </c>
      <c r="T22" s="44">
        <v>1390</v>
      </c>
      <c r="U22" s="44">
        <v>59</v>
      </c>
      <c r="V22" s="42" t="s">
        <v>155</v>
      </c>
      <c r="W22" s="42" t="s">
        <v>101</v>
      </c>
      <c r="X22" s="45">
        <v>5</v>
      </c>
      <c r="Y22" s="45">
        <v>2</v>
      </c>
      <c r="Z22" s="42" t="s">
        <v>193</v>
      </c>
      <c r="AA22" s="46">
        <v>8</v>
      </c>
      <c r="AB22" s="46">
        <v>192</v>
      </c>
      <c r="AC22" s="42" t="s">
        <v>37</v>
      </c>
      <c r="AD22" s="42" t="s">
        <v>194</v>
      </c>
      <c r="AE22" s="39">
        <f>VLOOKUP(A22,SVerweis!$A$2:$C$154,3,FALSE)</f>
        <v>42736</v>
      </c>
      <c r="AF22" s="40">
        <f>VLOOKUP(A22,SVerweis!$A$2:$D$154,4,FALSE)</f>
        <v>212037</v>
      </c>
      <c r="AG22" s="39" t="str">
        <f>VLOOKUP(A22,SVerweis!$A$2:$E$154,5,FALSE)</f>
        <v>04.03.2019</v>
      </c>
      <c r="AH22" s="40">
        <f>VLOOKUP(A22,SVerweis!$A$2:$F$154,6,FALSE)</f>
        <v>252050</v>
      </c>
      <c r="AI22" s="41">
        <f t="shared" si="0"/>
        <v>18440.334595959594</v>
      </c>
    </row>
    <row r="23" spans="1:35" s="33" customFormat="1" ht="30.4" customHeight="1" x14ac:dyDescent="0.2">
      <c r="A23" s="34" t="s">
        <v>287</v>
      </c>
      <c r="B23" s="34" t="s">
        <v>288</v>
      </c>
      <c r="C23" s="34" t="s">
        <v>86</v>
      </c>
      <c r="D23" s="34" t="s">
        <v>87</v>
      </c>
      <c r="E23" s="34" t="s">
        <v>88</v>
      </c>
      <c r="F23" s="34" t="s">
        <v>280</v>
      </c>
      <c r="G23" s="34" t="s">
        <v>245</v>
      </c>
      <c r="H23" s="34" t="s">
        <v>107</v>
      </c>
      <c r="I23" s="34" t="s">
        <v>289</v>
      </c>
      <c r="J23" s="34" t="s">
        <v>93</v>
      </c>
      <c r="K23" s="35">
        <v>39903</v>
      </c>
      <c r="L23" s="34" t="s">
        <v>290</v>
      </c>
      <c r="M23" s="34" t="s">
        <v>188</v>
      </c>
      <c r="N23" s="34" t="s">
        <v>283</v>
      </c>
      <c r="O23" s="42" t="s">
        <v>36</v>
      </c>
      <c r="P23" s="34" t="s">
        <v>291</v>
      </c>
      <c r="Q23" s="34" t="s">
        <v>292</v>
      </c>
      <c r="R23" s="34" t="s">
        <v>286</v>
      </c>
      <c r="S23" s="34" t="s">
        <v>115</v>
      </c>
      <c r="T23" s="36">
        <v>1390</v>
      </c>
      <c r="U23" s="36">
        <v>59</v>
      </c>
      <c r="V23" s="34" t="s">
        <v>155</v>
      </c>
      <c r="W23" s="34" t="s">
        <v>101</v>
      </c>
      <c r="X23" s="37">
        <v>5</v>
      </c>
      <c r="Y23" s="37">
        <v>2</v>
      </c>
      <c r="Z23" s="34" t="s">
        <v>193</v>
      </c>
      <c r="AA23" s="38">
        <v>8</v>
      </c>
      <c r="AB23" s="38">
        <v>192</v>
      </c>
      <c r="AC23" s="34" t="s">
        <v>37</v>
      </c>
      <c r="AD23" s="34" t="s">
        <v>194</v>
      </c>
      <c r="AE23" s="39">
        <f>VLOOKUP(A23,SVerweis!$A$2:$C$154,3,FALSE)</f>
        <v>42736</v>
      </c>
      <c r="AF23" s="40">
        <f>VLOOKUP(A23,SVerweis!$A$2:$D$154,4,FALSE)</f>
        <v>193740</v>
      </c>
      <c r="AG23" s="39" t="str">
        <f>VLOOKUP(A23,SVerweis!$A$2:$E$154,5,FALSE)</f>
        <v>29.03.2019</v>
      </c>
      <c r="AH23" s="40">
        <f>VLOOKUP(A23,SVerweis!$A$2:$F$154,6,FALSE)</f>
        <v>238593</v>
      </c>
      <c r="AI23" s="41">
        <f t="shared" si="0"/>
        <v>20038.365973072214</v>
      </c>
    </row>
    <row r="24" spans="1:35" s="33" customFormat="1" ht="30.4" customHeight="1" x14ac:dyDescent="0.2">
      <c r="A24" s="42" t="s">
        <v>293</v>
      </c>
      <c r="B24" s="42" t="s">
        <v>294</v>
      </c>
      <c r="C24" s="42" t="s">
        <v>86</v>
      </c>
      <c r="D24" s="42" t="s">
        <v>87</v>
      </c>
      <c r="E24" s="42" t="s">
        <v>88</v>
      </c>
      <c r="F24" s="42" t="s">
        <v>280</v>
      </c>
      <c r="G24" s="42" t="s">
        <v>245</v>
      </c>
      <c r="H24" s="42" t="s">
        <v>107</v>
      </c>
      <c r="I24" s="42" t="s">
        <v>295</v>
      </c>
      <c r="J24" s="42" t="s">
        <v>93</v>
      </c>
      <c r="K24" s="43">
        <v>40358</v>
      </c>
      <c r="L24" s="42" t="s">
        <v>296</v>
      </c>
      <c r="M24" s="42" t="s">
        <v>297</v>
      </c>
      <c r="N24" s="42" t="s">
        <v>298</v>
      </c>
      <c r="O24" s="42" t="s">
        <v>46</v>
      </c>
      <c r="P24" s="42" t="s">
        <v>299</v>
      </c>
      <c r="Q24" s="42" t="s">
        <v>300</v>
      </c>
      <c r="R24" s="42" t="s">
        <v>301</v>
      </c>
      <c r="S24" s="42" t="s">
        <v>115</v>
      </c>
      <c r="T24" s="44">
        <v>1968</v>
      </c>
      <c r="U24" s="44">
        <v>103</v>
      </c>
      <c r="V24" s="42" t="s">
        <v>155</v>
      </c>
      <c r="W24" s="42" t="s">
        <v>227</v>
      </c>
      <c r="X24" s="45">
        <v>4</v>
      </c>
      <c r="Y24" s="45">
        <v>6</v>
      </c>
      <c r="Z24" s="42" t="s">
        <v>102</v>
      </c>
      <c r="AA24" s="46">
        <v>8.6</v>
      </c>
      <c r="AB24" s="46">
        <v>226</v>
      </c>
      <c r="AC24" s="42" t="s">
        <v>39</v>
      </c>
      <c r="AD24" s="42" t="s">
        <v>194</v>
      </c>
      <c r="AE24" s="39">
        <f>VLOOKUP(A24,SVerweis!$A$2:$C$154,3,FALSE)</f>
        <v>42736</v>
      </c>
      <c r="AF24" s="40">
        <f>VLOOKUP(A24,SVerweis!$A$2:$D$154,4,FALSE)</f>
        <v>130167</v>
      </c>
      <c r="AG24" s="39">
        <v>43454</v>
      </c>
      <c r="AH24" s="40">
        <v>162355</v>
      </c>
      <c r="AI24" s="41">
        <f t="shared" si="0"/>
        <v>16362.980501392758</v>
      </c>
    </row>
    <row r="25" spans="1:35" s="33" customFormat="1" ht="30.4" customHeight="1" x14ac:dyDescent="0.2">
      <c r="A25" s="34" t="s">
        <v>302</v>
      </c>
      <c r="B25" s="34" t="s">
        <v>303</v>
      </c>
      <c r="C25" s="34" t="s">
        <v>86</v>
      </c>
      <c r="D25" s="34" t="s">
        <v>87</v>
      </c>
      <c r="E25" s="34" t="s">
        <v>88</v>
      </c>
      <c r="F25" s="34" t="s">
        <v>270</v>
      </c>
      <c r="G25" s="34" t="s">
        <v>245</v>
      </c>
      <c r="H25" s="34" t="s">
        <v>304</v>
      </c>
      <c r="I25" s="34" t="s">
        <v>305</v>
      </c>
      <c r="J25" s="34" t="s">
        <v>93</v>
      </c>
      <c r="K25" s="35">
        <v>40399</v>
      </c>
      <c r="L25" s="34" t="s">
        <v>306</v>
      </c>
      <c r="M25" s="34" t="s">
        <v>188</v>
      </c>
      <c r="N25" s="34" t="s">
        <v>307</v>
      </c>
      <c r="O25" s="42" t="s">
        <v>36</v>
      </c>
      <c r="P25" s="34" t="s">
        <v>308</v>
      </c>
      <c r="Q25" s="34" t="s">
        <v>309</v>
      </c>
      <c r="R25" s="34" t="s">
        <v>310</v>
      </c>
      <c r="S25" s="34" t="s">
        <v>115</v>
      </c>
      <c r="T25" s="36">
        <v>1390</v>
      </c>
      <c r="U25" s="36">
        <v>59</v>
      </c>
      <c r="V25" s="34" t="s">
        <v>155</v>
      </c>
      <c r="W25" s="34" t="s">
        <v>101</v>
      </c>
      <c r="X25" s="37">
        <v>6</v>
      </c>
      <c r="Y25" s="37">
        <v>2</v>
      </c>
      <c r="Z25" s="34" t="s">
        <v>193</v>
      </c>
      <c r="AA25" s="38">
        <v>7.9</v>
      </c>
      <c r="AB25" s="38">
        <v>188</v>
      </c>
      <c r="AC25" s="34" t="s">
        <v>37</v>
      </c>
      <c r="AD25" s="34" t="s">
        <v>194</v>
      </c>
      <c r="AE25" s="39">
        <f>VLOOKUP(A25,SVerweis!$A$2:$C$154,3,FALSE)</f>
        <v>42736</v>
      </c>
      <c r="AF25" s="40">
        <f>VLOOKUP(A25,SVerweis!$A$2:$D$154,4,FALSE)</f>
        <v>114810</v>
      </c>
      <c r="AG25" s="39" t="str">
        <f>VLOOKUP(A25,SVerweis!$A$2:$E$154,5,FALSE)</f>
        <v>25.03.2019</v>
      </c>
      <c r="AH25" s="40">
        <f>VLOOKUP(A25,SVerweis!$A$2:$F$154,6,FALSE)</f>
        <v>156385</v>
      </c>
      <c r="AI25" s="41">
        <f t="shared" si="0"/>
        <v>18665.282902829029</v>
      </c>
    </row>
    <row r="26" spans="1:35" s="33" customFormat="1" ht="30.4" customHeight="1" x14ac:dyDescent="0.2">
      <c r="A26" s="42" t="s">
        <v>311</v>
      </c>
      <c r="B26" s="42" t="s">
        <v>312</v>
      </c>
      <c r="C26" s="42" t="s">
        <v>86</v>
      </c>
      <c r="D26" s="42" t="s">
        <v>87</v>
      </c>
      <c r="E26" s="42" t="s">
        <v>88</v>
      </c>
      <c r="F26" s="42" t="s">
        <v>280</v>
      </c>
      <c r="G26" s="42" t="s">
        <v>245</v>
      </c>
      <c r="H26" s="42" t="s">
        <v>107</v>
      </c>
      <c r="I26" s="42" t="s">
        <v>313</v>
      </c>
      <c r="J26" s="42" t="s">
        <v>93</v>
      </c>
      <c r="K26" s="43">
        <v>40526</v>
      </c>
      <c r="L26" s="42" t="s">
        <v>314</v>
      </c>
      <c r="M26" s="42" t="s">
        <v>188</v>
      </c>
      <c r="N26" s="42" t="s">
        <v>315</v>
      </c>
      <c r="O26" s="42" t="s">
        <v>36</v>
      </c>
      <c r="P26" s="42" t="s">
        <v>316</v>
      </c>
      <c r="Q26" s="42" t="s">
        <v>317</v>
      </c>
      <c r="R26" s="42" t="s">
        <v>318</v>
      </c>
      <c r="S26" s="42" t="s">
        <v>115</v>
      </c>
      <c r="T26" s="44">
        <v>1197</v>
      </c>
      <c r="U26" s="44">
        <v>63</v>
      </c>
      <c r="V26" s="42" t="s">
        <v>155</v>
      </c>
      <c r="W26" s="42" t="s">
        <v>101</v>
      </c>
      <c r="X26" s="45">
        <v>5</v>
      </c>
      <c r="Y26" s="45">
        <v>2</v>
      </c>
      <c r="Z26" s="42" t="s">
        <v>193</v>
      </c>
      <c r="AA26" s="46">
        <v>6.9</v>
      </c>
      <c r="AB26" s="46">
        <v>160</v>
      </c>
      <c r="AC26" s="42" t="s">
        <v>38</v>
      </c>
      <c r="AD26" s="42" t="s">
        <v>194</v>
      </c>
      <c r="AE26" s="39">
        <f>VLOOKUP(A26,SVerweis!$A$2:$C$154,3,FALSE)</f>
        <v>42736</v>
      </c>
      <c r="AF26" s="40">
        <f>VLOOKUP(A26,SVerweis!$A$2:$D$154,4,FALSE)</f>
        <v>84880</v>
      </c>
      <c r="AG26" s="39">
        <v>43544</v>
      </c>
      <c r="AH26" s="40">
        <v>114578</v>
      </c>
      <c r="AI26" s="41">
        <f t="shared" si="0"/>
        <v>13415.55693069307</v>
      </c>
    </row>
    <row r="27" spans="1:35" s="33" customFormat="1" ht="30.4" customHeight="1" x14ac:dyDescent="0.2">
      <c r="A27" s="42" t="s">
        <v>319</v>
      </c>
      <c r="B27" s="42" t="s">
        <v>320</v>
      </c>
      <c r="C27" s="42" t="s">
        <v>86</v>
      </c>
      <c r="D27" s="42" t="s">
        <v>87</v>
      </c>
      <c r="E27" s="42" t="s">
        <v>88</v>
      </c>
      <c r="F27" s="42" t="s">
        <v>280</v>
      </c>
      <c r="G27" s="42" t="s">
        <v>245</v>
      </c>
      <c r="H27" s="42" t="s">
        <v>107</v>
      </c>
      <c r="I27" s="42" t="s">
        <v>321</v>
      </c>
      <c r="J27" s="42" t="s">
        <v>93</v>
      </c>
      <c r="K27" s="43">
        <v>40752</v>
      </c>
      <c r="L27" s="42" t="s">
        <v>322</v>
      </c>
      <c r="M27" s="42" t="s">
        <v>188</v>
      </c>
      <c r="N27" s="42" t="s">
        <v>315</v>
      </c>
      <c r="O27" s="42" t="s">
        <v>36</v>
      </c>
      <c r="P27" s="42" t="s">
        <v>323</v>
      </c>
      <c r="Q27" s="42" t="s">
        <v>324</v>
      </c>
      <c r="R27" s="42" t="s">
        <v>318</v>
      </c>
      <c r="S27" s="42" t="s">
        <v>115</v>
      </c>
      <c r="T27" s="44">
        <v>1197</v>
      </c>
      <c r="U27" s="44">
        <v>63</v>
      </c>
      <c r="V27" s="42" t="s">
        <v>155</v>
      </c>
      <c r="W27" s="42" t="s">
        <v>101</v>
      </c>
      <c r="X27" s="45">
        <v>5</v>
      </c>
      <c r="Y27" s="45">
        <v>2</v>
      </c>
      <c r="Z27" s="42" t="s">
        <v>193</v>
      </c>
      <c r="AA27" s="46">
        <v>6.9</v>
      </c>
      <c r="AB27" s="46">
        <v>160</v>
      </c>
      <c r="AC27" s="42" t="s">
        <v>38</v>
      </c>
      <c r="AD27" s="42" t="s">
        <v>194</v>
      </c>
      <c r="AE27" s="39">
        <f>VLOOKUP(A27,SVerweis!$A$2:$C$154,3,FALSE)</f>
        <v>42736</v>
      </c>
      <c r="AF27" s="40">
        <f>VLOOKUP(A27,SVerweis!$A$2:$D$154,4,FALSE)</f>
        <v>137532</v>
      </c>
      <c r="AG27" s="39" t="str">
        <f>VLOOKUP(A27,SVerweis!$A$2:$E$154,5,FALSE)</f>
        <v>03.02.2019</v>
      </c>
      <c r="AH27" s="40">
        <f>VLOOKUP(A27,SVerweis!$A$2:$F$154,6,FALSE)</f>
        <v>165735</v>
      </c>
      <c r="AI27" s="41">
        <f t="shared" si="0"/>
        <v>13491.605504587156</v>
      </c>
    </row>
    <row r="28" spans="1:35" s="33" customFormat="1" ht="30.4" customHeight="1" x14ac:dyDescent="0.2">
      <c r="A28" s="34" t="s">
        <v>325</v>
      </c>
      <c r="B28" s="34" t="s">
        <v>326</v>
      </c>
      <c r="C28" s="34" t="s">
        <v>86</v>
      </c>
      <c r="D28" s="34" t="s">
        <v>87</v>
      </c>
      <c r="E28" s="34" t="s">
        <v>88</v>
      </c>
      <c r="F28" s="34" t="s">
        <v>327</v>
      </c>
      <c r="G28" s="34" t="s">
        <v>159</v>
      </c>
      <c r="H28" s="34" t="s">
        <v>107</v>
      </c>
      <c r="I28" s="34" t="s">
        <v>328</v>
      </c>
      <c r="J28" s="34" t="s">
        <v>93</v>
      </c>
      <c r="K28" s="35">
        <v>40078</v>
      </c>
      <c r="L28" s="34" t="s">
        <v>329</v>
      </c>
      <c r="M28" s="34" t="s">
        <v>188</v>
      </c>
      <c r="N28" s="34" t="s">
        <v>330</v>
      </c>
      <c r="O28" s="34" t="s">
        <v>7</v>
      </c>
      <c r="P28" s="34" t="s">
        <v>331</v>
      </c>
      <c r="Q28" s="34" t="s">
        <v>332</v>
      </c>
      <c r="R28" s="34" t="s">
        <v>333</v>
      </c>
      <c r="S28" s="34" t="s">
        <v>115</v>
      </c>
      <c r="T28" s="36">
        <v>2461</v>
      </c>
      <c r="U28" s="36">
        <v>100</v>
      </c>
      <c r="V28" s="34" t="s">
        <v>155</v>
      </c>
      <c r="W28" s="34" t="s">
        <v>334</v>
      </c>
      <c r="X28" s="37">
        <v>6</v>
      </c>
      <c r="Y28" s="37">
        <v>3</v>
      </c>
      <c r="Z28" s="34" t="s">
        <v>102</v>
      </c>
      <c r="AA28" s="38">
        <v>10.6</v>
      </c>
      <c r="AB28" s="38">
        <v>279</v>
      </c>
      <c r="AC28" s="34" t="s">
        <v>47</v>
      </c>
      <c r="AD28" s="34" t="s">
        <v>194</v>
      </c>
      <c r="AE28" s="39">
        <f>VLOOKUP(A28,SVerweis!$A$2:$C$154,3,FALSE)</f>
        <v>42736</v>
      </c>
      <c r="AF28" s="40">
        <f>VLOOKUP(A28,SVerweis!$A$2:$D$154,4,FALSE)</f>
        <v>106036</v>
      </c>
      <c r="AG28" s="39" t="str">
        <f>VLOOKUP(A28,SVerweis!$A$2:$E$154,5,FALSE)</f>
        <v>29.03.2019</v>
      </c>
      <c r="AH28" s="40">
        <f>VLOOKUP(A28,SVerweis!$A$2:$F$154,6,FALSE)</f>
        <v>137743</v>
      </c>
      <c r="AI28" s="41">
        <f t="shared" si="0"/>
        <v>14165.305997552019</v>
      </c>
    </row>
    <row r="29" spans="1:35" s="33" customFormat="1" ht="30.4" customHeight="1" x14ac:dyDescent="0.2">
      <c r="A29" s="34" t="s">
        <v>335</v>
      </c>
      <c r="B29" s="34" t="s">
        <v>336</v>
      </c>
      <c r="C29" s="34" t="s">
        <v>86</v>
      </c>
      <c r="D29" s="34" t="s">
        <v>87</v>
      </c>
      <c r="E29" s="34" t="s">
        <v>88</v>
      </c>
      <c r="F29" s="34" t="s">
        <v>280</v>
      </c>
      <c r="G29" s="34" t="s">
        <v>245</v>
      </c>
      <c r="H29" s="34" t="s">
        <v>107</v>
      </c>
      <c r="I29" s="34" t="s">
        <v>337</v>
      </c>
      <c r="J29" s="34" t="s">
        <v>93</v>
      </c>
      <c r="K29" s="35">
        <v>41220</v>
      </c>
      <c r="L29" s="34" t="s">
        <v>338</v>
      </c>
      <c r="M29" s="34" t="s">
        <v>339</v>
      </c>
      <c r="N29" s="34" t="s">
        <v>340</v>
      </c>
      <c r="O29" s="42" t="s">
        <v>36</v>
      </c>
      <c r="P29" s="34" t="s">
        <v>341</v>
      </c>
      <c r="Q29" s="34" t="s">
        <v>342</v>
      </c>
      <c r="R29" s="34" t="s">
        <v>343</v>
      </c>
      <c r="S29" s="34"/>
      <c r="T29" s="36">
        <v>1197</v>
      </c>
      <c r="U29" s="36">
        <v>63</v>
      </c>
      <c r="V29" s="34" t="s">
        <v>155</v>
      </c>
      <c r="W29" s="34" t="s">
        <v>101</v>
      </c>
      <c r="X29" s="37">
        <v>5</v>
      </c>
      <c r="Y29" s="37"/>
      <c r="Z29" s="34" t="s">
        <v>193</v>
      </c>
      <c r="AA29" s="38">
        <v>6.9</v>
      </c>
      <c r="AB29" s="38">
        <v>160</v>
      </c>
      <c r="AC29" s="34" t="s">
        <v>39</v>
      </c>
      <c r="AD29" s="34" t="s">
        <v>194</v>
      </c>
      <c r="AE29" s="39">
        <f>VLOOKUP(A29,SVerweis!$A$2:$C$154,3,FALSE)</f>
        <v>42736</v>
      </c>
      <c r="AF29" s="40">
        <f>VLOOKUP(A29,SVerweis!$A$2:$D$154,4,FALSE)</f>
        <v>106164</v>
      </c>
      <c r="AG29" s="39" t="str">
        <f>VLOOKUP(A29,SVerweis!$A$2:$E$154,5,FALSE)</f>
        <v>22.03.2019</v>
      </c>
      <c r="AH29" s="40">
        <f>VLOOKUP(A29,SVerweis!$A$2:$F$154,6,FALSE)</f>
        <v>150148</v>
      </c>
      <c r="AI29" s="41">
        <f t="shared" si="0"/>
        <v>19819.95061728395</v>
      </c>
    </row>
    <row r="30" spans="1:35" s="33" customFormat="1" ht="30.4" customHeight="1" x14ac:dyDescent="0.2">
      <c r="A30" s="42" t="s">
        <v>344</v>
      </c>
      <c r="B30" s="42" t="s">
        <v>345</v>
      </c>
      <c r="C30" s="42" t="s">
        <v>86</v>
      </c>
      <c r="D30" s="42" t="s">
        <v>87</v>
      </c>
      <c r="E30" s="42" t="s">
        <v>88</v>
      </c>
      <c r="F30" s="42" t="s">
        <v>280</v>
      </c>
      <c r="G30" s="42" t="s">
        <v>245</v>
      </c>
      <c r="H30" s="42" t="s">
        <v>346</v>
      </c>
      <c r="I30" s="42" t="s">
        <v>347</v>
      </c>
      <c r="J30" s="42" t="s">
        <v>93</v>
      </c>
      <c r="K30" s="43">
        <v>41319</v>
      </c>
      <c r="L30" s="42" t="s">
        <v>348</v>
      </c>
      <c r="M30" s="42" t="s">
        <v>339</v>
      </c>
      <c r="N30" s="42" t="s">
        <v>340</v>
      </c>
      <c r="O30" s="42" t="s">
        <v>36</v>
      </c>
      <c r="P30" s="42" t="s">
        <v>349</v>
      </c>
      <c r="Q30" s="42" t="s">
        <v>350</v>
      </c>
      <c r="R30" s="42" t="s">
        <v>343</v>
      </c>
      <c r="S30" s="42" t="s">
        <v>115</v>
      </c>
      <c r="T30" s="44">
        <v>1197</v>
      </c>
      <c r="U30" s="44">
        <v>63</v>
      </c>
      <c r="V30" s="42" t="s">
        <v>155</v>
      </c>
      <c r="W30" s="42" t="s">
        <v>101</v>
      </c>
      <c r="X30" s="45">
        <v>5</v>
      </c>
      <c r="Y30" s="45">
        <v>2</v>
      </c>
      <c r="Z30" s="42" t="s">
        <v>193</v>
      </c>
      <c r="AA30" s="46">
        <v>6.9</v>
      </c>
      <c r="AB30" s="46">
        <v>160</v>
      </c>
      <c r="AC30" s="42" t="s">
        <v>39</v>
      </c>
      <c r="AD30" s="42" t="s">
        <v>194</v>
      </c>
      <c r="AE30" s="39">
        <f>VLOOKUP(A30,SVerweis!$A$2:$C$154,3,FALSE)</f>
        <v>42736</v>
      </c>
      <c r="AF30" s="40">
        <f>VLOOKUP(A30,SVerweis!$A$2:$D$154,4,FALSE)</f>
        <v>53461</v>
      </c>
      <c r="AG30" s="39" t="str">
        <f>VLOOKUP(A30,SVerweis!$A$2:$E$154,5,FALSE)</f>
        <v>29.03.2019</v>
      </c>
      <c r="AH30" s="40">
        <f>VLOOKUP(A30,SVerweis!$A$2:$F$154,6,FALSE)</f>
        <v>84979</v>
      </c>
      <c r="AI30" s="41">
        <f t="shared" si="0"/>
        <v>14080.869033047735</v>
      </c>
    </row>
    <row r="31" spans="1:35" s="33" customFormat="1" ht="30.4" customHeight="1" x14ac:dyDescent="0.2">
      <c r="A31" s="34" t="s">
        <v>351</v>
      </c>
      <c r="B31" s="34" t="s">
        <v>352</v>
      </c>
      <c r="C31" s="34" t="s">
        <v>86</v>
      </c>
      <c r="D31" s="34" t="s">
        <v>87</v>
      </c>
      <c r="E31" s="34" t="s">
        <v>88</v>
      </c>
      <c r="F31" s="34" t="s">
        <v>244</v>
      </c>
      <c r="G31" s="34" t="s">
        <v>245</v>
      </c>
      <c r="H31" s="34" t="s">
        <v>353</v>
      </c>
      <c r="I31" s="34" t="s">
        <v>354</v>
      </c>
      <c r="J31" s="34" t="s">
        <v>93</v>
      </c>
      <c r="K31" s="35">
        <v>41422</v>
      </c>
      <c r="L31" s="34" t="s">
        <v>355</v>
      </c>
      <c r="M31" s="34" t="s">
        <v>110</v>
      </c>
      <c r="N31" s="34" t="s">
        <v>356</v>
      </c>
      <c r="O31" s="42" t="s">
        <v>36</v>
      </c>
      <c r="P31" s="34" t="s">
        <v>357</v>
      </c>
      <c r="Q31" s="34" t="s">
        <v>358</v>
      </c>
      <c r="R31" s="34" t="s">
        <v>359</v>
      </c>
      <c r="S31" s="34" t="s">
        <v>115</v>
      </c>
      <c r="T31" s="36">
        <v>1598</v>
      </c>
      <c r="U31" s="36">
        <v>75</v>
      </c>
      <c r="V31" s="34" t="s">
        <v>155</v>
      </c>
      <c r="W31" s="34" t="s">
        <v>101</v>
      </c>
      <c r="X31" s="37">
        <v>6</v>
      </c>
      <c r="Y31" s="37">
        <v>2</v>
      </c>
      <c r="Z31" s="34" t="s">
        <v>102</v>
      </c>
      <c r="AA31" s="38">
        <v>5.9</v>
      </c>
      <c r="AB31" s="38">
        <v>155</v>
      </c>
      <c r="AC31" s="34" t="s">
        <v>39</v>
      </c>
      <c r="AD31" s="34" t="s">
        <v>175</v>
      </c>
      <c r="AE31" s="39">
        <f>VLOOKUP(A31,SVerweis!$A$2:$C$154,3,FALSE)</f>
        <v>42736</v>
      </c>
      <c r="AF31" s="40">
        <f>VLOOKUP(A31,SVerweis!$A$2:$D$154,4,FALSE)</f>
        <v>87530</v>
      </c>
      <c r="AG31" s="39" t="str">
        <f>VLOOKUP(A31,SVerweis!$A$2:$E$154,5,FALSE)</f>
        <v>28.03.2019</v>
      </c>
      <c r="AH31" s="40">
        <f>VLOOKUP(A31,SVerweis!$A$2:$F$154,6,FALSE)</f>
        <v>136980</v>
      </c>
      <c r="AI31" s="41">
        <f t="shared" si="0"/>
        <v>22119.178921568629</v>
      </c>
    </row>
    <row r="32" spans="1:35" s="33" customFormat="1" ht="35.1" customHeight="1" x14ac:dyDescent="0.2">
      <c r="A32" s="42" t="s">
        <v>360</v>
      </c>
      <c r="B32" s="42" t="s">
        <v>361</v>
      </c>
      <c r="C32" s="42" t="s">
        <v>86</v>
      </c>
      <c r="D32" s="42" t="s">
        <v>87</v>
      </c>
      <c r="E32" s="42" t="s">
        <v>88</v>
      </c>
      <c r="F32" s="42" t="s">
        <v>362</v>
      </c>
      <c r="G32" s="42" t="s">
        <v>90</v>
      </c>
      <c r="H32" s="42" t="s">
        <v>363</v>
      </c>
      <c r="I32" s="42"/>
      <c r="J32" s="42" t="s">
        <v>93</v>
      </c>
      <c r="K32" s="43">
        <v>40863</v>
      </c>
      <c r="L32" s="42" t="s">
        <v>364</v>
      </c>
      <c r="M32" s="42" t="s">
        <v>95</v>
      </c>
      <c r="N32" s="42" t="s">
        <v>96</v>
      </c>
      <c r="O32" s="34" t="s">
        <v>45</v>
      </c>
      <c r="P32" s="42" t="s">
        <v>365</v>
      </c>
      <c r="Q32" s="42" t="s">
        <v>366</v>
      </c>
      <c r="R32" s="42" t="s">
        <v>99</v>
      </c>
      <c r="S32" s="42"/>
      <c r="T32" s="44">
        <v>1598</v>
      </c>
      <c r="U32" s="44">
        <v>77</v>
      </c>
      <c r="V32" s="42" t="s">
        <v>100</v>
      </c>
      <c r="W32" s="42" t="s">
        <v>101</v>
      </c>
      <c r="X32" s="45">
        <v>5</v>
      </c>
      <c r="Y32" s="45"/>
      <c r="Z32" s="42" t="s">
        <v>102</v>
      </c>
      <c r="AA32" s="46">
        <v>4.7</v>
      </c>
      <c r="AB32" s="46">
        <v>123</v>
      </c>
      <c r="AC32" s="42" t="s">
        <v>38</v>
      </c>
      <c r="AD32" s="42" t="s">
        <v>103</v>
      </c>
      <c r="AE32" s="39">
        <f>VLOOKUP(A32,SVerweis!$A$2:$C$154,3,FALSE)</f>
        <v>42736</v>
      </c>
      <c r="AF32" s="40">
        <f>VLOOKUP(A32,SVerweis!$A$2:$D$154,4,FALSE)</f>
        <v>123700</v>
      </c>
      <c r="AG32" s="39" t="str">
        <f>VLOOKUP(A32,SVerweis!$A$2:$E$154,5,FALSE)</f>
        <v>27.03.2019</v>
      </c>
      <c r="AH32" s="40">
        <f>VLOOKUP(A32,SVerweis!$A$2:$F$154,6,FALSE)</f>
        <v>176697</v>
      </c>
      <c r="AI32" s="41">
        <f t="shared" si="0"/>
        <v>23734.852760736198</v>
      </c>
    </row>
    <row r="33" spans="1:35" s="33" customFormat="1" ht="30.4" customHeight="1" x14ac:dyDescent="0.2">
      <c r="A33" s="34" t="s">
        <v>367</v>
      </c>
      <c r="B33" s="34" t="s">
        <v>368</v>
      </c>
      <c r="C33" s="34" t="s">
        <v>86</v>
      </c>
      <c r="D33" s="34" t="s">
        <v>87</v>
      </c>
      <c r="E33" s="34" t="s">
        <v>88</v>
      </c>
      <c r="F33" s="34" t="s">
        <v>244</v>
      </c>
      <c r="G33" s="34" t="s">
        <v>245</v>
      </c>
      <c r="H33" s="34" t="s">
        <v>369</v>
      </c>
      <c r="I33" s="34" t="s">
        <v>370</v>
      </c>
      <c r="J33" s="34" t="s">
        <v>93</v>
      </c>
      <c r="K33" s="35">
        <v>41422</v>
      </c>
      <c r="L33" s="34" t="s">
        <v>371</v>
      </c>
      <c r="M33" s="34" t="s">
        <v>110</v>
      </c>
      <c r="N33" s="34" t="s">
        <v>356</v>
      </c>
      <c r="O33" s="42" t="s">
        <v>36</v>
      </c>
      <c r="P33" s="34" t="s">
        <v>372</v>
      </c>
      <c r="Q33" s="34" t="s">
        <v>373</v>
      </c>
      <c r="R33" s="34" t="s">
        <v>359</v>
      </c>
      <c r="S33" s="34" t="s">
        <v>115</v>
      </c>
      <c r="T33" s="36">
        <v>1598</v>
      </c>
      <c r="U33" s="36">
        <v>75</v>
      </c>
      <c r="V33" s="34" t="s">
        <v>155</v>
      </c>
      <c r="W33" s="34" t="s">
        <v>101</v>
      </c>
      <c r="X33" s="37">
        <v>6</v>
      </c>
      <c r="Y33" s="37">
        <v>2</v>
      </c>
      <c r="Z33" s="34" t="s">
        <v>102</v>
      </c>
      <c r="AA33" s="38">
        <v>5.9</v>
      </c>
      <c r="AB33" s="38">
        <v>155</v>
      </c>
      <c r="AC33" s="34" t="s">
        <v>39</v>
      </c>
      <c r="AD33" s="34" t="s">
        <v>175</v>
      </c>
      <c r="AE33" s="39">
        <f>VLOOKUP(A33,SVerweis!$A$2:$C$154,3,FALSE)</f>
        <v>42736</v>
      </c>
      <c r="AF33" s="40">
        <f>VLOOKUP(A33,SVerweis!$A$2:$D$154,4,FALSE)</f>
        <v>97900</v>
      </c>
      <c r="AG33" s="39" t="str">
        <f>VLOOKUP(A33,SVerweis!$A$2:$E$154,5,FALSE)</f>
        <v>22.03.2019</v>
      </c>
      <c r="AH33" s="40">
        <f>VLOOKUP(A33,SVerweis!$A$2:$F$154,6,FALSE)</f>
        <v>143303</v>
      </c>
      <c r="AI33" s="41">
        <f t="shared" si="0"/>
        <v>20459.376543209877</v>
      </c>
    </row>
    <row r="34" spans="1:35" s="33" customFormat="1" ht="30.4" customHeight="1" x14ac:dyDescent="0.2">
      <c r="A34" s="42" t="s">
        <v>374</v>
      </c>
      <c r="B34" s="42" t="s">
        <v>375</v>
      </c>
      <c r="C34" s="42" t="s">
        <v>86</v>
      </c>
      <c r="D34" s="42" t="s">
        <v>87</v>
      </c>
      <c r="E34" s="42" t="s">
        <v>88</v>
      </c>
      <c r="F34" s="42" t="s">
        <v>244</v>
      </c>
      <c r="G34" s="42" t="s">
        <v>245</v>
      </c>
      <c r="H34" s="42" t="s">
        <v>376</v>
      </c>
      <c r="I34" s="42" t="s">
        <v>377</v>
      </c>
      <c r="J34" s="42" t="s">
        <v>93</v>
      </c>
      <c r="K34" s="43">
        <v>41422</v>
      </c>
      <c r="L34" s="42" t="s">
        <v>378</v>
      </c>
      <c r="M34" s="42" t="s">
        <v>110</v>
      </c>
      <c r="N34" s="42" t="s">
        <v>356</v>
      </c>
      <c r="O34" s="42" t="s">
        <v>36</v>
      </c>
      <c r="P34" s="42" t="s">
        <v>379</v>
      </c>
      <c r="Q34" s="42" t="s">
        <v>380</v>
      </c>
      <c r="R34" s="42" t="s">
        <v>359</v>
      </c>
      <c r="S34" s="42" t="s">
        <v>115</v>
      </c>
      <c r="T34" s="44">
        <v>1598</v>
      </c>
      <c r="U34" s="44">
        <v>75</v>
      </c>
      <c r="V34" s="42" t="s">
        <v>155</v>
      </c>
      <c r="W34" s="42" t="s">
        <v>101</v>
      </c>
      <c r="X34" s="45">
        <v>6</v>
      </c>
      <c r="Y34" s="45">
        <v>2</v>
      </c>
      <c r="Z34" s="42" t="s">
        <v>102</v>
      </c>
      <c r="AA34" s="46">
        <v>5.9</v>
      </c>
      <c r="AB34" s="46">
        <v>155</v>
      </c>
      <c r="AC34" s="42" t="s">
        <v>39</v>
      </c>
      <c r="AD34" s="42" t="s">
        <v>175</v>
      </c>
      <c r="AE34" s="39">
        <f>VLOOKUP(A34,SVerweis!$A$2:$C$154,3,FALSE)</f>
        <v>42736</v>
      </c>
      <c r="AF34" s="40">
        <f>VLOOKUP(A34,SVerweis!$A$2:$D$154,4,FALSE)</f>
        <v>87250</v>
      </c>
      <c r="AG34" s="39" t="str">
        <f>VLOOKUP(A34,SVerweis!$A$2:$E$154,5,FALSE)</f>
        <v>27.03.2019</v>
      </c>
      <c r="AH34" s="40">
        <f>VLOOKUP(A34,SVerweis!$A$2:$F$154,6,FALSE)</f>
        <v>146210</v>
      </c>
      <c r="AI34" s="41">
        <f t="shared" si="0"/>
        <v>26405.398773006134</v>
      </c>
    </row>
    <row r="35" spans="1:35" s="33" customFormat="1" ht="30.4" customHeight="1" x14ac:dyDescent="0.2">
      <c r="A35" s="34" t="s">
        <v>381</v>
      </c>
      <c r="B35" s="34" t="s">
        <v>382</v>
      </c>
      <c r="C35" s="34" t="s">
        <v>86</v>
      </c>
      <c r="D35" s="34" t="s">
        <v>87</v>
      </c>
      <c r="E35" s="34" t="s">
        <v>88</v>
      </c>
      <c r="F35" s="34" t="s">
        <v>244</v>
      </c>
      <c r="G35" s="34" t="s">
        <v>245</v>
      </c>
      <c r="H35" s="34" t="s">
        <v>107</v>
      </c>
      <c r="I35" s="34" t="s">
        <v>383</v>
      </c>
      <c r="J35" s="34" t="s">
        <v>93</v>
      </c>
      <c r="K35" s="35">
        <v>41422</v>
      </c>
      <c r="L35" s="34" t="s">
        <v>384</v>
      </c>
      <c r="M35" s="34" t="s">
        <v>110</v>
      </c>
      <c r="N35" s="34" t="s">
        <v>356</v>
      </c>
      <c r="O35" s="42" t="s">
        <v>36</v>
      </c>
      <c r="P35" s="34" t="s">
        <v>385</v>
      </c>
      <c r="Q35" s="34" t="s">
        <v>386</v>
      </c>
      <c r="R35" s="34" t="s">
        <v>359</v>
      </c>
      <c r="S35" s="34" t="s">
        <v>115</v>
      </c>
      <c r="T35" s="36">
        <v>1598</v>
      </c>
      <c r="U35" s="36">
        <v>75</v>
      </c>
      <c r="V35" s="34" t="s">
        <v>155</v>
      </c>
      <c r="W35" s="34" t="s">
        <v>101</v>
      </c>
      <c r="X35" s="37">
        <v>6</v>
      </c>
      <c r="Y35" s="37">
        <v>2</v>
      </c>
      <c r="Z35" s="34" t="s">
        <v>102</v>
      </c>
      <c r="AA35" s="38">
        <v>5.9</v>
      </c>
      <c r="AB35" s="38">
        <v>155</v>
      </c>
      <c r="AC35" s="34" t="s">
        <v>39</v>
      </c>
      <c r="AD35" s="34" t="s">
        <v>175</v>
      </c>
      <c r="AE35" s="39">
        <f>VLOOKUP(A35,SVerweis!$A$2:$C$154,3,FALSE)</f>
        <v>42736</v>
      </c>
      <c r="AF35" s="40">
        <f>VLOOKUP(A35,SVerweis!$A$2:$D$154,4,FALSE)</f>
        <v>56708</v>
      </c>
      <c r="AG35" s="39">
        <v>43531</v>
      </c>
      <c r="AH35" s="40">
        <v>79364</v>
      </c>
      <c r="AI35" s="41">
        <f t="shared" si="0"/>
        <v>10401.811320754718</v>
      </c>
    </row>
    <row r="36" spans="1:35" s="33" customFormat="1" ht="30.4" customHeight="1" x14ac:dyDescent="0.2">
      <c r="A36" s="42" t="s">
        <v>387</v>
      </c>
      <c r="B36" s="42" t="s">
        <v>388</v>
      </c>
      <c r="C36" s="42" t="s">
        <v>86</v>
      </c>
      <c r="D36" s="42" t="s">
        <v>87</v>
      </c>
      <c r="E36" s="42" t="s">
        <v>88</v>
      </c>
      <c r="F36" s="42" t="s">
        <v>280</v>
      </c>
      <c r="G36" s="42" t="s">
        <v>245</v>
      </c>
      <c r="H36" s="42" t="s">
        <v>107</v>
      </c>
      <c r="I36" s="42" t="s">
        <v>389</v>
      </c>
      <c r="J36" s="42" t="s">
        <v>93</v>
      </c>
      <c r="K36" s="43">
        <v>41430</v>
      </c>
      <c r="L36" s="42" t="s">
        <v>390</v>
      </c>
      <c r="M36" s="42" t="s">
        <v>110</v>
      </c>
      <c r="N36" s="42" t="s">
        <v>356</v>
      </c>
      <c r="O36" s="42" t="s">
        <v>36</v>
      </c>
      <c r="P36" s="42" t="s">
        <v>391</v>
      </c>
      <c r="Q36" s="42" t="s">
        <v>392</v>
      </c>
      <c r="R36" s="42" t="s">
        <v>359</v>
      </c>
      <c r="S36" s="42" t="s">
        <v>115</v>
      </c>
      <c r="T36" s="44">
        <v>1598</v>
      </c>
      <c r="U36" s="44">
        <v>75</v>
      </c>
      <c r="V36" s="42" t="s">
        <v>155</v>
      </c>
      <c r="W36" s="42" t="s">
        <v>101</v>
      </c>
      <c r="X36" s="45">
        <v>6</v>
      </c>
      <c r="Y36" s="45">
        <v>2</v>
      </c>
      <c r="Z36" s="42" t="s">
        <v>102</v>
      </c>
      <c r="AA36" s="46">
        <v>5.9</v>
      </c>
      <c r="AB36" s="46">
        <v>155</v>
      </c>
      <c r="AC36" s="42" t="s">
        <v>39</v>
      </c>
      <c r="AD36" s="42" t="s">
        <v>175</v>
      </c>
      <c r="AE36" s="39">
        <f>VLOOKUP(A36,SVerweis!$A$2:$C$154,3,FALSE)</f>
        <v>42736</v>
      </c>
      <c r="AF36" s="40">
        <f>VLOOKUP(A36,SVerweis!$A$2:$D$154,4,FALSE)</f>
        <v>82387</v>
      </c>
      <c r="AG36" s="39" t="str">
        <f>VLOOKUP(A36,SVerweis!$A$2:$E$154,5,FALSE)</f>
        <v>29.03.2019</v>
      </c>
      <c r="AH36" s="40">
        <f>VLOOKUP(A36,SVerweis!$A$2:$F$154,6,FALSE)</f>
        <v>118667</v>
      </c>
      <c r="AI36" s="41">
        <f t="shared" si="0"/>
        <v>16208.323133414933</v>
      </c>
    </row>
    <row r="37" spans="1:35" s="33" customFormat="1" ht="30.4" customHeight="1" x14ac:dyDescent="0.2">
      <c r="A37" s="34" t="s">
        <v>393</v>
      </c>
      <c r="B37" s="34" t="s">
        <v>394</v>
      </c>
      <c r="C37" s="34" t="s">
        <v>86</v>
      </c>
      <c r="D37" s="34" t="s">
        <v>87</v>
      </c>
      <c r="E37" s="34" t="s">
        <v>88</v>
      </c>
      <c r="F37" s="34" t="s">
        <v>280</v>
      </c>
      <c r="G37" s="34" t="s">
        <v>245</v>
      </c>
      <c r="H37" s="34" t="s">
        <v>395</v>
      </c>
      <c r="I37" s="34" t="s">
        <v>396</v>
      </c>
      <c r="J37" s="34" t="s">
        <v>93</v>
      </c>
      <c r="K37" s="35">
        <v>41430</v>
      </c>
      <c r="L37" s="34" t="s">
        <v>397</v>
      </c>
      <c r="M37" s="34" t="s">
        <v>110</v>
      </c>
      <c r="N37" s="34" t="s">
        <v>356</v>
      </c>
      <c r="O37" s="42" t="s">
        <v>36</v>
      </c>
      <c r="P37" s="34" t="s">
        <v>398</v>
      </c>
      <c r="Q37" s="34" t="s">
        <v>399</v>
      </c>
      <c r="R37" s="34" t="s">
        <v>359</v>
      </c>
      <c r="S37" s="34" t="s">
        <v>115</v>
      </c>
      <c r="T37" s="36">
        <v>1598</v>
      </c>
      <c r="U37" s="36">
        <v>75</v>
      </c>
      <c r="V37" s="34" t="s">
        <v>155</v>
      </c>
      <c r="W37" s="34" t="s">
        <v>101</v>
      </c>
      <c r="X37" s="37">
        <v>6</v>
      </c>
      <c r="Y37" s="37">
        <v>2</v>
      </c>
      <c r="Z37" s="34" t="s">
        <v>102</v>
      </c>
      <c r="AA37" s="38">
        <v>5.9</v>
      </c>
      <c r="AB37" s="38">
        <v>155</v>
      </c>
      <c r="AC37" s="34" t="s">
        <v>39</v>
      </c>
      <c r="AD37" s="34" t="s">
        <v>175</v>
      </c>
      <c r="AE37" s="39">
        <f>VLOOKUP(A37,SVerweis!$A$2:$C$154,3,FALSE)</f>
        <v>42736</v>
      </c>
      <c r="AF37" s="40">
        <f>VLOOKUP(A37,SVerweis!$A$2:$D$154,4,FALSE)</f>
        <v>92745</v>
      </c>
      <c r="AG37" s="39" t="str">
        <f>VLOOKUP(A37,SVerweis!$A$2:$E$154,5,FALSE)</f>
        <v>28.03.2019</v>
      </c>
      <c r="AH37" s="40">
        <f>VLOOKUP(A37,SVerweis!$A$2:$F$154,6,FALSE)</f>
        <v>171302</v>
      </c>
      <c r="AI37" s="41">
        <f t="shared" si="0"/>
        <v>35138.854166666664</v>
      </c>
    </row>
    <row r="38" spans="1:35" s="33" customFormat="1" ht="30.4" customHeight="1" x14ac:dyDescent="0.2">
      <c r="A38" s="42" t="s">
        <v>400</v>
      </c>
      <c r="B38" s="42" t="s">
        <v>401</v>
      </c>
      <c r="C38" s="42" t="s">
        <v>86</v>
      </c>
      <c r="D38" s="42" t="s">
        <v>87</v>
      </c>
      <c r="E38" s="42" t="s">
        <v>88</v>
      </c>
      <c r="F38" s="42" t="s">
        <v>244</v>
      </c>
      <c r="G38" s="42" t="s">
        <v>245</v>
      </c>
      <c r="H38" s="42" t="s">
        <v>402</v>
      </c>
      <c r="I38" s="42" t="s">
        <v>403</v>
      </c>
      <c r="J38" s="42" t="s">
        <v>93</v>
      </c>
      <c r="K38" s="43">
        <v>41430</v>
      </c>
      <c r="L38" s="42" t="s">
        <v>404</v>
      </c>
      <c r="M38" s="42" t="s">
        <v>110</v>
      </c>
      <c r="N38" s="42" t="s">
        <v>356</v>
      </c>
      <c r="O38" s="42" t="s">
        <v>36</v>
      </c>
      <c r="P38" s="42" t="s">
        <v>405</v>
      </c>
      <c r="Q38" s="42" t="s">
        <v>406</v>
      </c>
      <c r="R38" s="42" t="s">
        <v>359</v>
      </c>
      <c r="S38" s="42" t="s">
        <v>115</v>
      </c>
      <c r="T38" s="44">
        <v>1598</v>
      </c>
      <c r="U38" s="44">
        <v>75</v>
      </c>
      <c r="V38" s="42" t="s">
        <v>155</v>
      </c>
      <c r="W38" s="42" t="s">
        <v>101</v>
      </c>
      <c r="X38" s="45">
        <v>6</v>
      </c>
      <c r="Y38" s="45">
        <v>2</v>
      </c>
      <c r="Z38" s="42" t="s">
        <v>102</v>
      </c>
      <c r="AA38" s="46">
        <v>5.9</v>
      </c>
      <c r="AB38" s="46">
        <v>155</v>
      </c>
      <c r="AC38" s="42" t="s">
        <v>39</v>
      </c>
      <c r="AD38" s="42" t="s">
        <v>175</v>
      </c>
      <c r="AE38" s="39">
        <f>VLOOKUP(A38,SVerweis!$A$2:$C$154,3,FALSE)</f>
        <v>42736</v>
      </c>
      <c r="AF38" s="40">
        <f>VLOOKUP(A38,SVerweis!$A$2:$D$154,4,FALSE)</f>
        <v>104399</v>
      </c>
      <c r="AG38" s="39" t="str">
        <f>VLOOKUP(A38,SVerweis!$A$2:$E$154,5,FALSE)</f>
        <v>26.03.2019</v>
      </c>
      <c r="AH38" s="40">
        <f>VLOOKUP(A38,SVerweis!$A$2:$F$154,6,FALSE)</f>
        <v>169414</v>
      </c>
      <c r="AI38" s="41">
        <f t="shared" si="0"/>
        <v>29152.917690417689</v>
      </c>
    </row>
    <row r="39" spans="1:35" s="33" customFormat="1" ht="30.4" customHeight="1" x14ac:dyDescent="0.2">
      <c r="A39" s="34" t="s">
        <v>407</v>
      </c>
      <c r="B39" s="34" t="s">
        <v>408</v>
      </c>
      <c r="C39" s="34" t="s">
        <v>86</v>
      </c>
      <c r="D39" s="34" t="s">
        <v>87</v>
      </c>
      <c r="E39" s="34" t="s">
        <v>88</v>
      </c>
      <c r="F39" s="34" t="s">
        <v>244</v>
      </c>
      <c r="G39" s="34" t="s">
        <v>245</v>
      </c>
      <c r="H39" s="34" t="s">
        <v>409</v>
      </c>
      <c r="I39" s="34" t="s">
        <v>410</v>
      </c>
      <c r="J39" s="34" t="s">
        <v>93</v>
      </c>
      <c r="K39" s="35">
        <v>41516</v>
      </c>
      <c r="L39" s="34" t="s">
        <v>411</v>
      </c>
      <c r="M39" s="34" t="s">
        <v>110</v>
      </c>
      <c r="N39" s="34" t="s">
        <v>356</v>
      </c>
      <c r="O39" s="42" t="s">
        <v>36</v>
      </c>
      <c r="P39" s="34" t="s">
        <v>412</v>
      </c>
      <c r="Q39" s="34" t="s">
        <v>413</v>
      </c>
      <c r="R39" s="34" t="s">
        <v>359</v>
      </c>
      <c r="S39" s="34" t="s">
        <v>115</v>
      </c>
      <c r="T39" s="36">
        <v>1598</v>
      </c>
      <c r="U39" s="36">
        <v>75</v>
      </c>
      <c r="V39" s="34" t="s">
        <v>155</v>
      </c>
      <c r="W39" s="34" t="s">
        <v>101</v>
      </c>
      <c r="X39" s="37">
        <v>6</v>
      </c>
      <c r="Y39" s="37">
        <v>2</v>
      </c>
      <c r="Z39" s="34" t="s">
        <v>102</v>
      </c>
      <c r="AA39" s="38">
        <v>5.9</v>
      </c>
      <c r="AB39" s="38">
        <v>155</v>
      </c>
      <c r="AC39" s="34" t="s">
        <v>39</v>
      </c>
      <c r="AD39" s="34" t="s">
        <v>175</v>
      </c>
      <c r="AE39" s="39">
        <f>VLOOKUP(A39,SVerweis!$A$2:$C$154,3,FALSE)</f>
        <v>42736</v>
      </c>
      <c r="AF39" s="40">
        <f>VLOOKUP(A39,SVerweis!$A$2:$D$154,4,FALSE)</f>
        <v>65029</v>
      </c>
      <c r="AG39" s="39" t="str">
        <f>VLOOKUP(A39,SVerweis!$A$2:$E$154,5,FALSE)</f>
        <v>26.03.2019</v>
      </c>
      <c r="AH39" s="40">
        <f>VLOOKUP(A39,SVerweis!$A$2:$F$154,6,FALSE)</f>
        <v>122895</v>
      </c>
      <c r="AI39" s="41">
        <f t="shared" si="0"/>
        <v>25947.28501228501</v>
      </c>
    </row>
    <row r="40" spans="1:35" s="33" customFormat="1" ht="30.4" customHeight="1" x14ac:dyDescent="0.2">
      <c r="A40" s="42" t="s">
        <v>414</v>
      </c>
      <c r="B40" s="42" t="s">
        <v>415</v>
      </c>
      <c r="C40" s="42" t="s">
        <v>86</v>
      </c>
      <c r="D40" s="42" t="s">
        <v>87</v>
      </c>
      <c r="E40" s="42" t="s">
        <v>88</v>
      </c>
      <c r="F40" s="42" t="s">
        <v>119</v>
      </c>
      <c r="G40" s="42" t="s">
        <v>90</v>
      </c>
      <c r="H40" s="42" t="s">
        <v>107</v>
      </c>
      <c r="I40" s="42" t="s">
        <v>416</v>
      </c>
      <c r="J40" s="42" t="s">
        <v>93</v>
      </c>
      <c r="K40" s="43">
        <v>41675</v>
      </c>
      <c r="L40" s="42" t="s">
        <v>417</v>
      </c>
      <c r="M40" s="42" t="s">
        <v>339</v>
      </c>
      <c r="N40" s="42" t="s">
        <v>340</v>
      </c>
      <c r="O40" s="42" t="s">
        <v>36</v>
      </c>
      <c r="P40" s="42" t="s">
        <v>418</v>
      </c>
      <c r="Q40" s="42" t="s">
        <v>419</v>
      </c>
      <c r="R40" s="42" t="s">
        <v>343</v>
      </c>
      <c r="S40" s="42" t="s">
        <v>115</v>
      </c>
      <c r="T40" s="44">
        <v>1197</v>
      </c>
      <c r="U40" s="44">
        <v>63</v>
      </c>
      <c r="V40" s="42" t="s">
        <v>155</v>
      </c>
      <c r="W40" s="42" t="s">
        <v>101</v>
      </c>
      <c r="X40" s="45">
        <v>5</v>
      </c>
      <c r="Y40" s="45">
        <v>2</v>
      </c>
      <c r="Z40" s="42" t="s">
        <v>193</v>
      </c>
      <c r="AA40" s="46">
        <v>6.9</v>
      </c>
      <c r="AB40" s="46">
        <v>160</v>
      </c>
      <c r="AC40" s="42" t="s">
        <v>39</v>
      </c>
      <c r="AD40" s="42" t="s">
        <v>194</v>
      </c>
      <c r="AE40" s="39">
        <f>VLOOKUP(A40,SVerweis!$A$2:$C$154,3,FALSE)</f>
        <v>42736</v>
      </c>
      <c r="AF40" s="40">
        <f>VLOOKUP(A40,SVerweis!$A$2:$D$154,4,FALSE)</f>
        <v>104354</v>
      </c>
      <c r="AG40" s="39" t="str">
        <f>VLOOKUP(A40,SVerweis!$A$2:$E$154,5,FALSE)</f>
        <v>13.03.2019</v>
      </c>
      <c r="AH40" s="40">
        <f>VLOOKUP(A40,SVerweis!$A$2:$F$154,6,FALSE)</f>
        <v>129052</v>
      </c>
      <c r="AI40" s="41">
        <f t="shared" si="0"/>
        <v>11254.394506866418</v>
      </c>
    </row>
    <row r="41" spans="1:35" s="33" customFormat="1" ht="30.4" customHeight="1" x14ac:dyDescent="0.2">
      <c r="A41" s="34" t="s">
        <v>420</v>
      </c>
      <c r="B41" s="34" t="s">
        <v>421</v>
      </c>
      <c r="C41" s="34" t="s">
        <v>86</v>
      </c>
      <c r="D41" s="34" t="s">
        <v>87</v>
      </c>
      <c r="E41" s="34" t="s">
        <v>88</v>
      </c>
      <c r="F41" s="34" t="s">
        <v>280</v>
      </c>
      <c r="G41" s="34" t="s">
        <v>245</v>
      </c>
      <c r="H41" s="34" t="s">
        <v>422</v>
      </c>
      <c r="I41" s="34" t="s">
        <v>423</v>
      </c>
      <c r="J41" s="34" t="s">
        <v>93</v>
      </c>
      <c r="K41" s="35">
        <v>41422</v>
      </c>
      <c r="L41" s="34" t="s">
        <v>424</v>
      </c>
      <c r="M41" s="34" t="s">
        <v>297</v>
      </c>
      <c r="N41" s="34" t="s">
        <v>298</v>
      </c>
      <c r="O41" s="42" t="s">
        <v>46</v>
      </c>
      <c r="P41" s="34" t="s">
        <v>425</v>
      </c>
      <c r="Q41" s="34" t="s">
        <v>426</v>
      </c>
      <c r="R41" s="34" t="s">
        <v>301</v>
      </c>
      <c r="S41" s="34" t="s">
        <v>115</v>
      </c>
      <c r="T41" s="36">
        <v>1968</v>
      </c>
      <c r="U41" s="36">
        <v>103</v>
      </c>
      <c r="V41" s="34" t="s">
        <v>155</v>
      </c>
      <c r="W41" s="34" t="s">
        <v>227</v>
      </c>
      <c r="X41" s="37">
        <v>4</v>
      </c>
      <c r="Y41" s="37">
        <v>3</v>
      </c>
      <c r="Z41" s="34" t="s">
        <v>102</v>
      </c>
      <c r="AA41" s="38">
        <v>8.6</v>
      </c>
      <c r="AB41" s="38">
        <v>226</v>
      </c>
      <c r="AC41" s="34" t="s">
        <v>39</v>
      </c>
      <c r="AD41" s="34" t="s">
        <v>194</v>
      </c>
      <c r="AE41" s="39">
        <f>VLOOKUP(A41,SVerweis!$A$2:$C$154,3,FALSE)</f>
        <v>42736</v>
      </c>
      <c r="AF41" s="40">
        <f>VLOOKUP(A41,SVerweis!$A$2:$D$154,4,FALSE)</f>
        <v>99302</v>
      </c>
      <c r="AG41" s="39" t="str">
        <f>VLOOKUP(A41,SVerweis!$A$2:$E$154,5,FALSE)</f>
        <v>29.03.2019</v>
      </c>
      <c r="AH41" s="40">
        <f>VLOOKUP(A41,SVerweis!$A$2:$F$154,6,FALSE)</f>
        <v>144524</v>
      </c>
      <c r="AI41" s="41">
        <f t="shared" si="0"/>
        <v>20203.219094247244</v>
      </c>
    </row>
    <row r="42" spans="1:35" s="33" customFormat="1" ht="30.4" customHeight="1" x14ac:dyDescent="0.2">
      <c r="A42" s="42" t="s">
        <v>427</v>
      </c>
      <c r="B42" s="42" t="s">
        <v>428</v>
      </c>
      <c r="C42" s="42" t="s">
        <v>86</v>
      </c>
      <c r="D42" s="42" t="s">
        <v>87</v>
      </c>
      <c r="E42" s="42" t="s">
        <v>88</v>
      </c>
      <c r="F42" s="42" t="s">
        <v>119</v>
      </c>
      <c r="G42" s="42" t="s">
        <v>90</v>
      </c>
      <c r="H42" s="42" t="s">
        <v>429</v>
      </c>
      <c r="I42" s="42" t="s">
        <v>430</v>
      </c>
      <c r="J42" s="42" t="s">
        <v>93</v>
      </c>
      <c r="K42" s="43">
        <v>41397</v>
      </c>
      <c r="L42" s="42" t="s">
        <v>431</v>
      </c>
      <c r="M42" s="42" t="s">
        <v>339</v>
      </c>
      <c r="N42" s="42" t="s">
        <v>340</v>
      </c>
      <c r="O42" s="42" t="s">
        <v>36</v>
      </c>
      <c r="P42" s="42" t="s">
        <v>432</v>
      </c>
      <c r="Q42" s="42" t="s">
        <v>433</v>
      </c>
      <c r="R42" s="42" t="s">
        <v>343</v>
      </c>
      <c r="S42" s="42" t="s">
        <v>115</v>
      </c>
      <c r="T42" s="44">
        <v>1197</v>
      </c>
      <c r="U42" s="44">
        <v>63</v>
      </c>
      <c r="V42" s="42" t="s">
        <v>155</v>
      </c>
      <c r="W42" s="42" t="s">
        <v>101</v>
      </c>
      <c r="X42" s="45">
        <v>5</v>
      </c>
      <c r="Y42" s="45">
        <v>2</v>
      </c>
      <c r="Z42" s="42" t="s">
        <v>193</v>
      </c>
      <c r="AA42" s="46">
        <v>6.9</v>
      </c>
      <c r="AB42" s="46">
        <v>160</v>
      </c>
      <c r="AC42" s="42" t="s">
        <v>39</v>
      </c>
      <c r="AD42" s="42" t="s">
        <v>194</v>
      </c>
      <c r="AE42" s="39">
        <f>VLOOKUP(A42,SVerweis!$A$2:$C$154,3,FALSE)</f>
        <v>42736</v>
      </c>
      <c r="AF42" s="40">
        <f>VLOOKUP(A42,SVerweis!$A$2:$D$154,4,FALSE)</f>
        <v>55250</v>
      </c>
      <c r="AG42" s="39">
        <v>43535</v>
      </c>
      <c r="AH42" s="40">
        <v>82837</v>
      </c>
      <c r="AI42" s="41">
        <f t="shared" si="0"/>
        <v>12602.32165206508</v>
      </c>
    </row>
    <row r="43" spans="1:35" s="33" customFormat="1" ht="35.1" customHeight="1" x14ac:dyDescent="0.2">
      <c r="A43" s="34" t="s">
        <v>434</v>
      </c>
      <c r="B43" s="34" t="s">
        <v>435</v>
      </c>
      <c r="C43" s="34" t="s">
        <v>86</v>
      </c>
      <c r="D43" s="34" t="s">
        <v>87</v>
      </c>
      <c r="E43" s="34" t="s">
        <v>88</v>
      </c>
      <c r="F43" s="34" t="s">
        <v>244</v>
      </c>
      <c r="G43" s="34" t="s">
        <v>245</v>
      </c>
      <c r="H43" s="34" t="s">
        <v>436</v>
      </c>
      <c r="I43" s="34"/>
      <c r="J43" s="34" t="s">
        <v>93</v>
      </c>
      <c r="K43" s="35">
        <v>41597</v>
      </c>
      <c r="L43" s="34" t="s">
        <v>437</v>
      </c>
      <c r="M43" s="34" t="s">
        <v>95</v>
      </c>
      <c r="N43" s="34" t="s">
        <v>122</v>
      </c>
      <c r="O43" s="34" t="s">
        <v>45</v>
      </c>
      <c r="P43" s="34" t="s">
        <v>438</v>
      </c>
      <c r="Q43" s="34" t="s">
        <v>439</v>
      </c>
      <c r="R43" s="34" t="s">
        <v>125</v>
      </c>
      <c r="S43" s="34" t="s">
        <v>126</v>
      </c>
      <c r="T43" s="36">
        <v>1598</v>
      </c>
      <c r="U43" s="36">
        <v>77</v>
      </c>
      <c r="V43" s="34" t="s">
        <v>100</v>
      </c>
      <c r="W43" s="34" t="s">
        <v>101</v>
      </c>
      <c r="X43" s="37">
        <v>5</v>
      </c>
      <c r="Y43" s="37">
        <v>5</v>
      </c>
      <c r="Z43" s="34" t="s">
        <v>102</v>
      </c>
      <c r="AA43" s="38">
        <v>3.8</v>
      </c>
      <c r="AB43" s="38">
        <v>99</v>
      </c>
      <c r="AC43" s="34" t="s">
        <v>39</v>
      </c>
      <c r="AD43" s="34" t="s">
        <v>127</v>
      </c>
      <c r="AE43" s="39">
        <f>VLOOKUP(A43,SVerweis!$A$2:$C$154,3,FALSE)</f>
        <v>42736</v>
      </c>
      <c r="AF43" s="40">
        <f>VLOOKUP(A43,SVerweis!$A$2:$D$154,4,FALSE)</f>
        <v>79430</v>
      </c>
      <c r="AG43" s="39" t="str">
        <f>VLOOKUP(A43,SVerweis!$A$2:$E$154,5,FALSE)</f>
        <v>28.03.2019</v>
      </c>
      <c r="AH43" s="40">
        <f>VLOOKUP(A43,SVerweis!$A$2:$F$154,6,FALSE)</f>
        <v>137291</v>
      </c>
      <c r="AI43" s="41">
        <f t="shared" si="0"/>
        <v>25881.452205882353</v>
      </c>
    </row>
    <row r="44" spans="1:35" s="33" customFormat="1" ht="35.1" customHeight="1" x14ac:dyDescent="0.2">
      <c r="A44" s="42" t="s">
        <v>440</v>
      </c>
      <c r="B44" s="42" t="s">
        <v>441</v>
      </c>
      <c r="C44" s="42" t="s">
        <v>442</v>
      </c>
      <c r="D44" s="42" t="s">
        <v>87</v>
      </c>
      <c r="E44" s="42" t="s">
        <v>443</v>
      </c>
      <c r="F44" s="42"/>
      <c r="G44" s="42" t="s">
        <v>159</v>
      </c>
      <c r="H44" s="42" t="s">
        <v>159</v>
      </c>
      <c r="I44" s="42"/>
      <c r="J44" s="42" t="s">
        <v>93</v>
      </c>
      <c r="K44" s="43">
        <v>40879</v>
      </c>
      <c r="L44" s="42" t="s">
        <v>444</v>
      </c>
      <c r="M44" s="42" t="s">
        <v>95</v>
      </c>
      <c r="N44" s="42" t="s">
        <v>445</v>
      </c>
      <c r="O44" s="42" t="s">
        <v>42</v>
      </c>
      <c r="P44" s="42" t="s">
        <v>446</v>
      </c>
      <c r="Q44" s="42" t="s">
        <v>447</v>
      </c>
      <c r="R44" s="42" t="s">
        <v>448</v>
      </c>
      <c r="S44" s="42"/>
      <c r="T44" s="44">
        <v>1968</v>
      </c>
      <c r="U44" s="44">
        <v>125</v>
      </c>
      <c r="V44" s="42" t="s">
        <v>100</v>
      </c>
      <c r="W44" s="42" t="s">
        <v>101</v>
      </c>
      <c r="X44" s="45">
        <v>5</v>
      </c>
      <c r="Y44" s="45"/>
      <c r="Z44" s="42" t="s">
        <v>102</v>
      </c>
      <c r="AA44" s="46">
        <v>5.3</v>
      </c>
      <c r="AB44" s="46">
        <v>139</v>
      </c>
      <c r="AC44" s="42" t="s">
        <v>39</v>
      </c>
      <c r="AD44" s="42" t="s">
        <v>116</v>
      </c>
      <c r="AE44" s="39">
        <f>VLOOKUP(A44,SVerweis!$A$2:$C$154,3,FALSE)</f>
        <v>42736</v>
      </c>
      <c r="AF44" s="40">
        <f>VLOOKUP(A44,SVerweis!$A$2:$D$154,4,FALSE)</f>
        <v>131350</v>
      </c>
      <c r="AG44" s="39" t="str">
        <f>VLOOKUP(A44,SVerweis!$A$2:$E$154,5,FALSE)</f>
        <v>22.03.2019</v>
      </c>
      <c r="AH44" s="40">
        <f>VLOOKUP(A44,SVerweis!$A$2:$F$154,6,FALSE)</f>
        <v>201400</v>
      </c>
      <c r="AI44" s="41">
        <f t="shared" si="0"/>
        <v>31565.740740740741</v>
      </c>
    </row>
    <row r="45" spans="1:35" s="33" customFormat="1" ht="30.4" customHeight="1" x14ac:dyDescent="0.2">
      <c r="A45" s="34" t="s">
        <v>449</v>
      </c>
      <c r="B45" s="34" t="s">
        <v>450</v>
      </c>
      <c r="C45" s="34" t="s">
        <v>86</v>
      </c>
      <c r="D45" s="34" t="s">
        <v>87</v>
      </c>
      <c r="E45" s="34" t="s">
        <v>88</v>
      </c>
      <c r="F45" s="34" t="s">
        <v>270</v>
      </c>
      <c r="G45" s="34" t="s">
        <v>245</v>
      </c>
      <c r="H45" s="34" t="s">
        <v>451</v>
      </c>
      <c r="I45" s="34" t="s">
        <v>452</v>
      </c>
      <c r="J45" s="34" t="s">
        <v>93</v>
      </c>
      <c r="K45" s="35">
        <v>41610</v>
      </c>
      <c r="L45" s="34" t="s">
        <v>453</v>
      </c>
      <c r="M45" s="34" t="s">
        <v>222</v>
      </c>
      <c r="N45" s="34" t="s">
        <v>454</v>
      </c>
      <c r="O45" s="42" t="s">
        <v>46</v>
      </c>
      <c r="P45" s="34" t="s">
        <v>455</v>
      </c>
      <c r="Q45" s="34" t="s">
        <v>456</v>
      </c>
      <c r="R45" s="34" t="s">
        <v>457</v>
      </c>
      <c r="S45" s="34" t="s">
        <v>115</v>
      </c>
      <c r="T45" s="36">
        <v>1968</v>
      </c>
      <c r="U45" s="36">
        <v>103</v>
      </c>
      <c r="V45" s="34" t="s">
        <v>155</v>
      </c>
      <c r="W45" s="34" t="s">
        <v>227</v>
      </c>
      <c r="X45" s="37">
        <v>6</v>
      </c>
      <c r="Y45" s="37">
        <v>6</v>
      </c>
      <c r="Z45" s="34" t="s">
        <v>102</v>
      </c>
      <c r="AA45" s="38">
        <v>7.6</v>
      </c>
      <c r="AB45" s="38">
        <v>199</v>
      </c>
      <c r="AC45" s="34" t="s">
        <v>39</v>
      </c>
      <c r="AD45" s="34" t="s">
        <v>194</v>
      </c>
      <c r="AE45" s="39">
        <f>VLOOKUP(A45,SVerweis!$A$2:$C$154,3,FALSE)</f>
        <v>42736</v>
      </c>
      <c r="AF45" s="40">
        <f>VLOOKUP(A45,SVerweis!$A$2:$D$154,4,FALSE)</f>
        <v>74100</v>
      </c>
      <c r="AG45" s="39" t="str">
        <f>VLOOKUP(A45,SVerweis!$A$2:$E$154,5,FALSE)</f>
        <v>30.03.2019</v>
      </c>
      <c r="AH45" s="40">
        <f>VLOOKUP(A45,SVerweis!$A$2:$F$154,6,FALSE)</f>
        <v>117141</v>
      </c>
      <c r="AI45" s="41">
        <f t="shared" si="0"/>
        <v>19205.336185819069</v>
      </c>
    </row>
    <row r="46" spans="1:35" s="33" customFormat="1" ht="35.1" customHeight="1" x14ac:dyDescent="0.2">
      <c r="A46" s="42" t="s">
        <v>458</v>
      </c>
      <c r="B46" s="42" t="s">
        <v>459</v>
      </c>
      <c r="C46" s="42" t="s">
        <v>86</v>
      </c>
      <c r="D46" s="42" t="s">
        <v>87</v>
      </c>
      <c r="E46" s="42" t="s">
        <v>88</v>
      </c>
      <c r="F46" s="42" t="s">
        <v>270</v>
      </c>
      <c r="G46" s="42" t="s">
        <v>245</v>
      </c>
      <c r="H46" s="42" t="s">
        <v>460</v>
      </c>
      <c r="I46" s="42"/>
      <c r="J46" s="42" t="s">
        <v>93</v>
      </c>
      <c r="K46" s="43">
        <v>41800</v>
      </c>
      <c r="L46" s="42" t="s">
        <v>461</v>
      </c>
      <c r="M46" s="42" t="s">
        <v>95</v>
      </c>
      <c r="N46" s="42" t="s">
        <v>122</v>
      </c>
      <c r="O46" s="34" t="s">
        <v>45</v>
      </c>
      <c r="P46" s="42" t="s">
        <v>462</v>
      </c>
      <c r="Q46" s="42" t="s">
        <v>463</v>
      </c>
      <c r="R46" s="42" t="s">
        <v>125</v>
      </c>
      <c r="S46" s="42" t="s">
        <v>126</v>
      </c>
      <c r="T46" s="44">
        <v>1598</v>
      </c>
      <c r="U46" s="44">
        <v>77</v>
      </c>
      <c r="V46" s="42" t="s">
        <v>100</v>
      </c>
      <c r="W46" s="42" t="s">
        <v>101</v>
      </c>
      <c r="X46" s="45">
        <v>5</v>
      </c>
      <c r="Y46" s="45">
        <v>5</v>
      </c>
      <c r="Z46" s="42" t="s">
        <v>102</v>
      </c>
      <c r="AA46" s="46">
        <v>3.8</v>
      </c>
      <c r="AB46" s="46">
        <v>99</v>
      </c>
      <c r="AC46" s="42" t="s">
        <v>39</v>
      </c>
      <c r="AD46" s="42" t="s">
        <v>127</v>
      </c>
      <c r="AE46" s="39">
        <f>VLOOKUP(A46,SVerweis!$A$2:$C$154,3,FALSE)</f>
        <v>42736</v>
      </c>
      <c r="AF46" s="40">
        <f>VLOOKUP(A46,SVerweis!$A$2:$D$154,4,FALSE)</f>
        <v>98000</v>
      </c>
      <c r="AG46" s="39" t="str">
        <f>VLOOKUP(A46,SVerweis!$A$2:$E$154,5,FALSE)</f>
        <v>25.03.2019</v>
      </c>
      <c r="AH46" s="40">
        <f>VLOOKUP(A46,SVerweis!$A$2:$F$154,6,FALSE)</f>
        <v>195300</v>
      </c>
      <c r="AI46" s="41">
        <f t="shared" si="0"/>
        <v>43683.271832718332</v>
      </c>
    </row>
    <row r="47" spans="1:35" s="33" customFormat="1" ht="30.4" customHeight="1" x14ac:dyDescent="0.2">
      <c r="A47" s="34" t="s">
        <v>464</v>
      </c>
      <c r="B47" s="34" t="s">
        <v>465</v>
      </c>
      <c r="C47" s="34" t="s">
        <v>86</v>
      </c>
      <c r="D47" s="34" t="s">
        <v>87</v>
      </c>
      <c r="E47" s="34" t="s">
        <v>88</v>
      </c>
      <c r="F47" s="34" t="s">
        <v>270</v>
      </c>
      <c r="G47" s="34" t="s">
        <v>245</v>
      </c>
      <c r="H47" s="34" t="s">
        <v>466</v>
      </c>
      <c r="I47" s="34" t="s">
        <v>467</v>
      </c>
      <c r="J47" s="34" t="s">
        <v>93</v>
      </c>
      <c r="K47" s="35">
        <v>41625</v>
      </c>
      <c r="L47" s="34" t="s">
        <v>468</v>
      </c>
      <c r="M47" s="34" t="s">
        <v>222</v>
      </c>
      <c r="N47" s="34" t="s">
        <v>469</v>
      </c>
      <c r="O47" s="42" t="s">
        <v>46</v>
      </c>
      <c r="P47" s="34" t="s">
        <v>470</v>
      </c>
      <c r="Q47" s="34" t="s">
        <v>471</v>
      </c>
      <c r="R47" s="34" t="s">
        <v>472</v>
      </c>
      <c r="S47" s="34" t="s">
        <v>115</v>
      </c>
      <c r="T47" s="36">
        <v>1968</v>
      </c>
      <c r="U47" s="36">
        <v>103</v>
      </c>
      <c r="V47" s="34" t="s">
        <v>155</v>
      </c>
      <c r="W47" s="34" t="s">
        <v>101</v>
      </c>
      <c r="X47" s="37">
        <v>5</v>
      </c>
      <c r="Y47" s="37">
        <v>6</v>
      </c>
      <c r="Z47" s="34" t="s">
        <v>102</v>
      </c>
      <c r="AA47" s="38">
        <v>7</v>
      </c>
      <c r="AB47" s="38">
        <v>184</v>
      </c>
      <c r="AC47" s="34" t="s">
        <v>39</v>
      </c>
      <c r="AD47" s="34" t="s">
        <v>194</v>
      </c>
      <c r="AE47" s="39">
        <f>VLOOKUP(A47,SVerweis!$A$2:$C$154,3,FALSE)</f>
        <v>42736</v>
      </c>
      <c r="AF47" s="40">
        <f>VLOOKUP(A47,SVerweis!$A$2:$D$154,4,FALSE)</f>
        <v>44907</v>
      </c>
      <c r="AG47" s="39" t="str">
        <f>VLOOKUP(A47,SVerweis!$A$2:$E$154,5,FALSE)</f>
        <v>26.03.2019</v>
      </c>
      <c r="AH47" s="40">
        <f>VLOOKUP(A47,SVerweis!$A$2:$F$154,6,FALSE)</f>
        <v>76074</v>
      </c>
      <c r="AI47" s="41">
        <f t="shared" si="0"/>
        <v>13975.374692874693</v>
      </c>
    </row>
    <row r="48" spans="1:35" s="33" customFormat="1" ht="35.1" customHeight="1" x14ac:dyDescent="0.2">
      <c r="A48" s="42" t="s">
        <v>473</v>
      </c>
      <c r="B48" s="42" t="s">
        <v>474</v>
      </c>
      <c r="C48" s="42" t="s">
        <v>86</v>
      </c>
      <c r="D48" s="42" t="s">
        <v>87</v>
      </c>
      <c r="E48" s="42" t="s">
        <v>88</v>
      </c>
      <c r="F48" s="42" t="s">
        <v>158</v>
      </c>
      <c r="G48" s="42" t="s">
        <v>159</v>
      </c>
      <c r="H48" s="42" t="s">
        <v>475</v>
      </c>
      <c r="I48" s="42"/>
      <c r="J48" s="42" t="s">
        <v>93</v>
      </c>
      <c r="K48" s="43">
        <v>41243</v>
      </c>
      <c r="L48" s="42" t="s">
        <v>476</v>
      </c>
      <c r="M48" s="42" t="s">
        <v>95</v>
      </c>
      <c r="N48" s="42" t="s">
        <v>180</v>
      </c>
      <c r="O48" s="42" t="s">
        <v>42</v>
      </c>
      <c r="P48" s="42" t="s">
        <v>477</v>
      </c>
      <c r="Q48" s="42" t="s">
        <v>478</v>
      </c>
      <c r="R48" s="42" t="s">
        <v>183</v>
      </c>
      <c r="S48" s="42"/>
      <c r="T48" s="44">
        <v>1968</v>
      </c>
      <c r="U48" s="44">
        <v>103</v>
      </c>
      <c r="V48" s="42" t="s">
        <v>100</v>
      </c>
      <c r="W48" s="42" t="s">
        <v>101</v>
      </c>
      <c r="X48" s="45">
        <v>5</v>
      </c>
      <c r="Y48" s="45"/>
      <c r="Z48" s="42" t="s">
        <v>102</v>
      </c>
      <c r="AA48" s="46">
        <v>5.2</v>
      </c>
      <c r="AB48" s="46">
        <v>135</v>
      </c>
      <c r="AC48" s="42" t="s">
        <v>39</v>
      </c>
      <c r="AD48" s="42" t="s">
        <v>116</v>
      </c>
      <c r="AE48" s="39">
        <f>VLOOKUP(A48,SVerweis!$A$2:$C$154,3,FALSE)</f>
        <v>42736</v>
      </c>
      <c r="AF48" s="40">
        <f>VLOOKUP(A48,SVerweis!$A$2:$D$154,4,FALSE)</f>
        <v>93500</v>
      </c>
      <c r="AG48" s="39" t="str">
        <f>VLOOKUP(A48,SVerweis!$A$2:$E$154,5,FALSE)</f>
        <v>23.03.2019</v>
      </c>
      <c r="AH48" s="40">
        <f>VLOOKUP(A48,SVerweis!$A$2:$F$154,6,FALSE)</f>
        <v>154344</v>
      </c>
      <c r="AI48" s="41">
        <f t="shared" si="0"/>
        <v>27383.551171393341</v>
      </c>
    </row>
    <row r="49" spans="1:35" s="33" customFormat="1" ht="35.1" customHeight="1" x14ac:dyDescent="0.2">
      <c r="A49" s="34" t="s">
        <v>479</v>
      </c>
      <c r="B49" s="34" t="s">
        <v>480</v>
      </c>
      <c r="C49" s="34" t="s">
        <v>86</v>
      </c>
      <c r="D49" s="34" t="s">
        <v>87</v>
      </c>
      <c r="E49" s="34" t="s">
        <v>88</v>
      </c>
      <c r="F49" s="34" t="s">
        <v>481</v>
      </c>
      <c r="G49" s="34" t="s">
        <v>245</v>
      </c>
      <c r="H49" s="34" t="s">
        <v>482</v>
      </c>
      <c r="I49" s="34"/>
      <c r="J49" s="34" t="s">
        <v>93</v>
      </c>
      <c r="K49" s="35">
        <v>41400</v>
      </c>
      <c r="L49" s="34" t="s">
        <v>483</v>
      </c>
      <c r="M49" s="34" t="s">
        <v>95</v>
      </c>
      <c r="N49" s="34" t="s">
        <v>180</v>
      </c>
      <c r="O49" s="42" t="s">
        <v>42</v>
      </c>
      <c r="P49" s="34" t="s">
        <v>484</v>
      </c>
      <c r="Q49" s="34" t="s">
        <v>485</v>
      </c>
      <c r="R49" s="34" t="s">
        <v>183</v>
      </c>
      <c r="S49" s="34" t="s">
        <v>126</v>
      </c>
      <c r="T49" s="36">
        <v>1968</v>
      </c>
      <c r="U49" s="36">
        <v>103</v>
      </c>
      <c r="V49" s="34" t="s">
        <v>100</v>
      </c>
      <c r="W49" s="34" t="s">
        <v>101</v>
      </c>
      <c r="X49" s="37">
        <v>5</v>
      </c>
      <c r="Y49" s="37">
        <v>5</v>
      </c>
      <c r="Z49" s="34" t="s">
        <v>102</v>
      </c>
      <c r="AA49" s="38">
        <v>5.2</v>
      </c>
      <c r="AB49" s="38">
        <v>135</v>
      </c>
      <c r="AC49" s="34" t="s">
        <v>39</v>
      </c>
      <c r="AD49" s="34" t="s">
        <v>116</v>
      </c>
      <c r="AE49" s="39">
        <f>VLOOKUP(A49,SVerweis!$A$2:$C$154,3,FALSE)</f>
        <v>42736</v>
      </c>
      <c r="AF49" s="40">
        <f>VLOOKUP(A49,SVerweis!$A$2:$D$154,4,FALSE)</f>
        <v>140700</v>
      </c>
      <c r="AG49" s="39" t="str">
        <f>VLOOKUP(A49,SVerweis!$A$2:$E$154,5,FALSE)</f>
        <v>30.03.2019</v>
      </c>
      <c r="AH49" s="40">
        <f>VLOOKUP(A49,SVerweis!$A$2:$F$154,6,FALSE)</f>
        <v>234372</v>
      </c>
      <c r="AI49" s="41">
        <f t="shared" si="0"/>
        <v>41797.408312958432</v>
      </c>
    </row>
    <row r="50" spans="1:35" s="33" customFormat="1" ht="35.1" customHeight="1" x14ac:dyDescent="0.2">
      <c r="A50" s="42" t="s">
        <v>486</v>
      </c>
      <c r="B50" s="42" t="s">
        <v>487</v>
      </c>
      <c r="C50" s="42" t="s">
        <v>86</v>
      </c>
      <c r="D50" s="42" t="s">
        <v>87</v>
      </c>
      <c r="E50" s="42" t="s">
        <v>88</v>
      </c>
      <c r="F50" s="42" t="s">
        <v>244</v>
      </c>
      <c r="G50" s="42" t="s">
        <v>245</v>
      </c>
      <c r="H50" s="42" t="s">
        <v>488</v>
      </c>
      <c r="I50" s="42"/>
      <c r="J50" s="42" t="s">
        <v>93</v>
      </c>
      <c r="K50" s="43">
        <v>41193</v>
      </c>
      <c r="L50" s="42" t="s">
        <v>489</v>
      </c>
      <c r="M50" s="42" t="s">
        <v>95</v>
      </c>
      <c r="N50" s="42" t="s">
        <v>490</v>
      </c>
      <c r="O50" s="42" t="s">
        <v>42</v>
      </c>
      <c r="P50" s="42" t="s">
        <v>491</v>
      </c>
      <c r="Q50" s="42" t="s">
        <v>492</v>
      </c>
      <c r="R50" s="42" t="s">
        <v>493</v>
      </c>
      <c r="S50" s="42" t="s">
        <v>126</v>
      </c>
      <c r="T50" s="44">
        <v>1968</v>
      </c>
      <c r="U50" s="44">
        <v>103</v>
      </c>
      <c r="V50" s="42" t="s">
        <v>100</v>
      </c>
      <c r="W50" s="42" t="s">
        <v>101</v>
      </c>
      <c r="X50" s="45">
        <v>5</v>
      </c>
      <c r="Y50" s="45">
        <v>5</v>
      </c>
      <c r="Z50" s="42" t="s">
        <v>102</v>
      </c>
      <c r="AA50" s="46">
        <v>5.2</v>
      </c>
      <c r="AB50" s="46">
        <v>135</v>
      </c>
      <c r="AC50" s="42" t="s">
        <v>39</v>
      </c>
      <c r="AD50" s="42" t="s">
        <v>116</v>
      </c>
      <c r="AE50" s="39">
        <f>VLOOKUP(A50,SVerweis!$A$2:$C$154,3,FALSE)</f>
        <v>42736</v>
      </c>
      <c r="AF50" s="40">
        <f>VLOOKUP(A50,SVerweis!$A$2:$D$154,4,FALSE)</f>
        <v>145200</v>
      </c>
      <c r="AG50" s="39" t="str">
        <f>VLOOKUP(A50,SVerweis!$A$2:$E$154,5,FALSE)</f>
        <v>30.03.2019</v>
      </c>
      <c r="AH50" s="40">
        <f>VLOOKUP(A50,SVerweis!$A$2:$F$154,6,FALSE)</f>
        <v>260933</v>
      </c>
      <c r="AI50" s="41">
        <f t="shared" si="0"/>
        <v>51641.253056234716</v>
      </c>
    </row>
    <row r="51" spans="1:35" s="33" customFormat="1" ht="30.4" customHeight="1" x14ac:dyDescent="0.2">
      <c r="A51" s="34" t="s">
        <v>494</v>
      </c>
      <c r="B51" s="34" t="s">
        <v>495</v>
      </c>
      <c r="C51" s="34" t="s">
        <v>86</v>
      </c>
      <c r="D51" s="34" t="s">
        <v>87</v>
      </c>
      <c r="E51" s="34" t="s">
        <v>88</v>
      </c>
      <c r="F51" s="34" t="s">
        <v>139</v>
      </c>
      <c r="G51" s="34" t="s">
        <v>90</v>
      </c>
      <c r="H51" s="34" t="s">
        <v>496</v>
      </c>
      <c r="I51" s="34"/>
      <c r="J51" s="34" t="s">
        <v>93</v>
      </c>
      <c r="K51" s="35">
        <v>41192</v>
      </c>
      <c r="L51" s="34" t="s">
        <v>497</v>
      </c>
      <c r="M51" s="34" t="s">
        <v>188</v>
      </c>
      <c r="N51" s="34" t="s">
        <v>498</v>
      </c>
      <c r="O51" s="42" t="s">
        <v>36</v>
      </c>
      <c r="P51" s="34" t="s">
        <v>499</v>
      </c>
      <c r="Q51" s="34" t="s">
        <v>500</v>
      </c>
      <c r="R51" s="34" t="s">
        <v>501</v>
      </c>
      <c r="S51" s="34" t="s">
        <v>115</v>
      </c>
      <c r="T51" s="36">
        <v>1598</v>
      </c>
      <c r="U51" s="36">
        <v>55</v>
      </c>
      <c r="V51" s="34" t="s">
        <v>155</v>
      </c>
      <c r="W51" s="34" t="s">
        <v>101</v>
      </c>
      <c r="X51" s="37">
        <v>6</v>
      </c>
      <c r="Y51" s="37">
        <v>2</v>
      </c>
      <c r="Z51" s="34" t="s">
        <v>102</v>
      </c>
      <c r="AA51" s="38">
        <v>5.7</v>
      </c>
      <c r="AB51" s="38">
        <v>149</v>
      </c>
      <c r="AC51" s="34" t="s">
        <v>39</v>
      </c>
      <c r="AD51" s="34" t="s">
        <v>175</v>
      </c>
      <c r="AE51" s="39">
        <f>VLOOKUP(A51,SVerweis!$A$2:$C$154,3,FALSE)</f>
        <v>42736</v>
      </c>
      <c r="AF51" s="40">
        <f>VLOOKUP(A51,SVerweis!$A$2:$D$154,4,FALSE)</f>
        <v>62809</v>
      </c>
      <c r="AG51" s="39" t="str">
        <f>VLOOKUP(A51,SVerweis!$A$2:$E$154,5,FALSE)</f>
        <v>15.03.2019</v>
      </c>
      <c r="AH51" s="40">
        <f>VLOOKUP(A51,SVerweis!$A$2:$F$154,6,FALSE)</f>
        <v>92512</v>
      </c>
      <c r="AI51" s="41">
        <f t="shared" si="0"/>
        <v>13501.363636363638</v>
      </c>
    </row>
    <row r="52" spans="1:35" s="33" customFormat="1" ht="35.1" customHeight="1" x14ac:dyDescent="0.2">
      <c r="A52" s="42" t="s">
        <v>502</v>
      </c>
      <c r="B52" s="42" t="s">
        <v>503</v>
      </c>
      <c r="C52" s="42" t="s">
        <v>86</v>
      </c>
      <c r="D52" s="42" t="s">
        <v>87</v>
      </c>
      <c r="E52" s="42" t="s">
        <v>88</v>
      </c>
      <c r="F52" s="42" t="s">
        <v>244</v>
      </c>
      <c r="G52" s="42" t="s">
        <v>245</v>
      </c>
      <c r="H52" s="42" t="s">
        <v>504</v>
      </c>
      <c r="I52" s="42"/>
      <c r="J52" s="42" t="s">
        <v>93</v>
      </c>
      <c r="K52" s="43">
        <v>41961</v>
      </c>
      <c r="L52" s="42" t="s">
        <v>505</v>
      </c>
      <c r="M52" s="42" t="s">
        <v>95</v>
      </c>
      <c r="N52" s="42" t="s">
        <v>122</v>
      </c>
      <c r="O52" s="34" t="s">
        <v>45</v>
      </c>
      <c r="P52" s="42" t="s">
        <v>506</v>
      </c>
      <c r="Q52" s="42" t="s">
        <v>507</v>
      </c>
      <c r="R52" s="42" t="s">
        <v>125</v>
      </c>
      <c r="S52" s="42" t="s">
        <v>126</v>
      </c>
      <c r="T52" s="44">
        <v>1598</v>
      </c>
      <c r="U52" s="44">
        <v>77</v>
      </c>
      <c r="V52" s="42" t="s">
        <v>100</v>
      </c>
      <c r="W52" s="42" t="s">
        <v>101</v>
      </c>
      <c r="X52" s="45">
        <v>5</v>
      </c>
      <c r="Y52" s="45">
        <v>5</v>
      </c>
      <c r="Z52" s="42" t="s">
        <v>102</v>
      </c>
      <c r="AA52" s="46">
        <v>3.8</v>
      </c>
      <c r="AB52" s="46">
        <v>99</v>
      </c>
      <c r="AC52" s="42" t="s">
        <v>39</v>
      </c>
      <c r="AD52" s="42" t="s">
        <v>127</v>
      </c>
      <c r="AE52" s="39">
        <f>VLOOKUP(A52,SVerweis!$A$2:$C$154,3,FALSE)</f>
        <v>42736</v>
      </c>
      <c r="AF52" s="40">
        <f>VLOOKUP(A52,SVerweis!$A$2:$D$154,4,FALSE)</f>
        <v>66000</v>
      </c>
      <c r="AG52" s="39" t="str">
        <f>VLOOKUP(A52,SVerweis!$A$2:$E$154,5,FALSE)</f>
        <v>16.03.2019</v>
      </c>
      <c r="AH52" s="40">
        <f>VLOOKUP(A52,SVerweis!$A$2:$F$154,6,FALSE)</f>
        <v>129247</v>
      </c>
      <c r="AI52" s="41">
        <f t="shared" si="0"/>
        <v>28712.879353233831</v>
      </c>
    </row>
    <row r="53" spans="1:35" s="33" customFormat="1" ht="30.4" customHeight="1" x14ac:dyDescent="0.2">
      <c r="A53" s="34" t="s">
        <v>508</v>
      </c>
      <c r="B53" s="34" t="s">
        <v>509</v>
      </c>
      <c r="C53" s="34" t="s">
        <v>86</v>
      </c>
      <c r="D53" s="34" t="s">
        <v>87</v>
      </c>
      <c r="E53" s="34" t="s">
        <v>88</v>
      </c>
      <c r="F53" s="34" t="s">
        <v>244</v>
      </c>
      <c r="G53" s="34" t="s">
        <v>245</v>
      </c>
      <c r="H53" s="34" t="s">
        <v>510</v>
      </c>
      <c r="I53" s="34" t="s">
        <v>511</v>
      </c>
      <c r="J53" s="34" t="s">
        <v>93</v>
      </c>
      <c r="K53" s="35">
        <v>42051</v>
      </c>
      <c r="L53" s="34" t="s">
        <v>512</v>
      </c>
      <c r="M53" s="34" t="s">
        <v>110</v>
      </c>
      <c r="N53" s="34" t="s">
        <v>258</v>
      </c>
      <c r="O53" s="42" t="s">
        <v>36</v>
      </c>
      <c r="P53" s="34" t="s">
        <v>513</v>
      </c>
      <c r="Q53" s="34" t="s">
        <v>514</v>
      </c>
      <c r="R53" s="34" t="s">
        <v>261</v>
      </c>
      <c r="S53" s="34" t="s">
        <v>115</v>
      </c>
      <c r="T53" s="36">
        <v>1598</v>
      </c>
      <c r="U53" s="36">
        <v>75</v>
      </c>
      <c r="V53" s="34" t="s">
        <v>155</v>
      </c>
      <c r="W53" s="34" t="s">
        <v>101</v>
      </c>
      <c r="X53" s="37">
        <v>5</v>
      </c>
      <c r="Y53" s="37">
        <v>2</v>
      </c>
      <c r="Z53" s="34" t="s">
        <v>102</v>
      </c>
      <c r="AA53" s="38">
        <v>5.9</v>
      </c>
      <c r="AB53" s="38">
        <v>155</v>
      </c>
      <c r="AC53" s="34" t="s">
        <v>39</v>
      </c>
      <c r="AD53" s="34" t="s">
        <v>175</v>
      </c>
      <c r="AE53" s="39">
        <f>VLOOKUP(A53,SVerweis!$A$2:$C$154,3,FALSE)</f>
        <v>42736</v>
      </c>
      <c r="AF53" s="40">
        <f>VLOOKUP(A53,SVerweis!$A$2:$D$154,4,FALSE)</f>
        <v>69674</v>
      </c>
      <c r="AG53" s="39" t="str">
        <f>VLOOKUP(A53,SVerweis!$A$2:$E$154,5,FALSE)</f>
        <v>26.03.2019</v>
      </c>
      <c r="AH53" s="40">
        <f>VLOOKUP(A53,SVerweis!$A$2:$F$154,6,FALSE)</f>
        <v>144027</v>
      </c>
      <c r="AI53" s="41">
        <f t="shared" si="0"/>
        <v>33340.104422604418</v>
      </c>
    </row>
    <row r="54" spans="1:35" s="33" customFormat="1" ht="30.4" customHeight="1" x14ac:dyDescent="0.2">
      <c r="A54" s="42" t="s">
        <v>515</v>
      </c>
      <c r="B54" s="42" t="s">
        <v>516</v>
      </c>
      <c r="C54" s="42" t="s">
        <v>86</v>
      </c>
      <c r="D54" s="42" t="s">
        <v>87</v>
      </c>
      <c r="E54" s="42" t="s">
        <v>88</v>
      </c>
      <c r="F54" s="42" t="s">
        <v>270</v>
      </c>
      <c r="G54" s="42" t="s">
        <v>245</v>
      </c>
      <c r="H54" s="42" t="s">
        <v>517</v>
      </c>
      <c r="I54" s="42" t="s">
        <v>518</v>
      </c>
      <c r="J54" s="42" t="s">
        <v>93</v>
      </c>
      <c r="K54" s="43">
        <v>42105</v>
      </c>
      <c r="L54" s="42" t="s">
        <v>519</v>
      </c>
      <c r="M54" s="42" t="s">
        <v>222</v>
      </c>
      <c r="N54" s="42" t="s">
        <v>469</v>
      </c>
      <c r="O54" s="42" t="s">
        <v>46</v>
      </c>
      <c r="P54" s="42" t="s">
        <v>520</v>
      </c>
      <c r="Q54" s="42" t="s">
        <v>521</v>
      </c>
      <c r="R54" s="42" t="s">
        <v>472</v>
      </c>
      <c r="S54" s="42" t="s">
        <v>115</v>
      </c>
      <c r="T54" s="44">
        <v>1968</v>
      </c>
      <c r="U54" s="44">
        <v>103</v>
      </c>
      <c r="V54" s="42" t="s">
        <v>155</v>
      </c>
      <c r="W54" s="42" t="s">
        <v>101</v>
      </c>
      <c r="X54" s="45">
        <v>5</v>
      </c>
      <c r="Y54" s="45">
        <v>6</v>
      </c>
      <c r="Z54" s="42" t="s">
        <v>102</v>
      </c>
      <c r="AA54" s="46">
        <v>7</v>
      </c>
      <c r="AB54" s="46">
        <v>184</v>
      </c>
      <c r="AC54" s="42" t="s">
        <v>39</v>
      </c>
      <c r="AD54" s="42" t="s">
        <v>194</v>
      </c>
      <c r="AE54" s="39">
        <f>VLOOKUP(A54,SVerweis!$A$2:$C$154,3,FALSE)</f>
        <v>42736</v>
      </c>
      <c r="AF54" s="40">
        <f>VLOOKUP(A54,SVerweis!$A$2:$D$154,4,FALSE)</f>
        <v>24701</v>
      </c>
      <c r="AG54" s="39" t="str">
        <f>VLOOKUP(A54,SVerweis!$A$2:$E$154,5,FALSE)</f>
        <v>15.03.2019</v>
      </c>
      <c r="AH54" s="40">
        <f>VLOOKUP(A54,SVerweis!$A$2:$F$154,6,FALSE)</f>
        <v>57074</v>
      </c>
      <c r="AI54" s="41">
        <f t="shared" si="0"/>
        <v>14715</v>
      </c>
    </row>
    <row r="55" spans="1:35" s="33" customFormat="1" ht="35.1" customHeight="1" x14ac:dyDescent="0.2">
      <c r="A55" s="34" t="s">
        <v>522</v>
      </c>
      <c r="B55" s="34" t="s">
        <v>523</v>
      </c>
      <c r="C55" s="34" t="s">
        <v>86</v>
      </c>
      <c r="D55" s="34" t="s">
        <v>87</v>
      </c>
      <c r="E55" s="34" t="s">
        <v>88</v>
      </c>
      <c r="F55" s="34" t="s">
        <v>362</v>
      </c>
      <c r="G55" s="34" t="s">
        <v>90</v>
      </c>
      <c r="H55" s="34" t="s">
        <v>524</v>
      </c>
      <c r="I55" s="34" t="s">
        <v>92</v>
      </c>
      <c r="J55" s="34" t="s">
        <v>93</v>
      </c>
      <c r="K55" s="35">
        <v>42128</v>
      </c>
      <c r="L55" s="34" t="s">
        <v>525</v>
      </c>
      <c r="M55" s="34" t="s">
        <v>95</v>
      </c>
      <c r="N55" s="34" t="s">
        <v>122</v>
      </c>
      <c r="O55" s="34" t="s">
        <v>45</v>
      </c>
      <c r="P55" s="34" t="s">
        <v>526</v>
      </c>
      <c r="Q55" s="34" t="s">
        <v>527</v>
      </c>
      <c r="R55" s="34" t="s">
        <v>125</v>
      </c>
      <c r="S55" s="34"/>
      <c r="T55" s="36">
        <v>1598</v>
      </c>
      <c r="U55" s="36">
        <v>77</v>
      </c>
      <c r="V55" s="34" t="s">
        <v>100</v>
      </c>
      <c r="W55" s="34" t="s">
        <v>101</v>
      </c>
      <c r="X55" s="37">
        <v>5</v>
      </c>
      <c r="Y55" s="37"/>
      <c r="Z55" s="34" t="s">
        <v>102</v>
      </c>
      <c r="AA55" s="38">
        <v>3.8</v>
      </c>
      <c r="AB55" s="38">
        <v>99</v>
      </c>
      <c r="AC55" s="34" t="s">
        <v>39</v>
      </c>
      <c r="AD55" s="34" t="s">
        <v>127</v>
      </c>
      <c r="AE55" s="39">
        <f>VLOOKUP(A55,SVerweis!$A$2:$C$154,3,FALSE)</f>
        <v>42736</v>
      </c>
      <c r="AF55" s="40">
        <f>VLOOKUP(A55,SVerweis!$A$2:$D$154,4,FALSE)</f>
        <v>83123</v>
      </c>
      <c r="AG55" s="39" t="str">
        <f>VLOOKUP(A55,SVerweis!$A$2:$E$154,5,FALSE)</f>
        <v>29.03.2019</v>
      </c>
      <c r="AH55" s="40">
        <f>VLOOKUP(A55,SVerweis!$A$2:$F$154,6,FALSE)</f>
        <v>203102</v>
      </c>
      <c r="AI55" s="41">
        <f t="shared" si="0"/>
        <v>53601.389228886168</v>
      </c>
    </row>
    <row r="56" spans="1:35" s="33" customFormat="1" ht="30.4" customHeight="1" x14ac:dyDescent="0.2">
      <c r="A56" s="42" t="s">
        <v>528</v>
      </c>
      <c r="B56" s="42" t="s">
        <v>529</v>
      </c>
      <c r="C56" s="42" t="s">
        <v>86</v>
      </c>
      <c r="D56" s="42" t="s">
        <v>87</v>
      </c>
      <c r="E56" s="42" t="s">
        <v>88</v>
      </c>
      <c r="F56" s="42" t="s">
        <v>244</v>
      </c>
      <c r="G56" s="42" t="s">
        <v>245</v>
      </c>
      <c r="H56" s="42" t="s">
        <v>530</v>
      </c>
      <c r="I56" s="42" t="s">
        <v>531</v>
      </c>
      <c r="J56" s="42" t="s">
        <v>93</v>
      </c>
      <c r="K56" s="43">
        <v>42122</v>
      </c>
      <c r="L56" s="42" t="s">
        <v>532</v>
      </c>
      <c r="M56" s="42" t="s">
        <v>110</v>
      </c>
      <c r="N56" s="42" t="s">
        <v>533</v>
      </c>
      <c r="O56" s="42" t="s">
        <v>36</v>
      </c>
      <c r="P56" s="42" t="s">
        <v>534</v>
      </c>
      <c r="Q56" s="42" t="s">
        <v>535</v>
      </c>
      <c r="R56" s="42" t="s">
        <v>536</v>
      </c>
      <c r="S56" s="42" t="s">
        <v>115</v>
      </c>
      <c r="T56" s="44">
        <v>1598</v>
      </c>
      <c r="U56" s="44">
        <v>75</v>
      </c>
      <c r="V56" s="42" t="s">
        <v>155</v>
      </c>
      <c r="W56" s="42" t="s">
        <v>101</v>
      </c>
      <c r="X56" s="45">
        <v>6</v>
      </c>
      <c r="Y56" s="45">
        <v>2</v>
      </c>
      <c r="Z56" s="42" t="s">
        <v>102</v>
      </c>
      <c r="AA56" s="46">
        <v>5.3</v>
      </c>
      <c r="AB56" s="46">
        <v>139</v>
      </c>
      <c r="AC56" s="42" t="s">
        <v>39</v>
      </c>
      <c r="AD56" s="42" t="s">
        <v>116</v>
      </c>
      <c r="AE56" s="39">
        <f>VLOOKUP(A56,SVerweis!$A$2:$C$154,3,FALSE)</f>
        <v>42736</v>
      </c>
      <c r="AF56" s="40">
        <f>VLOOKUP(A56,SVerweis!$A$2:$D$154,4,FALSE)</f>
        <v>36045</v>
      </c>
      <c r="AG56" s="39" t="str">
        <f>VLOOKUP(A56,SVerweis!$A$2:$E$154,5,FALSE)</f>
        <v>29.03.2019</v>
      </c>
      <c r="AH56" s="40">
        <f>VLOOKUP(A56,SVerweis!$A$2:$F$154,6,FALSE)</f>
        <v>78396</v>
      </c>
      <c r="AI56" s="41">
        <f t="shared" si="0"/>
        <v>18920.581395348836</v>
      </c>
    </row>
    <row r="57" spans="1:35" s="33" customFormat="1" ht="35.1" customHeight="1" x14ac:dyDescent="0.2">
      <c r="A57" s="34" t="s">
        <v>537</v>
      </c>
      <c r="B57" s="34" t="s">
        <v>538</v>
      </c>
      <c r="C57" s="34" t="s">
        <v>86</v>
      </c>
      <c r="D57" s="34" t="s">
        <v>87</v>
      </c>
      <c r="E57" s="34" t="s">
        <v>88</v>
      </c>
      <c r="F57" s="34" t="s">
        <v>158</v>
      </c>
      <c r="G57" s="34" t="s">
        <v>159</v>
      </c>
      <c r="H57" s="34" t="s">
        <v>539</v>
      </c>
      <c r="I57" s="34"/>
      <c r="J57" s="34" t="s">
        <v>93</v>
      </c>
      <c r="K57" s="35">
        <v>42165</v>
      </c>
      <c r="L57" s="34" t="s">
        <v>540</v>
      </c>
      <c r="M57" s="34" t="s">
        <v>95</v>
      </c>
      <c r="N57" s="34" t="s">
        <v>163</v>
      </c>
      <c r="O57" s="42" t="s">
        <v>42</v>
      </c>
      <c r="P57" s="34" t="s">
        <v>541</v>
      </c>
      <c r="Q57" s="34" t="s">
        <v>542</v>
      </c>
      <c r="R57" s="34" t="s">
        <v>166</v>
      </c>
      <c r="S57" s="34" t="s">
        <v>543</v>
      </c>
      <c r="T57" s="36">
        <v>1598</v>
      </c>
      <c r="U57" s="36">
        <v>88</v>
      </c>
      <c r="V57" s="34" t="s">
        <v>100</v>
      </c>
      <c r="W57" s="34" t="s">
        <v>101</v>
      </c>
      <c r="X57" s="37">
        <v>5</v>
      </c>
      <c r="Y57" s="37">
        <v>5</v>
      </c>
      <c r="Z57" s="34" t="s">
        <v>102</v>
      </c>
      <c r="AA57" s="38">
        <v>4</v>
      </c>
      <c r="AB57" s="38">
        <v>104</v>
      </c>
      <c r="AC57" s="34" t="s">
        <v>40</v>
      </c>
      <c r="AD57" s="34" t="s">
        <v>127</v>
      </c>
      <c r="AE57" s="39">
        <f>VLOOKUP(A57,SVerweis!$A$2:$C$154,3,FALSE)</f>
        <v>42736</v>
      </c>
      <c r="AF57" s="40">
        <f>VLOOKUP(A57,SVerweis!$A$2:$D$154,4,FALSE)</f>
        <v>37001</v>
      </c>
      <c r="AG57" s="39" t="str">
        <f>VLOOKUP(A57,SVerweis!$A$2:$E$154,5,FALSE)</f>
        <v>27.03.2019</v>
      </c>
      <c r="AH57" s="40">
        <f>VLOOKUP(A57,SVerweis!$A$2:$F$154,6,FALSE)</f>
        <v>102750</v>
      </c>
      <c r="AI57" s="41">
        <f t="shared" si="0"/>
        <v>29445.871165644174</v>
      </c>
    </row>
    <row r="58" spans="1:35" s="33" customFormat="1" ht="30.4" customHeight="1" x14ac:dyDescent="0.2">
      <c r="A58" s="42" t="s">
        <v>544</v>
      </c>
      <c r="B58" s="42" t="s">
        <v>545</v>
      </c>
      <c r="C58" s="42" t="s">
        <v>86</v>
      </c>
      <c r="D58" s="42" t="s">
        <v>87</v>
      </c>
      <c r="E58" s="42" t="s">
        <v>88</v>
      </c>
      <c r="F58" s="42" t="s">
        <v>119</v>
      </c>
      <c r="G58" s="42" t="s">
        <v>90</v>
      </c>
      <c r="H58" s="42" t="s">
        <v>546</v>
      </c>
      <c r="I58" s="42" t="s">
        <v>141</v>
      </c>
      <c r="J58" s="42" t="s">
        <v>93</v>
      </c>
      <c r="K58" s="43">
        <v>42173</v>
      </c>
      <c r="L58" s="42" t="s">
        <v>547</v>
      </c>
      <c r="M58" s="42" t="s">
        <v>110</v>
      </c>
      <c r="N58" s="42" t="s">
        <v>258</v>
      </c>
      <c r="O58" s="42" t="s">
        <v>36</v>
      </c>
      <c r="P58" s="42" t="s">
        <v>548</v>
      </c>
      <c r="Q58" s="42" t="s">
        <v>549</v>
      </c>
      <c r="R58" s="42" t="s">
        <v>261</v>
      </c>
      <c r="S58" s="42" t="s">
        <v>115</v>
      </c>
      <c r="T58" s="44">
        <v>1598</v>
      </c>
      <c r="U58" s="44">
        <v>75</v>
      </c>
      <c r="V58" s="42" t="s">
        <v>155</v>
      </c>
      <c r="W58" s="42" t="s">
        <v>101</v>
      </c>
      <c r="X58" s="45">
        <v>5</v>
      </c>
      <c r="Y58" s="45">
        <v>2</v>
      </c>
      <c r="Z58" s="42" t="s">
        <v>102</v>
      </c>
      <c r="AA58" s="46">
        <v>5.9</v>
      </c>
      <c r="AB58" s="46">
        <v>155</v>
      </c>
      <c r="AC58" s="42" t="s">
        <v>39</v>
      </c>
      <c r="AD58" s="42" t="s">
        <v>175</v>
      </c>
      <c r="AE58" s="39">
        <f>VLOOKUP(A58,SVerweis!$A$2:$C$154,3,FALSE)</f>
        <v>42736</v>
      </c>
      <c r="AF58" s="40">
        <f>VLOOKUP(A58,SVerweis!$A$2:$D$154,4,FALSE)</f>
        <v>17172</v>
      </c>
      <c r="AG58" s="39" t="str">
        <f>VLOOKUP(A58,SVerweis!$A$2:$E$154,5,FALSE)</f>
        <v>05.03.2019</v>
      </c>
      <c r="AH58" s="40">
        <f>VLOOKUP(A58,SVerweis!$A$2:$F$154,6,FALSE)</f>
        <v>66076</v>
      </c>
      <c r="AI58" s="41">
        <f t="shared" si="0"/>
        <v>22509.407313997479</v>
      </c>
    </row>
    <row r="59" spans="1:35" s="33" customFormat="1" ht="35.1" customHeight="1" x14ac:dyDescent="0.2">
      <c r="A59" s="34" t="s">
        <v>550</v>
      </c>
      <c r="B59" s="34" t="s">
        <v>551</v>
      </c>
      <c r="C59" s="34" t="s">
        <v>86</v>
      </c>
      <c r="D59" s="34" t="s">
        <v>87</v>
      </c>
      <c r="E59" s="34" t="s">
        <v>88</v>
      </c>
      <c r="F59" s="34" t="s">
        <v>139</v>
      </c>
      <c r="G59" s="34" t="s">
        <v>90</v>
      </c>
      <c r="H59" s="34" t="s">
        <v>552</v>
      </c>
      <c r="I59" s="34" t="s">
        <v>92</v>
      </c>
      <c r="J59" s="34" t="s">
        <v>93</v>
      </c>
      <c r="K59" s="35">
        <v>42180</v>
      </c>
      <c r="L59" s="34" t="s">
        <v>553</v>
      </c>
      <c r="M59" s="34" t="s">
        <v>95</v>
      </c>
      <c r="N59" s="34" t="s">
        <v>122</v>
      </c>
      <c r="O59" s="34" t="s">
        <v>45</v>
      </c>
      <c r="P59" s="34" t="s">
        <v>554</v>
      </c>
      <c r="Q59" s="34" t="s">
        <v>555</v>
      </c>
      <c r="R59" s="34" t="s">
        <v>125</v>
      </c>
      <c r="S59" s="34" t="s">
        <v>543</v>
      </c>
      <c r="T59" s="36">
        <v>1598</v>
      </c>
      <c r="U59" s="36">
        <v>77</v>
      </c>
      <c r="V59" s="34" t="s">
        <v>100</v>
      </c>
      <c r="W59" s="34" t="s">
        <v>101</v>
      </c>
      <c r="X59" s="37">
        <v>5</v>
      </c>
      <c r="Y59" s="37">
        <v>5</v>
      </c>
      <c r="Z59" s="34" t="s">
        <v>102</v>
      </c>
      <c r="AA59" s="38">
        <v>3.8</v>
      </c>
      <c r="AB59" s="38">
        <v>99</v>
      </c>
      <c r="AC59" s="34" t="s">
        <v>39</v>
      </c>
      <c r="AD59" s="34" t="s">
        <v>127</v>
      </c>
      <c r="AE59" s="39">
        <f>VLOOKUP(A59,SVerweis!$A$2:$C$154,3,FALSE)</f>
        <v>42736</v>
      </c>
      <c r="AF59" s="40">
        <f>VLOOKUP(A59,SVerweis!$A$2:$D$154,4,FALSE)</f>
        <v>26336</v>
      </c>
      <c r="AG59" s="39">
        <v>43530</v>
      </c>
      <c r="AH59" s="40">
        <v>68720</v>
      </c>
      <c r="AI59" s="41">
        <f t="shared" si="0"/>
        <v>19483.828715365238</v>
      </c>
    </row>
    <row r="60" spans="1:35" s="33" customFormat="1" ht="30.4" customHeight="1" x14ac:dyDescent="0.2">
      <c r="A60" s="42" t="s">
        <v>556</v>
      </c>
      <c r="B60" s="42" t="s">
        <v>557</v>
      </c>
      <c r="C60" s="42" t="s">
        <v>86</v>
      </c>
      <c r="D60" s="42" t="s">
        <v>87</v>
      </c>
      <c r="E60" s="42" t="s">
        <v>88</v>
      </c>
      <c r="F60" s="42" t="s">
        <v>280</v>
      </c>
      <c r="G60" s="42" t="s">
        <v>245</v>
      </c>
      <c r="H60" s="42" t="s">
        <v>558</v>
      </c>
      <c r="I60" s="42" t="s">
        <v>559</v>
      </c>
      <c r="J60" s="42" t="s">
        <v>93</v>
      </c>
      <c r="K60" s="43">
        <v>42207</v>
      </c>
      <c r="L60" s="42" t="s">
        <v>560</v>
      </c>
      <c r="M60" s="42" t="s">
        <v>561</v>
      </c>
      <c r="N60" s="42" t="s">
        <v>562</v>
      </c>
      <c r="O60" s="34" t="s">
        <v>7</v>
      </c>
      <c r="P60" s="42" t="s">
        <v>563</v>
      </c>
      <c r="Q60" s="42" t="s">
        <v>564</v>
      </c>
      <c r="R60" s="42" t="s">
        <v>565</v>
      </c>
      <c r="S60" s="42" t="s">
        <v>115</v>
      </c>
      <c r="T60" s="44">
        <v>1968</v>
      </c>
      <c r="U60" s="44">
        <v>100</v>
      </c>
      <c r="V60" s="42" t="s">
        <v>155</v>
      </c>
      <c r="W60" s="42" t="s">
        <v>334</v>
      </c>
      <c r="X60" s="45">
        <v>2</v>
      </c>
      <c r="Y60" s="45">
        <v>3</v>
      </c>
      <c r="Z60" s="42" t="s">
        <v>102</v>
      </c>
      <c r="AA60" s="46">
        <v>9.3000000000000007</v>
      </c>
      <c r="AB60" s="46">
        <v>245</v>
      </c>
      <c r="AC60" s="42" t="s">
        <v>39</v>
      </c>
      <c r="AD60" s="42" t="s">
        <v>194</v>
      </c>
      <c r="AE60" s="39">
        <f>VLOOKUP(A60,SVerweis!$A$2:$C$154,3,FALSE)</f>
        <v>42736</v>
      </c>
      <c r="AF60" s="40">
        <f>VLOOKUP(A60,SVerweis!$A$2:$D$154,4,FALSE)</f>
        <v>36120</v>
      </c>
      <c r="AG60" s="39" t="str">
        <f>VLOOKUP(A60,SVerweis!$A$2:$E$154,5,FALSE)</f>
        <v>27.03.2019</v>
      </c>
      <c r="AH60" s="40">
        <f>VLOOKUP(A60,SVerweis!$A$2:$F$154,6,FALSE)</f>
        <v>84661</v>
      </c>
      <c r="AI60" s="41">
        <f t="shared" si="0"/>
        <v>21739.220858895707</v>
      </c>
    </row>
    <row r="61" spans="1:35" s="33" customFormat="1" ht="30.4" customHeight="1" x14ac:dyDescent="0.2">
      <c r="A61" s="34" t="s">
        <v>566</v>
      </c>
      <c r="B61" s="34" t="s">
        <v>567</v>
      </c>
      <c r="C61" s="34" t="s">
        <v>86</v>
      </c>
      <c r="D61" s="34" t="s">
        <v>87</v>
      </c>
      <c r="E61" s="34" t="s">
        <v>88</v>
      </c>
      <c r="F61" s="34" t="s">
        <v>270</v>
      </c>
      <c r="G61" s="34" t="s">
        <v>245</v>
      </c>
      <c r="H61" s="34" t="s">
        <v>568</v>
      </c>
      <c r="I61" s="34" t="s">
        <v>569</v>
      </c>
      <c r="J61" s="34" t="s">
        <v>93</v>
      </c>
      <c r="K61" s="35">
        <v>42258</v>
      </c>
      <c r="L61" s="34" t="s">
        <v>570</v>
      </c>
      <c r="M61" s="34" t="s">
        <v>150</v>
      </c>
      <c r="N61" s="34" t="s">
        <v>151</v>
      </c>
      <c r="O61" s="34" t="s">
        <v>46</v>
      </c>
      <c r="P61" s="34" t="s">
        <v>571</v>
      </c>
      <c r="Q61" s="34" t="s">
        <v>572</v>
      </c>
      <c r="R61" s="34" t="s">
        <v>154</v>
      </c>
      <c r="S61" s="34" t="s">
        <v>115</v>
      </c>
      <c r="T61" s="36">
        <v>1968</v>
      </c>
      <c r="U61" s="36">
        <v>110</v>
      </c>
      <c r="V61" s="34" t="s">
        <v>155</v>
      </c>
      <c r="W61" s="34" t="s">
        <v>101</v>
      </c>
      <c r="X61" s="37">
        <v>6</v>
      </c>
      <c r="Y61" s="37">
        <v>6</v>
      </c>
      <c r="Z61" s="34" t="s">
        <v>102</v>
      </c>
      <c r="AA61" s="38">
        <v>6.2</v>
      </c>
      <c r="AB61" s="38">
        <v>161</v>
      </c>
      <c r="AC61" s="34" t="s">
        <v>40</v>
      </c>
      <c r="AD61" s="34" t="s">
        <v>116</v>
      </c>
      <c r="AE61" s="39">
        <f>VLOOKUP(A61,SVerweis!$A$2:$C$154,3,FALSE)</f>
        <v>42736</v>
      </c>
      <c r="AF61" s="40">
        <f>VLOOKUP(A61,SVerweis!$A$2:$D$154,4,FALSE)</f>
        <v>22765</v>
      </c>
      <c r="AG61" s="39" t="str">
        <f>VLOOKUP(A61,SVerweis!$A$2:$E$154,5,FALSE)</f>
        <v>26.03.2019</v>
      </c>
      <c r="AH61" s="40">
        <f>VLOOKUP(A61,SVerweis!$A$2:$F$154,6,FALSE)</f>
        <v>69476</v>
      </c>
      <c r="AI61" s="41">
        <f t="shared" si="0"/>
        <v>20945.350122850123</v>
      </c>
    </row>
    <row r="62" spans="1:35" s="33" customFormat="1" ht="30.4" customHeight="1" x14ac:dyDescent="0.2">
      <c r="A62" s="42" t="s">
        <v>573</v>
      </c>
      <c r="B62" s="42" t="s">
        <v>574</v>
      </c>
      <c r="C62" s="42" t="s">
        <v>86</v>
      </c>
      <c r="D62" s="42" t="s">
        <v>87</v>
      </c>
      <c r="E62" s="42" t="s">
        <v>88</v>
      </c>
      <c r="F62" s="42" t="s">
        <v>270</v>
      </c>
      <c r="G62" s="42" t="s">
        <v>245</v>
      </c>
      <c r="H62" s="42" t="s">
        <v>575</v>
      </c>
      <c r="I62" s="42" t="s">
        <v>576</v>
      </c>
      <c r="J62" s="42" t="s">
        <v>93</v>
      </c>
      <c r="K62" s="43">
        <v>42258</v>
      </c>
      <c r="L62" s="42" t="s">
        <v>577</v>
      </c>
      <c r="M62" s="42" t="s">
        <v>150</v>
      </c>
      <c r="N62" s="42" t="s">
        <v>151</v>
      </c>
      <c r="O62" s="34" t="s">
        <v>46</v>
      </c>
      <c r="P62" s="42" t="s">
        <v>578</v>
      </c>
      <c r="Q62" s="42" t="s">
        <v>579</v>
      </c>
      <c r="R62" s="42" t="s">
        <v>154</v>
      </c>
      <c r="S62" s="42" t="s">
        <v>115</v>
      </c>
      <c r="T62" s="44">
        <v>1968</v>
      </c>
      <c r="U62" s="44">
        <v>110</v>
      </c>
      <c r="V62" s="42" t="s">
        <v>155</v>
      </c>
      <c r="W62" s="42" t="s">
        <v>101</v>
      </c>
      <c r="X62" s="45">
        <v>6</v>
      </c>
      <c r="Y62" s="45">
        <v>6</v>
      </c>
      <c r="Z62" s="42" t="s">
        <v>102</v>
      </c>
      <c r="AA62" s="46">
        <v>6.2</v>
      </c>
      <c r="AB62" s="46">
        <v>161</v>
      </c>
      <c r="AC62" s="42" t="s">
        <v>40</v>
      </c>
      <c r="AD62" s="42" t="s">
        <v>116</v>
      </c>
      <c r="AE62" s="39">
        <f>VLOOKUP(A62,SVerweis!$A$2:$C$154,3,FALSE)</f>
        <v>42736</v>
      </c>
      <c r="AF62" s="40">
        <f>VLOOKUP(A62,SVerweis!$A$2:$D$154,4,FALSE)</f>
        <v>11049</v>
      </c>
      <c r="AG62" s="39" t="str">
        <f>VLOOKUP(A62,SVerweis!$A$2:$E$154,5,FALSE)</f>
        <v>18.03.2019</v>
      </c>
      <c r="AH62" s="40">
        <f>VLOOKUP(A62,SVerweis!$A$2:$F$154,6,FALSE)</f>
        <v>43833</v>
      </c>
      <c r="AI62" s="41">
        <f t="shared" si="0"/>
        <v>14846.3523573201</v>
      </c>
    </row>
    <row r="63" spans="1:35" s="33" customFormat="1" ht="30.4" customHeight="1" x14ac:dyDescent="0.2">
      <c r="A63" s="34" t="s">
        <v>580</v>
      </c>
      <c r="B63" s="34" t="s">
        <v>581</v>
      </c>
      <c r="C63" s="34" t="s">
        <v>86</v>
      </c>
      <c r="D63" s="34" t="s">
        <v>87</v>
      </c>
      <c r="E63" s="34" t="s">
        <v>88</v>
      </c>
      <c r="F63" s="34" t="s">
        <v>280</v>
      </c>
      <c r="G63" s="34" t="s">
        <v>245</v>
      </c>
      <c r="H63" s="34" t="s">
        <v>582</v>
      </c>
      <c r="I63" s="34"/>
      <c r="J63" s="34" t="s">
        <v>93</v>
      </c>
      <c r="K63" s="35">
        <v>41774</v>
      </c>
      <c r="L63" s="34" t="s">
        <v>583</v>
      </c>
      <c r="M63" s="34" t="s">
        <v>95</v>
      </c>
      <c r="N63" s="34" t="s">
        <v>584</v>
      </c>
      <c r="O63" s="42" t="s">
        <v>42</v>
      </c>
      <c r="P63" s="34" t="s">
        <v>585</v>
      </c>
      <c r="Q63" s="34" t="s">
        <v>586</v>
      </c>
      <c r="R63" s="34" t="s">
        <v>587</v>
      </c>
      <c r="S63" s="34" t="s">
        <v>126</v>
      </c>
      <c r="T63" s="36">
        <v>1968</v>
      </c>
      <c r="U63" s="36">
        <v>130</v>
      </c>
      <c r="V63" s="34" t="s">
        <v>203</v>
      </c>
      <c r="W63" s="34" t="s">
        <v>101</v>
      </c>
      <c r="X63" s="37">
        <v>5</v>
      </c>
      <c r="Y63" s="37">
        <v>5</v>
      </c>
      <c r="Z63" s="34" t="s">
        <v>102</v>
      </c>
      <c r="AA63" s="38"/>
      <c r="AB63" s="38"/>
      <c r="AC63" s="34" t="s">
        <v>39</v>
      </c>
      <c r="AD63" s="34"/>
      <c r="AE63" s="39">
        <f>VLOOKUP(A63,SVerweis!$A$2:$C$154,3,FALSE)</f>
        <v>42736</v>
      </c>
      <c r="AF63" s="40">
        <f>VLOOKUP(A63,SVerweis!$A$2:$D$154,4,FALSE)</f>
        <v>67760</v>
      </c>
      <c r="AG63" s="39" t="str">
        <f>VLOOKUP(A63,SVerweis!$A$2:$E$154,5,FALSE)</f>
        <v>25.03.2019</v>
      </c>
      <c r="AH63" s="40">
        <f>VLOOKUP(A63,SVerweis!$A$2:$F$154,6,FALSE)</f>
        <v>165584</v>
      </c>
      <c r="AI63" s="41">
        <f t="shared" si="0"/>
        <v>43918.523985239852</v>
      </c>
    </row>
    <row r="64" spans="1:35" s="33" customFormat="1" ht="30.4" customHeight="1" x14ac:dyDescent="0.2">
      <c r="A64" s="42" t="s">
        <v>588</v>
      </c>
      <c r="B64" s="42" t="s">
        <v>589</v>
      </c>
      <c r="C64" s="42" t="s">
        <v>86</v>
      </c>
      <c r="D64" s="42" t="s">
        <v>87</v>
      </c>
      <c r="E64" s="42" t="s">
        <v>88</v>
      </c>
      <c r="F64" s="42" t="s">
        <v>327</v>
      </c>
      <c r="G64" s="42" t="s">
        <v>159</v>
      </c>
      <c r="H64" s="42" t="s">
        <v>107</v>
      </c>
      <c r="I64" s="42" t="s">
        <v>328</v>
      </c>
      <c r="J64" s="42" t="s">
        <v>93</v>
      </c>
      <c r="K64" s="43">
        <v>40819</v>
      </c>
      <c r="L64" s="42" t="s">
        <v>590</v>
      </c>
      <c r="M64" s="42" t="s">
        <v>561</v>
      </c>
      <c r="N64" s="42" t="s">
        <v>591</v>
      </c>
      <c r="O64" s="34" t="s">
        <v>7</v>
      </c>
      <c r="P64" s="42" t="s">
        <v>592</v>
      </c>
      <c r="Q64" s="42" t="s">
        <v>593</v>
      </c>
      <c r="R64" s="42" t="s">
        <v>594</v>
      </c>
      <c r="S64" s="42" t="s">
        <v>115</v>
      </c>
      <c r="T64" s="44">
        <v>1968</v>
      </c>
      <c r="U64" s="44">
        <v>100</v>
      </c>
      <c r="V64" s="42" t="s">
        <v>155</v>
      </c>
      <c r="W64" s="42" t="s">
        <v>334</v>
      </c>
      <c r="X64" s="45">
        <v>2</v>
      </c>
      <c r="Y64" s="45">
        <v>3</v>
      </c>
      <c r="Z64" s="42" t="s">
        <v>102</v>
      </c>
      <c r="AA64" s="46">
        <v>9.6999999999999993</v>
      </c>
      <c r="AB64" s="46">
        <v>255</v>
      </c>
      <c r="AC64" s="42" t="s">
        <v>39</v>
      </c>
      <c r="AD64" s="42" t="s">
        <v>194</v>
      </c>
      <c r="AE64" s="39">
        <f>VLOOKUP(A64,SVerweis!$A$2:$C$154,3,FALSE)</f>
        <v>42736</v>
      </c>
      <c r="AF64" s="40">
        <f>VLOOKUP(A64,SVerweis!$A$2:$D$154,4,FALSE)</f>
        <v>47019</v>
      </c>
      <c r="AG64" s="39" t="str">
        <f>VLOOKUP(A64,SVerweis!$A$2:$E$154,5,FALSE)</f>
        <v>29.03.2019</v>
      </c>
      <c r="AH64" s="40">
        <f>VLOOKUP(A64,SVerweis!$A$2:$F$154,6,FALSE)</f>
        <v>80350</v>
      </c>
      <c r="AI64" s="41">
        <f t="shared" si="0"/>
        <v>14890.838433292534</v>
      </c>
    </row>
    <row r="65" spans="1:35" s="33" customFormat="1" ht="30.4" customHeight="1" x14ac:dyDescent="0.2">
      <c r="A65" s="34" t="s">
        <v>595</v>
      </c>
      <c r="B65" s="34" t="s">
        <v>596</v>
      </c>
      <c r="C65" s="34" t="s">
        <v>86</v>
      </c>
      <c r="D65" s="34" t="s">
        <v>87</v>
      </c>
      <c r="E65" s="34" t="s">
        <v>88</v>
      </c>
      <c r="F65" s="34" t="s">
        <v>280</v>
      </c>
      <c r="G65" s="34" t="s">
        <v>245</v>
      </c>
      <c r="H65" s="34" t="s">
        <v>107</v>
      </c>
      <c r="I65" s="34" t="s">
        <v>597</v>
      </c>
      <c r="J65" s="34" t="s">
        <v>93</v>
      </c>
      <c r="K65" s="35">
        <v>42416</v>
      </c>
      <c r="L65" s="34" t="s">
        <v>598</v>
      </c>
      <c r="M65" s="34" t="s">
        <v>110</v>
      </c>
      <c r="N65" s="34" t="s">
        <v>249</v>
      </c>
      <c r="O65" s="42" t="s">
        <v>36</v>
      </c>
      <c r="P65" s="34" t="s">
        <v>599</v>
      </c>
      <c r="Q65" s="34" t="s">
        <v>600</v>
      </c>
      <c r="R65" s="34" t="s">
        <v>252</v>
      </c>
      <c r="S65" s="34" t="s">
        <v>115</v>
      </c>
      <c r="T65" s="36">
        <v>1968</v>
      </c>
      <c r="U65" s="36">
        <v>75</v>
      </c>
      <c r="V65" s="34" t="s">
        <v>155</v>
      </c>
      <c r="W65" s="34" t="s">
        <v>101</v>
      </c>
      <c r="X65" s="37">
        <v>6</v>
      </c>
      <c r="Y65" s="37">
        <v>2</v>
      </c>
      <c r="Z65" s="34" t="s">
        <v>102</v>
      </c>
      <c r="AA65" s="38">
        <v>4.7</v>
      </c>
      <c r="AB65" s="38">
        <v>123</v>
      </c>
      <c r="AC65" s="34" t="s">
        <v>40</v>
      </c>
      <c r="AD65" s="34" t="s">
        <v>253</v>
      </c>
      <c r="AE65" s="39">
        <f>VLOOKUP(A65,SVerweis!$A$2:$C$154,3,FALSE)</f>
        <v>42736</v>
      </c>
      <c r="AF65" s="40">
        <f>VLOOKUP(A65,SVerweis!$A$2:$D$154,4,FALSE)</f>
        <v>11710</v>
      </c>
      <c r="AG65" s="39" t="str">
        <f>VLOOKUP(A65,SVerweis!$A$2:$E$154,5,FALSE)</f>
        <v>11.03.2019</v>
      </c>
      <c r="AH65" s="40">
        <f>VLOOKUP(A65,SVerweis!$A$2:$F$154,6,FALSE)</f>
        <v>63833</v>
      </c>
      <c r="AI65" s="41">
        <f t="shared" si="0"/>
        <v>23810.882352941175</v>
      </c>
    </row>
    <row r="66" spans="1:35" s="33" customFormat="1" ht="30.4" customHeight="1" x14ac:dyDescent="0.2">
      <c r="A66" s="42" t="s">
        <v>601</v>
      </c>
      <c r="B66" s="42" t="s">
        <v>602</v>
      </c>
      <c r="C66" s="42" t="s">
        <v>86</v>
      </c>
      <c r="D66" s="42" t="s">
        <v>87</v>
      </c>
      <c r="E66" s="42" t="s">
        <v>88</v>
      </c>
      <c r="F66" s="42" t="s">
        <v>280</v>
      </c>
      <c r="G66" s="42" t="s">
        <v>245</v>
      </c>
      <c r="H66" s="42" t="s">
        <v>603</v>
      </c>
      <c r="I66" s="42" t="s">
        <v>604</v>
      </c>
      <c r="J66" s="42" t="s">
        <v>93</v>
      </c>
      <c r="K66" s="43">
        <v>42416</v>
      </c>
      <c r="L66" s="42" t="s">
        <v>605</v>
      </c>
      <c r="M66" s="42" t="s">
        <v>110</v>
      </c>
      <c r="N66" s="42" t="s">
        <v>249</v>
      </c>
      <c r="O66" s="42" t="s">
        <v>36</v>
      </c>
      <c r="P66" s="42" t="s">
        <v>606</v>
      </c>
      <c r="Q66" s="42" t="s">
        <v>607</v>
      </c>
      <c r="R66" s="42" t="s">
        <v>252</v>
      </c>
      <c r="S66" s="42" t="s">
        <v>115</v>
      </c>
      <c r="T66" s="44">
        <v>1968</v>
      </c>
      <c r="U66" s="44">
        <v>75</v>
      </c>
      <c r="V66" s="42" t="s">
        <v>155</v>
      </c>
      <c r="W66" s="42" t="s">
        <v>101</v>
      </c>
      <c r="X66" s="45">
        <v>6</v>
      </c>
      <c r="Y66" s="45">
        <v>2</v>
      </c>
      <c r="Z66" s="42" t="s">
        <v>102</v>
      </c>
      <c r="AA66" s="46">
        <v>4.7</v>
      </c>
      <c r="AB66" s="46">
        <v>123</v>
      </c>
      <c r="AC66" s="42" t="s">
        <v>40</v>
      </c>
      <c r="AD66" s="42" t="s">
        <v>253</v>
      </c>
      <c r="AE66" s="39">
        <f>VLOOKUP(A66,SVerweis!$A$2:$C$154,3,FALSE)</f>
        <v>42736</v>
      </c>
      <c r="AF66" s="40">
        <f>VLOOKUP(A66,SVerweis!$A$2:$D$154,4,FALSE)</f>
        <v>19512</v>
      </c>
      <c r="AG66" s="39" t="str">
        <f>VLOOKUP(A66,SVerweis!$A$2:$E$154,5,FALSE)</f>
        <v>30.03.2019</v>
      </c>
      <c r="AH66" s="40">
        <f>VLOOKUP(A66,SVerweis!$A$2:$F$154,6,FALSE)</f>
        <v>103610</v>
      </c>
      <c r="AI66" s="41">
        <f t="shared" si="0"/>
        <v>37525.39119804401</v>
      </c>
    </row>
    <row r="67" spans="1:35" s="33" customFormat="1" ht="35.1" customHeight="1" x14ac:dyDescent="0.2">
      <c r="A67" s="34" t="s">
        <v>608</v>
      </c>
      <c r="B67" s="34" t="s">
        <v>609</v>
      </c>
      <c r="C67" s="34" t="s">
        <v>86</v>
      </c>
      <c r="D67" s="34" t="s">
        <v>87</v>
      </c>
      <c r="E67" s="34" t="s">
        <v>88</v>
      </c>
      <c r="F67" s="34" t="s">
        <v>610</v>
      </c>
      <c r="G67" s="34" t="s">
        <v>90</v>
      </c>
      <c r="H67" s="34" t="s">
        <v>611</v>
      </c>
      <c r="I67" s="34"/>
      <c r="J67" s="34" t="s">
        <v>93</v>
      </c>
      <c r="K67" s="35">
        <v>42431</v>
      </c>
      <c r="L67" s="34" t="s">
        <v>612</v>
      </c>
      <c r="M67" s="34" t="s">
        <v>95</v>
      </c>
      <c r="N67" s="34" t="s">
        <v>163</v>
      </c>
      <c r="O67" s="42" t="s">
        <v>42</v>
      </c>
      <c r="P67" s="34" t="s">
        <v>613</v>
      </c>
      <c r="Q67" s="34" t="s">
        <v>614</v>
      </c>
      <c r="R67" s="34" t="s">
        <v>166</v>
      </c>
      <c r="S67" s="34" t="s">
        <v>543</v>
      </c>
      <c r="T67" s="36">
        <v>1598</v>
      </c>
      <c r="U67" s="36">
        <v>88</v>
      </c>
      <c r="V67" s="34" t="s">
        <v>100</v>
      </c>
      <c r="W67" s="34" t="s">
        <v>101</v>
      </c>
      <c r="X67" s="37">
        <v>5</v>
      </c>
      <c r="Y67" s="37">
        <v>5</v>
      </c>
      <c r="Z67" s="34" t="s">
        <v>102</v>
      </c>
      <c r="AA67" s="38">
        <v>4</v>
      </c>
      <c r="AB67" s="38">
        <v>104</v>
      </c>
      <c r="AC67" s="34" t="s">
        <v>40</v>
      </c>
      <c r="AD67" s="34" t="s">
        <v>127</v>
      </c>
      <c r="AE67" s="39">
        <f>VLOOKUP(A67,SVerweis!$A$2:$C$154,3,FALSE)</f>
        <v>42736</v>
      </c>
      <c r="AF67" s="40">
        <f>VLOOKUP(A67,SVerweis!$A$2:$D$154,4,FALSE)</f>
        <v>27044</v>
      </c>
      <c r="AG67" s="39" t="str">
        <f>VLOOKUP(A67,SVerweis!$A$2:$E$154,5,FALSE)</f>
        <v>25.03.2019</v>
      </c>
      <c r="AH67" s="40">
        <f>VLOOKUP(A67,SVerweis!$A$2:$F$154,6,FALSE)</f>
        <v>87738</v>
      </c>
      <c r="AI67" s="41">
        <f t="shared" ref="AI67:AI130" si="1">(AH67-AF67)/(AG67-AE67)*365</f>
        <v>27248.843788437884</v>
      </c>
    </row>
    <row r="68" spans="1:35" s="33" customFormat="1" ht="30.4" customHeight="1" x14ac:dyDescent="0.2">
      <c r="A68" s="42" t="s">
        <v>615</v>
      </c>
      <c r="B68" s="42" t="s">
        <v>616</v>
      </c>
      <c r="C68" s="42" t="s">
        <v>86</v>
      </c>
      <c r="D68" s="42" t="s">
        <v>87</v>
      </c>
      <c r="E68" s="42" t="s">
        <v>88</v>
      </c>
      <c r="F68" s="42" t="s">
        <v>270</v>
      </c>
      <c r="G68" s="42" t="s">
        <v>245</v>
      </c>
      <c r="H68" s="42" t="s">
        <v>617</v>
      </c>
      <c r="I68" s="42" t="s">
        <v>618</v>
      </c>
      <c r="J68" s="42" t="s">
        <v>93</v>
      </c>
      <c r="K68" s="43">
        <v>42340</v>
      </c>
      <c r="L68" s="42" t="s">
        <v>619</v>
      </c>
      <c r="M68" s="42" t="s">
        <v>150</v>
      </c>
      <c r="N68" s="42" t="s">
        <v>151</v>
      </c>
      <c r="O68" s="34" t="s">
        <v>46</v>
      </c>
      <c r="P68" s="42" t="s">
        <v>620</v>
      </c>
      <c r="Q68" s="42" t="s">
        <v>621</v>
      </c>
      <c r="R68" s="42" t="s">
        <v>154</v>
      </c>
      <c r="S68" s="42"/>
      <c r="T68" s="44">
        <v>1968</v>
      </c>
      <c r="U68" s="44">
        <v>110</v>
      </c>
      <c r="V68" s="42" t="s">
        <v>155</v>
      </c>
      <c r="W68" s="42" t="s">
        <v>101</v>
      </c>
      <c r="X68" s="45">
        <v>6</v>
      </c>
      <c r="Y68" s="45"/>
      <c r="Z68" s="42" t="s">
        <v>102</v>
      </c>
      <c r="AA68" s="46">
        <v>6.2</v>
      </c>
      <c r="AB68" s="46">
        <v>161</v>
      </c>
      <c r="AC68" s="42" t="s">
        <v>40</v>
      </c>
      <c r="AD68" s="42" t="s">
        <v>116</v>
      </c>
      <c r="AE68" s="39">
        <f>VLOOKUP(A68,SVerweis!$A$2:$C$154,3,FALSE)</f>
        <v>42736</v>
      </c>
      <c r="AF68" s="40">
        <f>VLOOKUP(A68,SVerweis!$A$2:$D$154,4,FALSE)</f>
        <v>12400</v>
      </c>
      <c r="AG68" s="39" t="str">
        <f>VLOOKUP(A68,SVerweis!$A$2:$E$154,5,FALSE)</f>
        <v>07.03.2019</v>
      </c>
      <c r="AH68" s="40">
        <f>VLOOKUP(A68,SVerweis!$A$2:$F$154,6,FALSE)</f>
        <v>44070</v>
      </c>
      <c r="AI68" s="41">
        <f t="shared" si="1"/>
        <v>14540.314465408805</v>
      </c>
    </row>
    <row r="69" spans="1:35" s="33" customFormat="1" ht="30.4" customHeight="1" x14ac:dyDescent="0.2">
      <c r="A69" s="34" t="s">
        <v>622</v>
      </c>
      <c r="B69" s="34" t="s">
        <v>623</v>
      </c>
      <c r="C69" s="34" t="s">
        <v>86</v>
      </c>
      <c r="D69" s="34" t="s">
        <v>87</v>
      </c>
      <c r="E69" s="34" t="s">
        <v>88</v>
      </c>
      <c r="F69" s="34" t="s">
        <v>244</v>
      </c>
      <c r="G69" s="34" t="s">
        <v>245</v>
      </c>
      <c r="H69" s="34" t="s">
        <v>624</v>
      </c>
      <c r="I69" s="34" t="s">
        <v>625</v>
      </c>
      <c r="J69" s="34" t="s">
        <v>93</v>
      </c>
      <c r="K69" s="35">
        <v>41192</v>
      </c>
      <c r="L69" s="34" t="s">
        <v>626</v>
      </c>
      <c r="M69" s="34" t="s">
        <v>339</v>
      </c>
      <c r="N69" s="34" t="s">
        <v>340</v>
      </c>
      <c r="O69" s="42" t="s">
        <v>36</v>
      </c>
      <c r="P69" s="34" t="s">
        <v>627</v>
      </c>
      <c r="Q69" s="34" t="s">
        <v>628</v>
      </c>
      <c r="R69" s="34" t="s">
        <v>343</v>
      </c>
      <c r="S69" s="34"/>
      <c r="T69" s="36">
        <v>1197</v>
      </c>
      <c r="U69" s="36">
        <v>63</v>
      </c>
      <c r="V69" s="34" t="s">
        <v>155</v>
      </c>
      <c r="W69" s="34" t="s">
        <v>101</v>
      </c>
      <c r="X69" s="37">
        <v>5</v>
      </c>
      <c r="Y69" s="37"/>
      <c r="Z69" s="34" t="s">
        <v>193</v>
      </c>
      <c r="AA69" s="38">
        <v>6.9</v>
      </c>
      <c r="AB69" s="38">
        <v>160</v>
      </c>
      <c r="AC69" s="34" t="s">
        <v>39</v>
      </c>
      <c r="AD69" s="34" t="s">
        <v>194</v>
      </c>
      <c r="AE69" s="39">
        <f>VLOOKUP(A69,SVerweis!$A$2:$C$154,3,FALSE)</f>
        <v>42736</v>
      </c>
      <c r="AF69" s="40">
        <f>VLOOKUP(A69,SVerweis!$A$2:$D$154,4,FALSE)</f>
        <v>102888</v>
      </c>
      <c r="AG69" s="39" t="str">
        <f>VLOOKUP(A69,SVerweis!$A$2:$E$154,5,FALSE)</f>
        <v>29.03.2019</v>
      </c>
      <c r="AH69" s="40">
        <f>VLOOKUP(A69,SVerweis!$A$2:$F$154,6,FALSE)</f>
        <v>163890</v>
      </c>
      <c r="AI69" s="41">
        <f t="shared" si="1"/>
        <v>27253.035495716034</v>
      </c>
    </row>
    <row r="70" spans="1:35" s="33" customFormat="1" ht="30.4" customHeight="1" x14ac:dyDescent="0.2">
      <c r="A70" s="42" t="s">
        <v>629</v>
      </c>
      <c r="B70" s="42" t="s">
        <v>630</v>
      </c>
      <c r="C70" s="42" t="s">
        <v>86</v>
      </c>
      <c r="D70" s="42" t="s">
        <v>87</v>
      </c>
      <c r="E70" s="42" t="s">
        <v>88</v>
      </c>
      <c r="F70" s="42" t="s">
        <v>244</v>
      </c>
      <c r="G70" s="42" t="s">
        <v>245</v>
      </c>
      <c r="H70" s="42" t="s">
        <v>631</v>
      </c>
      <c r="I70" s="42" t="s">
        <v>632</v>
      </c>
      <c r="J70" s="42" t="s">
        <v>93</v>
      </c>
      <c r="K70" s="43">
        <v>42473</v>
      </c>
      <c r="L70" s="42" t="s">
        <v>633</v>
      </c>
      <c r="M70" s="42" t="s">
        <v>110</v>
      </c>
      <c r="N70" s="42" t="s">
        <v>171</v>
      </c>
      <c r="O70" s="42" t="s">
        <v>36</v>
      </c>
      <c r="P70" s="42" t="s">
        <v>634</v>
      </c>
      <c r="Q70" s="42" t="s">
        <v>635</v>
      </c>
      <c r="R70" s="42" t="s">
        <v>174</v>
      </c>
      <c r="S70" s="42" t="s">
        <v>115</v>
      </c>
      <c r="T70" s="44">
        <v>1598</v>
      </c>
      <c r="U70" s="44">
        <v>75</v>
      </c>
      <c r="V70" s="42" t="s">
        <v>155</v>
      </c>
      <c r="W70" s="42" t="s">
        <v>101</v>
      </c>
      <c r="X70" s="45">
        <v>6</v>
      </c>
      <c r="Y70" s="45">
        <v>2</v>
      </c>
      <c r="Z70" s="42" t="s">
        <v>102</v>
      </c>
      <c r="AA70" s="46">
        <v>5.8</v>
      </c>
      <c r="AB70" s="46">
        <v>152</v>
      </c>
      <c r="AC70" s="42" t="s">
        <v>39</v>
      </c>
      <c r="AD70" s="42" t="s">
        <v>175</v>
      </c>
      <c r="AE70" s="39">
        <f>VLOOKUP(A70,SVerweis!$A$2:$C$154,3,FALSE)</f>
        <v>42736</v>
      </c>
      <c r="AF70" s="40">
        <f>VLOOKUP(A70,SVerweis!$A$2:$D$154,4,FALSE)</f>
        <v>40500</v>
      </c>
      <c r="AG70" s="39" t="str">
        <f>VLOOKUP(A70,SVerweis!$A$2:$E$154,5,FALSE)</f>
        <v>30.03.2019</v>
      </c>
      <c r="AH70" s="40">
        <f>VLOOKUP(A70,SVerweis!$A$2:$F$154,6,FALSE)</f>
        <v>133177</v>
      </c>
      <c r="AI70" s="41">
        <f t="shared" si="1"/>
        <v>41353.429095354521</v>
      </c>
    </row>
    <row r="71" spans="1:35" s="33" customFormat="1" ht="30.4" customHeight="1" x14ac:dyDescent="0.2">
      <c r="A71" s="34" t="s">
        <v>636</v>
      </c>
      <c r="B71" s="34" t="s">
        <v>637</v>
      </c>
      <c r="C71" s="34" t="s">
        <v>86</v>
      </c>
      <c r="D71" s="34" t="s">
        <v>87</v>
      </c>
      <c r="E71" s="34" t="s">
        <v>88</v>
      </c>
      <c r="F71" s="34" t="s">
        <v>244</v>
      </c>
      <c r="G71" s="34" t="s">
        <v>245</v>
      </c>
      <c r="H71" s="34" t="s">
        <v>638</v>
      </c>
      <c r="I71" s="34" t="s">
        <v>639</v>
      </c>
      <c r="J71" s="34" t="s">
        <v>93</v>
      </c>
      <c r="K71" s="35">
        <v>42473</v>
      </c>
      <c r="L71" s="34" t="s">
        <v>640</v>
      </c>
      <c r="M71" s="34" t="s">
        <v>110</v>
      </c>
      <c r="N71" s="34" t="s">
        <v>171</v>
      </c>
      <c r="O71" s="42" t="s">
        <v>36</v>
      </c>
      <c r="P71" s="34" t="s">
        <v>641</v>
      </c>
      <c r="Q71" s="34" t="s">
        <v>642</v>
      </c>
      <c r="R71" s="34" t="s">
        <v>174</v>
      </c>
      <c r="S71" s="34" t="s">
        <v>115</v>
      </c>
      <c r="T71" s="36">
        <v>1598</v>
      </c>
      <c r="U71" s="36">
        <v>75</v>
      </c>
      <c r="V71" s="34" t="s">
        <v>155</v>
      </c>
      <c r="W71" s="34" t="s">
        <v>101</v>
      </c>
      <c r="X71" s="37">
        <v>6</v>
      </c>
      <c r="Y71" s="37">
        <v>2</v>
      </c>
      <c r="Z71" s="34" t="s">
        <v>102</v>
      </c>
      <c r="AA71" s="38">
        <v>5.8</v>
      </c>
      <c r="AB71" s="38">
        <v>152</v>
      </c>
      <c r="AC71" s="34" t="s">
        <v>39</v>
      </c>
      <c r="AD71" s="34" t="s">
        <v>175</v>
      </c>
      <c r="AE71" s="39">
        <f>VLOOKUP(A71,SVerweis!$A$2:$C$154,3,FALSE)</f>
        <v>42736</v>
      </c>
      <c r="AF71" s="40">
        <f>VLOOKUP(A71,SVerweis!$A$2:$D$154,4,FALSE)</f>
        <v>16740</v>
      </c>
      <c r="AG71" s="39" t="str">
        <f>VLOOKUP(A71,SVerweis!$A$2:$E$154,5,FALSE)</f>
        <v>27.03.2019</v>
      </c>
      <c r="AH71" s="40">
        <f>VLOOKUP(A71,SVerweis!$A$2:$F$154,6,FALSE)</f>
        <v>69228</v>
      </c>
      <c r="AI71" s="41">
        <f t="shared" si="1"/>
        <v>23506.895705521471</v>
      </c>
    </row>
    <row r="72" spans="1:35" s="33" customFormat="1" ht="30.4" customHeight="1" x14ac:dyDescent="0.2">
      <c r="A72" s="42" t="s">
        <v>643</v>
      </c>
      <c r="B72" s="42" t="s">
        <v>644</v>
      </c>
      <c r="C72" s="42" t="s">
        <v>86</v>
      </c>
      <c r="D72" s="42" t="s">
        <v>87</v>
      </c>
      <c r="E72" s="42" t="s">
        <v>88</v>
      </c>
      <c r="F72" s="42" t="s">
        <v>244</v>
      </c>
      <c r="G72" s="42" t="s">
        <v>245</v>
      </c>
      <c r="H72" s="42" t="s">
        <v>645</v>
      </c>
      <c r="I72" s="42" t="s">
        <v>646</v>
      </c>
      <c r="J72" s="42" t="s">
        <v>93</v>
      </c>
      <c r="K72" s="43">
        <v>42459</v>
      </c>
      <c r="L72" s="42" t="s">
        <v>647</v>
      </c>
      <c r="M72" s="42" t="s">
        <v>110</v>
      </c>
      <c r="N72" s="42" t="s">
        <v>249</v>
      </c>
      <c r="O72" s="42" t="s">
        <v>36</v>
      </c>
      <c r="P72" s="42" t="s">
        <v>648</v>
      </c>
      <c r="Q72" s="42" t="s">
        <v>649</v>
      </c>
      <c r="R72" s="42" t="s">
        <v>252</v>
      </c>
      <c r="S72" s="42" t="s">
        <v>115</v>
      </c>
      <c r="T72" s="44">
        <v>1968</v>
      </c>
      <c r="U72" s="44">
        <v>75</v>
      </c>
      <c r="V72" s="42" t="s">
        <v>155</v>
      </c>
      <c r="W72" s="42" t="s">
        <v>101</v>
      </c>
      <c r="X72" s="45">
        <v>6</v>
      </c>
      <c r="Y72" s="45">
        <v>2</v>
      </c>
      <c r="Z72" s="42" t="s">
        <v>102</v>
      </c>
      <c r="AA72" s="46">
        <v>4.7</v>
      </c>
      <c r="AB72" s="46">
        <v>123</v>
      </c>
      <c r="AC72" s="42" t="s">
        <v>40</v>
      </c>
      <c r="AD72" s="42" t="s">
        <v>253</v>
      </c>
      <c r="AE72" s="39">
        <f>VLOOKUP(A72,SVerweis!$A$2:$C$154,3,FALSE)</f>
        <v>42736</v>
      </c>
      <c r="AF72" s="40">
        <f>VLOOKUP(A72,SVerweis!$A$2:$D$154,4,FALSE)</f>
        <v>17714</v>
      </c>
      <c r="AG72" s="39" t="str">
        <f>VLOOKUP(A72,SVerweis!$A$2:$E$154,5,FALSE)</f>
        <v>29.03.2019</v>
      </c>
      <c r="AH72" s="40">
        <f>VLOOKUP(A72,SVerweis!$A$2:$F$154,6,FALSE)</f>
        <v>68819</v>
      </c>
      <c r="AI72" s="41">
        <f t="shared" si="1"/>
        <v>22831.487148102817</v>
      </c>
    </row>
    <row r="73" spans="1:35" s="33" customFormat="1" ht="30.4" customHeight="1" x14ac:dyDescent="0.2">
      <c r="A73" s="34" t="s">
        <v>650</v>
      </c>
      <c r="B73" s="34" t="s">
        <v>651</v>
      </c>
      <c r="C73" s="34" t="s">
        <v>86</v>
      </c>
      <c r="D73" s="34" t="s">
        <v>87</v>
      </c>
      <c r="E73" s="34" t="s">
        <v>88</v>
      </c>
      <c r="F73" s="34" t="s">
        <v>280</v>
      </c>
      <c r="G73" s="34" t="s">
        <v>245</v>
      </c>
      <c r="H73" s="34" t="s">
        <v>652</v>
      </c>
      <c r="I73" s="34" t="s">
        <v>653</v>
      </c>
      <c r="J73" s="34" t="s">
        <v>93</v>
      </c>
      <c r="K73" s="35">
        <v>42382</v>
      </c>
      <c r="L73" s="34" t="s">
        <v>654</v>
      </c>
      <c r="M73" s="34" t="s">
        <v>561</v>
      </c>
      <c r="N73" s="34" t="s">
        <v>655</v>
      </c>
      <c r="O73" s="34" t="s">
        <v>7</v>
      </c>
      <c r="P73" s="34" t="s">
        <v>656</v>
      </c>
      <c r="Q73" s="34" t="s">
        <v>657</v>
      </c>
      <c r="R73" s="34" t="s">
        <v>658</v>
      </c>
      <c r="S73" s="34" t="s">
        <v>115</v>
      </c>
      <c r="T73" s="36">
        <v>1968</v>
      </c>
      <c r="U73" s="36">
        <v>120</v>
      </c>
      <c r="V73" s="34" t="s">
        <v>155</v>
      </c>
      <c r="W73" s="34" t="s">
        <v>334</v>
      </c>
      <c r="X73" s="37">
        <v>2</v>
      </c>
      <c r="Y73" s="37">
        <v>3</v>
      </c>
      <c r="Z73" s="34" t="s">
        <v>102</v>
      </c>
      <c r="AA73" s="38">
        <v>9.9</v>
      </c>
      <c r="AB73" s="38">
        <v>260</v>
      </c>
      <c r="AC73" s="34" t="s">
        <v>39</v>
      </c>
      <c r="AD73" s="34" t="s">
        <v>194</v>
      </c>
      <c r="AE73" s="39">
        <f>VLOOKUP(A73,SVerweis!$A$2:$C$154,3,FALSE)</f>
        <v>42736</v>
      </c>
      <c r="AF73" s="40">
        <f>VLOOKUP(A73,SVerweis!$A$2:$D$154,4,FALSE)</f>
        <v>18277</v>
      </c>
      <c r="AG73" s="39" t="str">
        <f>VLOOKUP(A73,SVerweis!$A$2:$E$154,5,FALSE)</f>
        <v>28.03.2019</v>
      </c>
      <c r="AH73" s="40">
        <f>VLOOKUP(A73,SVerweis!$A$2:$F$154,6,FALSE)</f>
        <v>80643</v>
      </c>
      <c r="AI73" s="41">
        <f t="shared" si="1"/>
        <v>27896.556372549017</v>
      </c>
    </row>
    <row r="74" spans="1:35" s="33" customFormat="1" ht="30.4" customHeight="1" x14ac:dyDescent="0.2">
      <c r="A74" s="42" t="s">
        <v>659</v>
      </c>
      <c r="B74" s="42" t="s">
        <v>660</v>
      </c>
      <c r="C74" s="42" t="s">
        <v>86</v>
      </c>
      <c r="D74" s="42" t="s">
        <v>87</v>
      </c>
      <c r="E74" s="42" t="s">
        <v>88</v>
      </c>
      <c r="F74" s="42" t="s">
        <v>270</v>
      </c>
      <c r="G74" s="42" t="s">
        <v>245</v>
      </c>
      <c r="H74" s="42" t="s">
        <v>661</v>
      </c>
      <c r="I74" s="42" t="s">
        <v>662</v>
      </c>
      <c r="J74" s="42" t="s">
        <v>93</v>
      </c>
      <c r="K74" s="43">
        <v>42467</v>
      </c>
      <c r="L74" s="42" t="s">
        <v>663</v>
      </c>
      <c r="M74" s="42" t="s">
        <v>110</v>
      </c>
      <c r="N74" s="42" t="s">
        <v>249</v>
      </c>
      <c r="O74" s="42" t="s">
        <v>36</v>
      </c>
      <c r="P74" s="42" t="s">
        <v>664</v>
      </c>
      <c r="Q74" s="42" t="s">
        <v>665</v>
      </c>
      <c r="R74" s="42" t="s">
        <v>252</v>
      </c>
      <c r="S74" s="42" t="s">
        <v>115</v>
      </c>
      <c r="T74" s="44">
        <v>1968</v>
      </c>
      <c r="U74" s="44">
        <v>75</v>
      </c>
      <c r="V74" s="42" t="s">
        <v>155</v>
      </c>
      <c r="W74" s="42" t="s">
        <v>101</v>
      </c>
      <c r="X74" s="45">
        <v>6</v>
      </c>
      <c r="Y74" s="45">
        <v>2</v>
      </c>
      <c r="Z74" s="42" t="s">
        <v>102</v>
      </c>
      <c r="AA74" s="46">
        <v>4.7</v>
      </c>
      <c r="AB74" s="46">
        <v>123</v>
      </c>
      <c r="AC74" s="42" t="s">
        <v>40</v>
      </c>
      <c r="AD74" s="42" t="s">
        <v>253</v>
      </c>
      <c r="AE74" s="39">
        <f>VLOOKUP(A74,SVerweis!$A$2:$C$154,3,FALSE)</f>
        <v>42736</v>
      </c>
      <c r="AF74" s="40">
        <f>VLOOKUP(A74,SVerweis!$A$2:$D$154,4,FALSE)</f>
        <v>15168</v>
      </c>
      <c r="AG74" s="39" t="str">
        <f>VLOOKUP(A74,SVerweis!$A$2:$E$154,5,FALSE)</f>
        <v>20.03.2019</v>
      </c>
      <c r="AH74" s="40">
        <f>VLOOKUP(A74,SVerweis!$A$2:$F$154,6,FALSE)</f>
        <v>56108</v>
      </c>
      <c r="AI74" s="41">
        <f t="shared" si="1"/>
        <v>18493.935643564357</v>
      </c>
    </row>
    <row r="75" spans="1:35" s="33" customFormat="1" ht="30.4" customHeight="1" x14ac:dyDescent="0.2">
      <c r="A75" s="34" t="s">
        <v>666</v>
      </c>
      <c r="B75" s="34" t="s">
        <v>667</v>
      </c>
      <c r="C75" s="34" t="s">
        <v>86</v>
      </c>
      <c r="D75" s="34" t="s">
        <v>87</v>
      </c>
      <c r="E75" s="34" t="s">
        <v>88</v>
      </c>
      <c r="F75" s="34" t="s">
        <v>139</v>
      </c>
      <c r="G75" s="34" t="s">
        <v>90</v>
      </c>
      <c r="H75" s="34" t="s">
        <v>668</v>
      </c>
      <c r="I75" s="34" t="s">
        <v>92</v>
      </c>
      <c r="J75" s="34" t="s">
        <v>93</v>
      </c>
      <c r="K75" s="35">
        <v>42534</v>
      </c>
      <c r="L75" s="34" t="s">
        <v>669</v>
      </c>
      <c r="M75" s="34" t="s">
        <v>95</v>
      </c>
      <c r="N75" s="34" t="s">
        <v>670</v>
      </c>
      <c r="O75" s="34" t="s">
        <v>45</v>
      </c>
      <c r="P75" s="34" t="s">
        <v>671</v>
      </c>
      <c r="Q75" s="34" t="s">
        <v>672</v>
      </c>
      <c r="R75" s="34" t="s">
        <v>673</v>
      </c>
      <c r="S75" s="34" t="s">
        <v>543</v>
      </c>
      <c r="T75" s="36">
        <v>1598</v>
      </c>
      <c r="U75" s="36">
        <v>81</v>
      </c>
      <c r="V75" s="34" t="s">
        <v>155</v>
      </c>
      <c r="W75" s="34" t="s">
        <v>101</v>
      </c>
      <c r="X75" s="37">
        <v>5</v>
      </c>
      <c r="Y75" s="37">
        <v>5</v>
      </c>
      <c r="Z75" s="34" t="s">
        <v>102</v>
      </c>
      <c r="AA75" s="38">
        <v>3.8</v>
      </c>
      <c r="AB75" s="38">
        <v>99</v>
      </c>
      <c r="AC75" s="34" t="s">
        <v>40</v>
      </c>
      <c r="AD75" s="34" t="s">
        <v>127</v>
      </c>
      <c r="AE75" s="39">
        <f>VLOOKUP(A75,SVerweis!$A$2:$C$154,3,FALSE)</f>
        <v>42736</v>
      </c>
      <c r="AF75" s="40">
        <f>VLOOKUP(A75,SVerweis!$A$2:$D$154,4,FALSE)</f>
        <v>11002</v>
      </c>
      <c r="AG75" s="39" t="str">
        <f>VLOOKUP(A75,SVerweis!$A$2:$E$154,5,FALSE)</f>
        <v>24.03.2019</v>
      </c>
      <c r="AH75" s="40">
        <f>VLOOKUP(A75,SVerweis!$A$2:$F$154,6,FALSE)</f>
        <v>71467</v>
      </c>
      <c r="AI75" s="41">
        <f t="shared" si="1"/>
        <v>27179.464285714283</v>
      </c>
    </row>
    <row r="76" spans="1:35" s="33" customFormat="1" ht="30.4" customHeight="1" x14ac:dyDescent="0.2">
      <c r="A76" s="42" t="s">
        <v>674</v>
      </c>
      <c r="B76" s="42" t="s">
        <v>675</v>
      </c>
      <c r="C76" s="42" t="s">
        <v>86</v>
      </c>
      <c r="D76" s="42" t="s">
        <v>87</v>
      </c>
      <c r="E76" s="42" t="s">
        <v>88</v>
      </c>
      <c r="F76" s="42" t="s">
        <v>119</v>
      </c>
      <c r="G76" s="42" t="s">
        <v>90</v>
      </c>
      <c r="H76" s="42" t="s">
        <v>676</v>
      </c>
      <c r="I76" s="42" t="s">
        <v>92</v>
      </c>
      <c r="J76" s="42" t="s">
        <v>93</v>
      </c>
      <c r="K76" s="43">
        <v>42556</v>
      </c>
      <c r="L76" s="42" t="s">
        <v>677</v>
      </c>
      <c r="M76" s="42" t="s">
        <v>110</v>
      </c>
      <c r="N76" s="42" t="s">
        <v>678</v>
      </c>
      <c r="O76" s="42" t="s">
        <v>36</v>
      </c>
      <c r="P76" s="42" t="s">
        <v>679</v>
      </c>
      <c r="Q76" s="42" t="s">
        <v>680</v>
      </c>
      <c r="R76" s="42" t="s">
        <v>681</v>
      </c>
      <c r="S76" s="42" t="s">
        <v>115</v>
      </c>
      <c r="T76" s="44">
        <v>1598</v>
      </c>
      <c r="U76" s="44">
        <v>75</v>
      </c>
      <c r="V76" s="42" t="s">
        <v>155</v>
      </c>
      <c r="W76" s="42" t="s">
        <v>101</v>
      </c>
      <c r="X76" s="45">
        <v>6</v>
      </c>
      <c r="Y76" s="45">
        <v>5</v>
      </c>
      <c r="Z76" s="42" t="s">
        <v>102</v>
      </c>
      <c r="AA76" s="46">
        <v>5.2</v>
      </c>
      <c r="AB76" s="46">
        <v>136</v>
      </c>
      <c r="AC76" s="42" t="s">
        <v>39</v>
      </c>
      <c r="AD76" s="42" t="s">
        <v>116</v>
      </c>
      <c r="AE76" s="39">
        <f>VLOOKUP(A76,SVerweis!$A$2:$C$154,3,FALSE)</f>
        <v>42736</v>
      </c>
      <c r="AF76" s="40">
        <f>VLOOKUP(A76,SVerweis!$A$2:$D$154,4,FALSE)</f>
        <v>7266</v>
      </c>
      <c r="AG76" s="39" t="str">
        <f>VLOOKUP(A76,SVerweis!$A$2:$E$154,5,FALSE)</f>
        <v>30.03.2019</v>
      </c>
      <c r="AH76" s="40">
        <f>VLOOKUP(A76,SVerweis!$A$2:$F$154,6,FALSE)</f>
        <v>37668</v>
      </c>
      <c r="AI76" s="41">
        <f t="shared" si="1"/>
        <v>13565.684596577017</v>
      </c>
    </row>
    <row r="77" spans="1:35" s="33" customFormat="1" ht="30.4" customHeight="1" x14ac:dyDescent="0.2">
      <c r="A77" s="34" t="s">
        <v>682</v>
      </c>
      <c r="B77" s="34" t="s">
        <v>683</v>
      </c>
      <c r="C77" s="34" t="s">
        <v>442</v>
      </c>
      <c r="D77" s="34" t="s">
        <v>87</v>
      </c>
      <c r="E77" s="34" t="s">
        <v>443</v>
      </c>
      <c r="F77" s="34"/>
      <c r="G77" s="34" t="s">
        <v>159</v>
      </c>
      <c r="H77" s="34" t="s">
        <v>684</v>
      </c>
      <c r="I77" s="34"/>
      <c r="J77" s="34" t="s">
        <v>93</v>
      </c>
      <c r="K77" s="35">
        <v>42556</v>
      </c>
      <c r="L77" s="34" t="s">
        <v>685</v>
      </c>
      <c r="M77" s="34" t="s">
        <v>110</v>
      </c>
      <c r="N77" s="34" t="s">
        <v>171</v>
      </c>
      <c r="O77" s="42" t="s">
        <v>36</v>
      </c>
      <c r="P77" s="34" t="s">
        <v>686</v>
      </c>
      <c r="Q77" s="34" t="s">
        <v>687</v>
      </c>
      <c r="R77" s="34" t="s">
        <v>174</v>
      </c>
      <c r="S77" s="34" t="s">
        <v>115</v>
      </c>
      <c r="T77" s="36">
        <v>1598</v>
      </c>
      <c r="U77" s="36">
        <v>75</v>
      </c>
      <c r="V77" s="34" t="s">
        <v>155</v>
      </c>
      <c r="W77" s="34" t="s">
        <v>101</v>
      </c>
      <c r="X77" s="37">
        <v>6</v>
      </c>
      <c r="Y77" s="37">
        <v>2</v>
      </c>
      <c r="Z77" s="34" t="s">
        <v>102</v>
      </c>
      <c r="AA77" s="38">
        <v>5.8</v>
      </c>
      <c r="AB77" s="38">
        <v>152</v>
      </c>
      <c r="AC77" s="34" t="s">
        <v>39</v>
      </c>
      <c r="AD77" s="34" t="s">
        <v>175</v>
      </c>
      <c r="AE77" s="39">
        <f>VLOOKUP(A77,SVerweis!$A$2:$C$154,3,FALSE)</f>
        <v>42736</v>
      </c>
      <c r="AF77" s="40">
        <f>VLOOKUP(A77,SVerweis!$A$2:$D$154,4,FALSE)</f>
        <v>15954</v>
      </c>
      <c r="AG77" s="39" t="str">
        <f>VLOOKUP(A77,SVerweis!$A$2:$E$154,5,FALSE)</f>
        <v>31.03.2019</v>
      </c>
      <c r="AH77" s="40">
        <f>VLOOKUP(A77,SVerweis!$A$2:$F$154,6,FALSE)</f>
        <v>57700</v>
      </c>
      <c r="AI77" s="41">
        <f t="shared" si="1"/>
        <v>18604.749694749695</v>
      </c>
    </row>
    <row r="78" spans="1:35" s="33" customFormat="1" ht="30.4" customHeight="1" x14ac:dyDescent="0.2">
      <c r="A78" s="42" t="s">
        <v>688</v>
      </c>
      <c r="B78" s="42" t="s">
        <v>689</v>
      </c>
      <c r="C78" s="42" t="s">
        <v>86</v>
      </c>
      <c r="D78" s="42" t="s">
        <v>87</v>
      </c>
      <c r="E78" s="42" t="s">
        <v>88</v>
      </c>
      <c r="F78" s="42" t="s">
        <v>244</v>
      </c>
      <c r="G78" s="42" t="s">
        <v>245</v>
      </c>
      <c r="H78" s="42" t="s">
        <v>690</v>
      </c>
      <c r="I78" s="42" t="s">
        <v>691</v>
      </c>
      <c r="J78" s="42" t="s">
        <v>93</v>
      </c>
      <c r="K78" s="43">
        <v>42611</v>
      </c>
      <c r="L78" s="42" t="s">
        <v>692</v>
      </c>
      <c r="M78" s="42" t="s">
        <v>110</v>
      </c>
      <c r="N78" s="42" t="s">
        <v>171</v>
      </c>
      <c r="O78" s="42" t="s">
        <v>36</v>
      </c>
      <c r="P78" s="42" t="s">
        <v>693</v>
      </c>
      <c r="Q78" s="42" t="s">
        <v>694</v>
      </c>
      <c r="R78" s="42" t="s">
        <v>174</v>
      </c>
      <c r="S78" s="42" t="s">
        <v>115</v>
      </c>
      <c r="T78" s="44">
        <v>1598</v>
      </c>
      <c r="U78" s="44">
        <v>75</v>
      </c>
      <c r="V78" s="42" t="s">
        <v>155</v>
      </c>
      <c r="W78" s="42" t="s">
        <v>101</v>
      </c>
      <c r="X78" s="45">
        <v>6</v>
      </c>
      <c r="Y78" s="45">
        <v>2</v>
      </c>
      <c r="Z78" s="42" t="s">
        <v>102</v>
      </c>
      <c r="AA78" s="46">
        <v>5.8</v>
      </c>
      <c r="AB78" s="46">
        <v>152</v>
      </c>
      <c r="AC78" s="42" t="s">
        <v>39</v>
      </c>
      <c r="AD78" s="42" t="s">
        <v>175</v>
      </c>
      <c r="AE78" s="39">
        <f>VLOOKUP(A78,SVerweis!$A$2:$C$154,3,FALSE)</f>
        <v>42736</v>
      </c>
      <c r="AF78" s="40">
        <f>VLOOKUP(A78,SVerweis!$A$2:$D$154,4,FALSE)</f>
        <v>6500</v>
      </c>
      <c r="AG78" s="39" t="str">
        <f>VLOOKUP(A78,SVerweis!$A$2:$E$154,5,FALSE)</f>
        <v>27.03.2019</v>
      </c>
      <c r="AH78" s="40">
        <f>VLOOKUP(A78,SVerweis!$A$2:$F$154,6,FALSE)</f>
        <v>57738</v>
      </c>
      <c r="AI78" s="41">
        <f t="shared" si="1"/>
        <v>22947.079754601225</v>
      </c>
    </row>
    <row r="79" spans="1:35" s="33" customFormat="1" ht="35.1" customHeight="1" x14ac:dyDescent="0.2">
      <c r="A79" s="42" t="s">
        <v>695</v>
      </c>
      <c r="B79" s="42" t="s">
        <v>696</v>
      </c>
      <c r="C79" s="42" t="s">
        <v>86</v>
      </c>
      <c r="D79" s="42" t="s">
        <v>87</v>
      </c>
      <c r="E79" s="42" t="s">
        <v>88</v>
      </c>
      <c r="F79" s="42" t="s">
        <v>89</v>
      </c>
      <c r="G79" s="42" t="s">
        <v>90</v>
      </c>
      <c r="H79" s="42" t="s">
        <v>697</v>
      </c>
      <c r="I79" s="42" t="s">
        <v>161</v>
      </c>
      <c r="J79" s="42" t="s">
        <v>93</v>
      </c>
      <c r="K79" s="43">
        <v>42250</v>
      </c>
      <c r="L79" s="42" t="s">
        <v>698</v>
      </c>
      <c r="M79" s="42" t="s">
        <v>95</v>
      </c>
      <c r="N79" s="42" t="s">
        <v>163</v>
      </c>
      <c r="O79" s="42" t="s">
        <v>42</v>
      </c>
      <c r="P79" s="42" t="s">
        <v>699</v>
      </c>
      <c r="Q79" s="42" t="s">
        <v>700</v>
      </c>
      <c r="R79" s="42" t="s">
        <v>166</v>
      </c>
      <c r="S79" s="42"/>
      <c r="T79" s="44">
        <v>1598</v>
      </c>
      <c r="U79" s="44">
        <v>88</v>
      </c>
      <c r="V79" s="42" t="s">
        <v>100</v>
      </c>
      <c r="W79" s="42" t="s">
        <v>101</v>
      </c>
      <c r="X79" s="45">
        <v>5</v>
      </c>
      <c r="Y79" s="45"/>
      <c r="Z79" s="42" t="s">
        <v>102</v>
      </c>
      <c r="AA79" s="46">
        <v>4</v>
      </c>
      <c r="AB79" s="46">
        <v>104</v>
      </c>
      <c r="AC79" s="42" t="s">
        <v>40</v>
      </c>
      <c r="AD79" s="42" t="s">
        <v>127</v>
      </c>
      <c r="AE79" s="39">
        <f>VLOOKUP(A79,SVerweis!$A$2:$C$154,3,FALSE)</f>
        <v>42736</v>
      </c>
      <c r="AF79" s="40">
        <f>VLOOKUP(A79,SVerweis!$A$2:$D$154,4,FALSE)</f>
        <v>55975</v>
      </c>
      <c r="AG79" s="39" t="str">
        <f>VLOOKUP(A79,SVerweis!$A$2:$E$154,5,FALSE)</f>
        <v>28.03.2019</v>
      </c>
      <c r="AH79" s="40">
        <f>VLOOKUP(A79,SVerweis!$A$2:$F$154,6,FALSE)</f>
        <v>159562</v>
      </c>
      <c r="AI79" s="41">
        <f t="shared" si="1"/>
        <v>46334.871323529413</v>
      </c>
    </row>
    <row r="80" spans="1:35" s="33" customFormat="1" ht="30.4" customHeight="1" x14ac:dyDescent="0.2">
      <c r="A80" s="34" t="s">
        <v>701</v>
      </c>
      <c r="B80" s="34" t="s">
        <v>702</v>
      </c>
      <c r="C80" s="34" t="s">
        <v>86</v>
      </c>
      <c r="D80" s="34" t="s">
        <v>87</v>
      </c>
      <c r="E80" s="34" t="s">
        <v>88</v>
      </c>
      <c r="F80" s="34" t="s">
        <v>270</v>
      </c>
      <c r="G80" s="34" t="s">
        <v>245</v>
      </c>
      <c r="H80" s="34" t="s">
        <v>703</v>
      </c>
      <c r="I80" s="34" t="s">
        <v>704</v>
      </c>
      <c r="J80" s="34" t="s">
        <v>93</v>
      </c>
      <c r="K80" s="35">
        <v>42090</v>
      </c>
      <c r="L80" s="34" t="s">
        <v>705</v>
      </c>
      <c r="M80" s="34" t="s">
        <v>339</v>
      </c>
      <c r="N80" s="34" t="s">
        <v>706</v>
      </c>
      <c r="O80" s="34" t="s">
        <v>7</v>
      </c>
      <c r="P80" s="34" t="s">
        <v>707</v>
      </c>
      <c r="Q80" s="34" t="s">
        <v>708</v>
      </c>
      <c r="R80" s="34" t="s">
        <v>709</v>
      </c>
      <c r="S80" s="34" t="s">
        <v>115</v>
      </c>
      <c r="T80" s="36">
        <v>1968</v>
      </c>
      <c r="U80" s="36">
        <v>120</v>
      </c>
      <c r="V80" s="34" t="s">
        <v>155</v>
      </c>
      <c r="W80" s="34" t="s">
        <v>334</v>
      </c>
      <c r="X80" s="37">
        <v>6</v>
      </c>
      <c r="Y80" s="37">
        <v>2</v>
      </c>
      <c r="Z80" s="34" t="s">
        <v>102</v>
      </c>
      <c r="AA80" s="38">
        <v>9.9</v>
      </c>
      <c r="AB80" s="38">
        <v>260</v>
      </c>
      <c r="AC80" s="34" t="s">
        <v>39</v>
      </c>
      <c r="AD80" s="34" t="s">
        <v>194</v>
      </c>
      <c r="AE80" s="39">
        <f>VLOOKUP(A80,SVerweis!$A$2:$C$154,3,FALSE)</f>
        <v>42736</v>
      </c>
      <c r="AF80" s="40">
        <f>VLOOKUP(A80,SVerweis!$A$2:$D$154,4,FALSE)</f>
        <v>0</v>
      </c>
      <c r="AG80" s="39" t="str">
        <f>VLOOKUP(A80,SVerweis!$A$2:$E$154,5,FALSE)</f>
        <v>21.03.2019</v>
      </c>
      <c r="AH80" s="40">
        <f>VLOOKUP(A80,SVerweis!$A$2:$F$154,6,FALSE)</f>
        <v>58454</v>
      </c>
      <c r="AI80" s="41">
        <f t="shared" si="1"/>
        <v>26372.941903584669</v>
      </c>
    </row>
    <row r="81" spans="1:35" s="33" customFormat="1" ht="35.1" customHeight="1" x14ac:dyDescent="0.2">
      <c r="A81" s="42" t="s">
        <v>710</v>
      </c>
      <c r="B81" s="42" t="s">
        <v>711</v>
      </c>
      <c r="C81" s="42" t="s">
        <v>86</v>
      </c>
      <c r="D81" s="42" t="s">
        <v>87</v>
      </c>
      <c r="E81" s="42" t="s">
        <v>88</v>
      </c>
      <c r="F81" s="42" t="s">
        <v>158</v>
      </c>
      <c r="G81" s="42" t="s">
        <v>159</v>
      </c>
      <c r="H81" s="42" t="s">
        <v>712</v>
      </c>
      <c r="I81" s="42"/>
      <c r="J81" s="42" t="s">
        <v>93</v>
      </c>
      <c r="K81" s="43">
        <v>42648</v>
      </c>
      <c r="L81" s="42" t="s">
        <v>713</v>
      </c>
      <c r="M81" s="42" t="s">
        <v>714</v>
      </c>
      <c r="N81" s="42" t="s">
        <v>715</v>
      </c>
      <c r="O81" s="34" t="s">
        <v>46</v>
      </c>
      <c r="P81" s="42" t="s">
        <v>716</v>
      </c>
      <c r="Q81" s="42" t="s">
        <v>717</v>
      </c>
      <c r="R81" s="42" t="s">
        <v>718</v>
      </c>
      <c r="S81" s="42" t="s">
        <v>126</v>
      </c>
      <c r="T81" s="44">
        <v>1968</v>
      </c>
      <c r="U81" s="44">
        <v>150</v>
      </c>
      <c r="V81" s="42" t="s">
        <v>100</v>
      </c>
      <c r="W81" s="42" t="s">
        <v>227</v>
      </c>
      <c r="X81" s="45">
        <v>6</v>
      </c>
      <c r="Y81" s="45">
        <v>7</v>
      </c>
      <c r="Z81" s="42" t="s">
        <v>102</v>
      </c>
      <c r="AA81" s="46">
        <v>6.6</v>
      </c>
      <c r="AB81" s="46">
        <v>172</v>
      </c>
      <c r="AC81" s="42" t="s">
        <v>40</v>
      </c>
      <c r="AD81" s="42" t="s">
        <v>175</v>
      </c>
      <c r="AE81" s="39">
        <f>VLOOKUP(A81,SVerweis!$A$2:$C$154,3,FALSE)</f>
        <v>42736</v>
      </c>
      <c r="AF81" s="40">
        <f>VLOOKUP(A81,SVerweis!$A$2:$D$154,4,FALSE)</f>
        <v>5000</v>
      </c>
      <c r="AG81" s="39" t="str">
        <f>VLOOKUP(A81,SVerweis!$A$2:$E$154,5,FALSE)</f>
        <v>22.03.2019</v>
      </c>
      <c r="AH81" s="40">
        <f>VLOOKUP(A81,SVerweis!$A$2:$F$154,6,FALSE)</f>
        <v>25382</v>
      </c>
      <c r="AI81" s="41">
        <f t="shared" si="1"/>
        <v>9184.4814814814799</v>
      </c>
    </row>
    <row r="82" spans="1:35" s="33" customFormat="1" ht="30.4" customHeight="1" x14ac:dyDescent="0.2">
      <c r="A82" s="34" t="s">
        <v>719</v>
      </c>
      <c r="B82" s="34" t="s">
        <v>720</v>
      </c>
      <c r="C82" s="34" t="s">
        <v>86</v>
      </c>
      <c r="D82" s="34" t="s">
        <v>87</v>
      </c>
      <c r="E82" s="34" t="s">
        <v>88</v>
      </c>
      <c r="F82" s="34" t="s">
        <v>721</v>
      </c>
      <c r="G82" s="34" t="s">
        <v>90</v>
      </c>
      <c r="H82" s="34" t="s">
        <v>722</v>
      </c>
      <c r="I82" s="34" t="s">
        <v>141</v>
      </c>
      <c r="J82" s="34" t="s">
        <v>93</v>
      </c>
      <c r="K82" s="35">
        <v>42604</v>
      </c>
      <c r="L82" s="34" t="s">
        <v>723</v>
      </c>
      <c r="M82" s="34" t="s">
        <v>724</v>
      </c>
      <c r="N82" s="34" t="s">
        <v>725</v>
      </c>
      <c r="O82" s="42" t="s">
        <v>36</v>
      </c>
      <c r="P82" s="34" t="s">
        <v>726</v>
      </c>
      <c r="Q82" s="34" t="s">
        <v>727</v>
      </c>
      <c r="R82" s="34" t="s">
        <v>728</v>
      </c>
      <c r="S82" s="34" t="s">
        <v>115</v>
      </c>
      <c r="T82" s="36">
        <v>1968</v>
      </c>
      <c r="U82" s="36">
        <v>81</v>
      </c>
      <c r="V82" s="34" t="s">
        <v>155</v>
      </c>
      <c r="W82" s="34" t="s">
        <v>227</v>
      </c>
      <c r="X82" s="37">
        <v>6</v>
      </c>
      <c r="Y82" s="37">
        <v>2</v>
      </c>
      <c r="Z82" s="34" t="s">
        <v>102</v>
      </c>
      <c r="AA82" s="38">
        <v>6.5</v>
      </c>
      <c r="AB82" s="38">
        <v>171</v>
      </c>
      <c r="AC82" s="34" t="s">
        <v>39</v>
      </c>
      <c r="AD82" s="34" t="s">
        <v>194</v>
      </c>
      <c r="AE82" s="39">
        <f>VLOOKUP(A82,SVerweis!$A$2:$C$154,3,FALSE)</f>
        <v>42736</v>
      </c>
      <c r="AF82" s="40">
        <v>3500</v>
      </c>
      <c r="AG82" s="39" t="str">
        <f>VLOOKUP(A82,SVerweis!$A$2:$E$154,5,FALSE)</f>
        <v>06.02.2019</v>
      </c>
      <c r="AH82" s="40">
        <f>VLOOKUP(A82,SVerweis!$A$2:$F$154,6,FALSE)</f>
        <v>14270</v>
      </c>
      <c r="AI82" s="41">
        <f t="shared" si="1"/>
        <v>5131.9190600522188</v>
      </c>
    </row>
    <row r="83" spans="1:35" s="33" customFormat="1" ht="30.4" customHeight="1" x14ac:dyDescent="0.2">
      <c r="A83" s="42" t="s">
        <v>729</v>
      </c>
      <c r="B83" s="42" t="s">
        <v>730</v>
      </c>
      <c r="C83" s="42" t="s">
        <v>86</v>
      </c>
      <c r="D83" s="42" t="s">
        <v>87</v>
      </c>
      <c r="E83" s="42" t="s">
        <v>88</v>
      </c>
      <c r="F83" s="42" t="s">
        <v>280</v>
      </c>
      <c r="G83" s="42" t="s">
        <v>245</v>
      </c>
      <c r="H83" s="42" t="s">
        <v>731</v>
      </c>
      <c r="I83" s="42" t="s">
        <v>732</v>
      </c>
      <c r="J83" s="42" t="s">
        <v>93</v>
      </c>
      <c r="K83" s="43">
        <v>41348</v>
      </c>
      <c r="L83" s="42" t="s">
        <v>733</v>
      </c>
      <c r="M83" s="42" t="s">
        <v>297</v>
      </c>
      <c r="N83" s="42" t="s">
        <v>298</v>
      </c>
      <c r="O83" s="42" t="s">
        <v>46</v>
      </c>
      <c r="P83" s="42" t="s">
        <v>734</v>
      </c>
      <c r="Q83" s="42" t="s">
        <v>735</v>
      </c>
      <c r="R83" s="42" t="s">
        <v>301</v>
      </c>
      <c r="S83" s="42"/>
      <c r="T83" s="44">
        <v>1968</v>
      </c>
      <c r="U83" s="44">
        <v>103</v>
      </c>
      <c r="V83" s="42" t="s">
        <v>155</v>
      </c>
      <c r="W83" s="42" t="s">
        <v>227</v>
      </c>
      <c r="X83" s="45">
        <v>4</v>
      </c>
      <c r="Y83" s="45"/>
      <c r="Z83" s="42" t="s">
        <v>102</v>
      </c>
      <c r="AA83" s="46">
        <v>8.6</v>
      </c>
      <c r="AB83" s="46">
        <v>226</v>
      </c>
      <c r="AC83" s="42" t="s">
        <v>39</v>
      </c>
      <c r="AD83" s="42" t="s">
        <v>194</v>
      </c>
      <c r="AE83" s="39">
        <f>VLOOKUP(A83,SVerweis!$A$2:$C$154,3,FALSE)</f>
        <v>42736</v>
      </c>
      <c r="AF83" s="40">
        <f>VLOOKUP(A83,SVerweis!$A$2:$D$154,4,FALSE)</f>
        <v>90315</v>
      </c>
      <c r="AG83" s="39" t="str">
        <f>VLOOKUP(A83,SVerweis!$A$2:$E$154,5,FALSE)</f>
        <v>27.03.2019</v>
      </c>
      <c r="AH83" s="40">
        <f>VLOOKUP(A83,SVerweis!$A$2:$F$154,6,FALSE)</f>
        <v>147390</v>
      </c>
      <c r="AI83" s="41">
        <f t="shared" si="1"/>
        <v>25561.196319018407</v>
      </c>
    </row>
    <row r="84" spans="1:35" s="33" customFormat="1" ht="35.1" customHeight="1" x14ac:dyDescent="0.2">
      <c r="A84" s="34" t="s">
        <v>736</v>
      </c>
      <c r="B84" s="34" t="s">
        <v>737</v>
      </c>
      <c r="C84" s="34" t="s">
        <v>86</v>
      </c>
      <c r="D84" s="34" t="s">
        <v>87</v>
      </c>
      <c r="E84" s="34" t="s">
        <v>88</v>
      </c>
      <c r="F84" s="34" t="s">
        <v>270</v>
      </c>
      <c r="G84" s="34" t="s">
        <v>245</v>
      </c>
      <c r="H84" s="34" t="s">
        <v>738</v>
      </c>
      <c r="I84" s="34" t="s">
        <v>739</v>
      </c>
      <c r="J84" s="34" t="s">
        <v>93</v>
      </c>
      <c r="K84" s="35">
        <v>41444</v>
      </c>
      <c r="L84" s="34" t="s">
        <v>740</v>
      </c>
      <c r="M84" s="34" t="s">
        <v>95</v>
      </c>
      <c r="N84" s="34" t="s">
        <v>122</v>
      </c>
      <c r="O84" s="34" t="s">
        <v>45</v>
      </c>
      <c r="P84" s="34" t="s">
        <v>741</v>
      </c>
      <c r="Q84" s="34" t="s">
        <v>742</v>
      </c>
      <c r="R84" s="34" t="s">
        <v>125</v>
      </c>
      <c r="S84" s="34" t="s">
        <v>743</v>
      </c>
      <c r="T84" s="36">
        <v>1598</v>
      </c>
      <c r="U84" s="36">
        <v>77</v>
      </c>
      <c r="V84" s="34" t="s">
        <v>100</v>
      </c>
      <c r="W84" s="34" t="s">
        <v>101</v>
      </c>
      <c r="X84" s="37">
        <v>5</v>
      </c>
      <c r="Y84" s="37">
        <v>5</v>
      </c>
      <c r="Z84" s="34" t="s">
        <v>102</v>
      </c>
      <c r="AA84" s="38">
        <v>3.8</v>
      </c>
      <c r="AB84" s="38">
        <v>99</v>
      </c>
      <c r="AC84" s="34" t="s">
        <v>39</v>
      </c>
      <c r="AD84" s="34" t="s">
        <v>127</v>
      </c>
      <c r="AE84" s="39">
        <f>VLOOKUP(A84,SVerweis!$A$2:$C$154,3,FALSE)</f>
        <v>42736</v>
      </c>
      <c r="AF84" s="40">
        <v>204000</v>
      </c>
      <c r="AG84" s="39" t="str">
        <f>VLOOKUP(A84,SVerweis!$A$2:$E$154,5,FALSE)</f>
        <v>25.03.2019</v>
      </c>
      <c r="AH84" s="40">
        <f>VLOOKUP(A84,SVerweis!$A$2:$F$154,6,FALSE)</f>
        <v>316800</v>
      </c>
      <c r="AI84" s="41">
        <f t="shared" si="1"/>
        <v>50642.06642066421</v>
      </c>
    </row>
    <row r="85" spans="1:35" s="33" customFormat="1" ht="30.4" customHeight="1" x14ac:dyDescent="0.2">
      <c r="A85" s="42" t="s">
        <v>744</v>
      </c>
      <c r="B85" s="42" t="s">
        <v>745</v>
      </c>
      <c r="C85" s="42" t="s">
        <v>86</v>
      </c>
      <c r="D85" s="42" t="s">
        <v>87</v>
      </c>
      <c r="E85" s="42" t="s">
        <v>88</v>
      </c>
      <c r="F85" s="42" t="s">
        <v>280</v>
      </c>
      <c r="G85" s="42" t="s">
        <v>245</v>
      </c>
      <c r="H85" s="42" t="s">
        <v>746</v>
      </c>
      <c r="I85" s="42" t="s">
        <v>747</v>
      </c>
      <c r="J85" s="42" t="s">
        <v>93</v>
      </c>
      <c r="K85" s="43">
        <v>42829</v>
      </c>
      <c r="L85" s="42" t="s">
        <v>748</v>
      </c>
      <c r="M85" s="42" t="s">
        <v>749</v>
      </c>
      <c r="N85" s="42" t="s">
        <v>750</v>
      </c>
      <c r="O85" s="34" t="s">
        <v>46</v>
      </c>
      <c r="P85" s="42" t="s">
        <v>751</v>
      </c>
      <c r="Q85" s="42" t="s">
        <v>752</v>
      </c>
      <c r="R85" s="42" t="s">
        <v>753</v>
      </c>
      <c r="S85" s="42" t="s">
        <v>115</v>
      </c>
      <c r="T85" s="44">
        <v>1968</v>
      </c>
      <c r="U85" s="44">
        <v>110</v>
      </c>
      <c r="V85" s="42" t="s">
        <v>155</v>
      </c>
      <c r="W85" s="42" t="s">
        <v>101</v>
      </c>
      <c r="X85" s="45">
        <v>2</v>
      </c>
      <c r="Y85" s="45">
        <v>3</v>
      </c>
      <c r="Z85" s="42" t="s">
        <v>102</v>
      </c>
      <c r="AA85" s="46">
        <v>6.8</v>
      </c>
      <c r="AB85" s="46">
        <v>178</v>
      </c>
      <c r="AC85" s="42" t="s">
        <v>40</v>
      </c>
      <c r="AD85" s="42" t="s">
        <v>194</v>
      </c>
      <c r="AE85" s="39">
        <f>VLOOKUP(A85,SVerweis!$A$2:$C$154,3,FALSE)</f>
        <v>42829</v>
      </c>
      <c r="AF85" s="40">
        <f>VLOOKUP(A85,SVerweis!$A$2:$D$154,4,FALSE)</f>
        <v>50</v>
      </c>
      <c r="AG85" s="39" t="str">
        <f>VLOOKUP(A85,SVerweis!$A$2:$E$154,5,FALSE)</f>
        <v>21.03.2019</v>
      </c>
      <c r="AH85" s="40">
        <f>VLOOKUP(A85,SVerweis!$A$2:$F$154,6,FALSE)</f>
        <v>52082</v>
      </c>
      <c r="AI85" s="41">
        <f t="shared" si="1"/>
        <v>26524.69273743017</v>
      </c>
    </row>
    <row r="86" spans="1:35" s="33" customFormat="1" ht="30.4" customHeight="1" x14ac:dyDescent="0.2">
      <c r="A86" s="34" t="s">
        <v>754</v>
      </c>
      <c r="B86" s="34" t="s">
        <v>755</v>
      </c>
      <c r="C86" s="34" t="s">
        <v>86</v>
      </c>
      <c r="D86" s="34" t="s">
        <v>87</v>
      </c>
      <c r="E86" s="34" t="s">
        <v>88</v>
      </c>
      <c r="F86" s="34" t="s">
        <v>362</v>
      </c>
      <c r="G86" s="34" t="s">
        <v>90</v>
      </c>
      <c r="H86" s="34" t="s">
        <v>756</v>
      </c>
      <c r="I86" s="34" t="s">
        <v>141</v>
      </c>
      <c r="J86" s="34" t="s">
        <v>93</v>
      </c>
      <c r="K86" s="35">
        <v>42782</v>
      </c>
      <c r="L86" s="34" t="s">
        <v>757</v>
      </c>
      <c r="M86" s="34" t="s">
        <v>110</v>
      </c>
      <c r="N86" s="34" t="s">
        <v>758</v>
      </c>
      <c r="O86" s="42" t="s">
        <v>36</v>
      </c>
      <c r="P86" s="34" t="s">
        <v>759</v>
      </c>
      <c r="Q86" s="34" t="s">
        <v>760</v>
      </c>
      <c r="R86" s="34" t="s">
        <v>761</v>
      </c>
      <c r="S86" s="34" t="s">
        <v>115</v>
      </c>
      <c r="T86" s="36">
        <v>1968</v>
      </c>
      <c r="U86" s="36">
        <v>75</v>
      </c>
      <c r="V86" s="34" t="s">
        <v>155</v>
      </c>
      <c r="W86" s="34" t="s">
        <v>101</v>
      </c>
      <c r="X86" s="37">
        <v>6</v>
      </c>
      <c r="Y86" s="37">
        <v>2</v>
      </c>
      <c r="Z86" s="34" t="s">
        <v>102</v>
      </c>
      <c r="AA86" s="38">
        <v>4.8</v>
      </c>
      <c r="AB86" s="38">
        <v>126</v>
      </c>
      <c r="AC86" s="34" t="s">
        <v>40</v>
      </c>
      <c r="AD86" s="34" t="s">
        <v>253</v>
      </c>
      <c r="AE86" s="39">
        <f>VLOOKUP(A86,SVerweis!$A$2:$C$154,3,FALSE)</f>
        <v>42826</v>
      </c>
      <c r="AF86" s="40">
        <f>VLOOKUP(A86,SVerweis!$A$2:$D$154,4,FALSE)</f>
        <v>50</v>
      </c>
      <c r="AG86" s="39" t="str">
        <f>VLOOKUP(A86,SVerweis!$A$2:$E$154,5,FALSE)</f>
        <v>30.03.2019</v>
      </c>
      <c r="AH86" s="40">
        <f>VLOOKUP(A86,SVerweis!$A$2:$F$154,6,FALSE)</f>
        <v>80940</v>
      </c>
      <c r="AI86" s="41">
        <f t="shared" si="1"/>
        <v>40556.112637362632</v>
      </c>
    </row>
    <row r="87" spans="1:35" s="33" customFormat="1" ht="30.4" customHeight="1" x14ac:dyDescent="0.2">
      <c r="A87" s="42" t="s">
        <v>762</v>
      </c>
      <c r="B87" s="42" t="s">
        <v>763</v>
      </c>
      <c r="C87" s="42" t="s">
        <v>86</v>
      </c>
      <c r="D87" s="42" t="s">
        <v>87</v>
      </c>
      <c r="E87" s="42" t="s">
        <v>88</v>
      </c>
      <c r="F87" s="42" t="s">
        <v>89</v>
      </c>
      <c r="G87" s="42" t="s">
        <v>90</v>
      </c>
      <c r="H87" s="42" t="s">
        <v>91</v>
      </c>
      <c r="I87" s="42" t="s">
        <v>141</v>
      </c>
      <c r="J87" s="42" t="s">
        <v>93</v>
      </c>
      <c r="K87" s="43">
        <v>42692</v>
      </c>
      <c r="L87" s="42" t="s">
        <v>764</v>
      </c>
      <c r="M87" s="42" t="s">
        <v>110</v>
      </c>
      <c r="N87" s="42" t="s">
        <v>678</v>
      </c>
      <c r="O87" s="42" t="s">
        <v>36</v>
      </c>
      <c r="P87" s="42" t="s">
        <v>765</v>
      </c>
      <c r="Q87" s="42" t="s">
        <v>766</v>
      </c>
      <c r="R87" s="42" t="s">
        <v>681</v>
      </c>
      <c r="S87" s="42" t="s">
        <v>115</v>
      </c>
      <c r="T87" s="44">
        <v>1598</v>
      </c>
      <c r="U87" s="44">
        <v>75</v>
      </c>
      <c r="V87" s="42" t="s">
        <v>155</v>
      </c>
      <c r="W87" s="42" t="s">
        <v>101</v>
      </c>
      <c r="X87" s="45">
        <v>6</v>
      </c>
      <c r="Y87" s="45">
        <v>7</v>
      </c>
      <c r="Z87" s="42" t="s">
        <v>102</v>
      </c>
      <c r="AA87" s="46">
        <v>5.2</v>
      </c>
      <c r="AB87" s="46">
        <v>136</v>
      </c>
      <c r="AC87" s="42" t="s">
        <v>39</v>
      </c>
      <c r="AD87" s="42" t="s">
        <v>116</v>
      </c>
      <c r="AE87" s="39">
        <f>VLOOKUP(A87,SVerweis!$A$2:$C$154,3,FALSE)</f>
        <v>42887</v>
      </c>
      <c r="AF87" s="40">
        <v>10000</v>
      </c>
      <c r="AG87" s="39" t="str">
        <f>VLOOKUP(A87,SVerweis!$A$2:$E$154,5,FALSE)</f>
        <v>30.03.2019</v>
      </c>
      <c r="AH87" s="40">
        <f>VLOOKUP(A87,SVerweis!$A$2:$F$154,6,FALSE)</f>
        <v>116621</v>
      </c>
      <c r="AI87" s="41">
        <f t="shared" si="1"/>
        <v>58345.824587706149</v>
      </c>
    </row>
    <row r="88" spans="1:35" s="33" customFormat="1" ht="35.1" customHeight="1" x14ac:dyDescent="0.2">
      <c r="A88" s="34" t="s">
        <v>767</v>
      </c>
      <c r="B88" s="34" t="s">
        <v>768</v>
      </c>
      <c r="C88" s="34" t="s">
        <v>86</v>
      </c>
      <c r="D88" s="34" t="s">
        <v>87</v>
      </c>
      <c r="E88" s="34" t="s">
        <v>88</v>
      </c>
      <c r="F88" s="34" t="s">
        <v>139</v>
      </c>
      <c r="G88" s="34" t="s">
        <v>90</v>
      </c>
      <c r="H88" s="34" t="s">
        <v>769</v>
      </c>
      <c r="I88" s="34" t="s">
        <v>161</v>
      </c>
      <c r="J88" s="34" t="s">
        <v>93</v>
      </c>
      <c r="K88" s="35">
        <v>42993</v>
      </c>
      <c r="L88" s="34" t="s">
        <v>770</v>
      </c>
      <c r="M88" s="34" t="s">
        <v>95</v>
      </c>
      <c r="N88" s="34" t="s">
        <v>163</v>
      </c>
      <c r="O88" s="42" t="s">
        <v>42</v>
      </c>
      <c r="P88" s="34" t="s">
        <v>771</v>
      </c>
      <c r="Q88" s="34" t="s">
        <v>772</v>
      </c>
      <c r="R88" s="34" t="s">
        <v>166</v>
      </c>
      <c r="S88" s="34" t="s">
        <v>126</v>
      </c>
      <c r="T88" s="36">
        <v>1598</v>
      </c>
      <c r="U88" s="36">
        <v>88</v>
      </c>
      <c r="V88" s="34" t="s">
        <v>100</v>
      </c>
      <c r="W88" s="34" t="s">
        <v>101</v>
      </c>
      <c r="X88" s="37">
        <v>5</v>
      </c>
      <c r="Y88" s="37">
        <v>5</v>
      </c>
      <c r="Z88" s="34" t="s">
        <v>102</v>
      </c>
      <c r="AA88" s="38">
        <v>4</v>
      </c>
      <c r="AB88" s="38">
        <v>104</v>
      </c>
      <c r="AC88" s="34" t="s">
        <v>40</v>
      </c>
      <c r="AD88" s="34" t="s">
        <v>127</v>
      </c>
      <c r="AE88" s="39">
        <f>VLOOKUP(A88,SVerweis!$A$2:$C$154,3,FALSE)</f>
        <v>42948</v>
      </c>
      <c r="AF88" s="40">
        <v>10</v>
      </c>
      <c r="AG88" s="39">
        <v>43539</v>
      </c>
      <c r="AH88" s="40">
        <v>33382</v>
      </c>
      <c r="AI88" s="41">
        <f t="shared" si="1"/>
        <v>20610.456852791878</v>
      </c>
    </row>
    <row r="89" spans="1:35" s="33" customFormat="1" ht="35.1" customHeight="1" x14ac:dyDescent="0.2">
      <c r="A89" s="42" t="s">
        <v>773</v>
      </c>
      <c r="B89" s="42" t="s">
        <v>774</v>
      </c>
      <c r="C89" s="42" t="s">
        <v>86</v>
      </c>
      <c r="D89" s="42" t="s">
        <v>87</v>
      </c>
      <c r="E89" s="42" t="s">
        <v>88</v>
      </c>
      <c r="F89" s="42" t="s">
        <v>362</v>
      </c>
      <c r="G89" s="42" t="s">
        <v>90</v>
      </c>
      <c r="H89" s="42" t="s">
        <v>775</v>
      </c>
      <c r="I89" s="42" t="s">
        <v>161</v>
      </c>
      <c r="J89" s="42" t="s">
        <v>93</v>
      </c>
      <c r="K89" s="43">
        <v>42916</v>
      </c>
      <c r="L89" s="42" t="s">
        <v>776</v>
      </c>
      <c r="M89" s="42" t="s">
        <v>95</v>
      </c>
      <c r="N89" s="42" t="s">
        <v>163</v>
      </c>
      <c r="O89" s="42" t="s">
        <v>42</v>
      </c>
      <c r="P89" s="42" t="s">
        <v>777</v>
      </c>
      <c r="Q89" s="42" t="s">
        <v>778</v>
      </c>
      <c r="R89" s="42" t="s">
        <v>166</v>
      </c>
      <c r="S89" s="42" t="s">
        <v>126</v>
      </c>
      <c r="T89" s="44">
        <v>1598</v>
      </c>
      <c r="U89" s="44">
        <v>88</v>
      </c>
      <c r="V89" s="42" t="s">
        <v>100</v>
      </c>
      <c r="W89" s="42" t="s">
        <v>101</v>
      </c>
      <c r="X89" s="45">
        <v>5</v>
      </c>
      <c r="Y89" s="45">
        <v>5</v>
      </c>
      <c r="Z89" s="42" t="s">
        <v>102</v>
      </c>
      <c r="AA89" s="46">
        <v>4</v>
      </c>
      <c r="AB89" s="46">
        <v>104</v>
      </c>
      <c r="AC89" s="42" t="s">
        <v>40</v>
      </c>
      <c r="AD89" s="42" t="s">
        <v>127</v>
      </c>
      <c r="AE89" s="39">
        <f>VLOOKUP(A89,SVerweis!$A$2:$C$154,3,FALSE)</f>
        <v>42916</v>
      </c>
      <c r="AF89" s="40">
        <f>VLOOKUP(A89,SVerweis!$A$2:$D$154,4,FALSE)</f>
        <v>10</v>
      </c>
      <c r="AG89" s="39" t="str">
        <f>VLOOKUP(A89,SVerweis!$A$2:$E$154,5,FALSE)</f>
        <v>26.03.2019</v>
      </c>
      <c r="AH89" s="40">
        <f>VLOOKUP(A89,SVerweis!$A$2:$F$154,6,FALSE)</f>
        <v>57542</v>
      </c>
      <c r="AI89" s="41">
        <f t="shared" si="1"/>
        <v>33121.735015772872</v>
      </c>
    </row>
    <row r="90" spans="1:35" s="33" customFormat="1" ht="35.1" customHeight="1" x14ac:dyDescent="0.2">
      <c r="A90" s="34" t="s">
        <v>779</v>
      </c>
      <c r="B90" s="34" t="s">
        <v>780</v>
      </c>
      <c r="C90" s="34" t="s">
        <v>86</v>
      </c>
      <c r="D90" s="34" t="s">
        <v>87</v>
      </c>
      <c r="E90" s="34" t="s">
        <v>88</v>
      </c>
      <c r="F90" s="34" t="s">
        <v>139</v>
      </c>
      <c r="G90" s="34" t="s">
        <v>90</v>
      </c>
      <c r="H90" s="34" t="s">
        <v>781</v>
      </c>
      <c r="I90" s="34" t="s">
        <v>92</v>
      </c>
      <c r="J90" s="34" t="s">
        <v>93</v>
      </c>
      <c r="K90" s="35">
        <v>42935</v>
      </c>
      <c r="L90" s="34" t="s">
        <v>782</v>
      </c>
      <c r="M90" s="34" t="s">
        <v>95</v>
      </c>
      <c r="N90" s="34" t="s">
        <v>783</v>
      </c>
      <c r="O90" s="34" t="s">
        <v>45</v>
      </c>
      <c r="P90" s="34" t="s">
        <v>784</v>
      </c>
      <c r="Q90" s="34" t="s">
        <v>785</v>
      </c>
      <c r="R90" s="34" t="s">
        <v>786</v>
      </c>
      <c r="S90" s="34" t="s">
        <v>543</v>
      </c>
      <c r="T90" s="36">
        <v>1598</v>
      </c>
      <c r="U90" s="36">
        <v>85</v>
      </c>
      <c r="V90" s="34" t="s">
        <v>100</v>
      </c>
      <c r="W90" s="34" t="s">
        <v>101</v>
      </c>
      <c r="X90" s="37">
        <v>5</v>
      </c>
      <c r="Y90" s="37">
        <v>5</v>
      </c>
      <c r="Z90" s="34" t="s">
        <v>102</v>
      </c>
      <c r="AA90" s="38">
        <v>3.9</v>
      </c>
      <c r="AB90" s="38">
        <v>103</v>
      </c>
      <c r="AC90" s="34" t="s">
        <v>40</v>
      </c>
      <c r="AD90" s="34" t="s">
        <v>127</v>
      </c>
      <c r="AE90" s="39">
        <f>VLOOKUP(A90,SVerweis!$A$2:$C$154,3,FALSE)</f>
        <v>42935</v>
      </c>
      <c r="AF90" s="40">
        <v>10</v>
      </c>
      <c r="AG90" s="39" t="str">
        <f>VLOOKUP(A90,SVerweis!$A$2:$E$154,5,FALSE)</f>
        <v>30.03.2019</v>
      </c>
      <c r="AH90" s="40">
        <v>39400</v>
      </c>
      <c r="AI90" s="41">
        <f t="shared" si="1"/>
        <v>23226.736672051698</v>
      </c>
    </row>
    <row r="91" spans="1:35" s="33" customFormat="1" ht="35.1" customHeight="1" x14ac:dyDescent="0.2">
      <c r="A91" s="42" t="s">
        <v>787</v>
      </c>
      <c r="B91" s="42" t="s">
        <v>788</v>
      </c>
      <c r="C91" s="42" t="s">
        <v>86</v>
      </c>
      <c r="D91" s="42" t="s">
        <v>87</v>
      </c>
      <c r="E91" s="42" t="s">
        <v>88</v>
      </c>
      <c r="F91" s="42" t="s">
        <v>147</v>
      </c>
      <c r="G91" s="42" t="s">
        <v>90</v>
      </c>
      <c r="H91" s="42" t="s">
        <v>789</v>
      </c>
      <c r="I91" s="42" t="s">
        <v>92</v>
      </c>
      <c r="J91" s="42" t="s">
        <v>93</v>
      </c>
      <c r="K91" s="43">
        <v>42943</v>
      </c>
      <c r="L91" s="42" t="s">
        <v>790</v>
      </c>
      <c r="M91" s="42" t="s">
        <v>95</v>
      </c>
      <c r="N91" s="42" t="s">
        <v>783</v>
      </c>
      <c r="O91" s="34" t="s">
        <v>45</v>
      </c>
      <c r="P91" s="42" t="s">
        <v>791</v>
      </c>
      <c r="Q91" s="42" t="s">
        <v>792</v>
      </c>
      <c r="R91" s="42" t="s">
        <v>786</v>
      </c>
      <c r="S91" s="42" t="s">
        <v>543</v>
      </c>
      <c r="T91" s="44">
        <v>1598</v>
      </c>
      <c r="U91" s="44">
        <v>85</v>
      </c>
      <c r="V91" s="42" t="s">
        <v>100</v>
      </c>
      <c r="W91" s="42" t="s">
        <v>101</v>
      </c>
      <c r="X91" s="45">
        <v>5</v>
      </c>
      <c r="Y91" s="45">
        <v>5</v>
      </c>
      <c r="Z91" s="42" t="s">
        <v>102</v>
      </c>
      <c r="AA91" s="46">
        <v>3.9</v>
      </c>
      <c r="AB91" s="46">
        <v>103</v>
      </c>
      <c r="AC91" s="42" t="s">
        <v>40</v>
      </c>
      <c r="AD91" s="42" t="s">
        <v>127</v>
      </c>
      <c r="AE91" s="39">
        <f>VLOOKUP(A91,SVerweis!$A$2:$C$154,3,FALSE)</f>
        <v>42942</v>
      </c>
      <c r="AF91" s="40">
        <f>VLOOKUP(A91,SVerweis!$A$2:$D$154,4,FALSE)</f>
        <v>7372</v>
      </c>
      <c r="AG91" s="39" t="str">
        <f>VLOOKUP(A91,SVerweis!$A$2:$E$154,5,FALSE)</f>
        <v>23.03.2019</v>
      </c>
      <c r="AH91" s="40">
        <f>VLOOKUP(A91,SVerweis!$A$2:$F$154,6,FALSE)</f>
        <v>56498</v>
      </c>
      <c r="AI91" s="41">
        <f t="shared" si="1"/>
        <v>29638</v>
      </c>
    </row>
    <row r="92" spans="1:35" s="33" customFormat="1" ht="30.4" customHeight="1" x14ac:dyDescent="0.2">
      <c r="A92" s="42" t="s">
        <v>793</v>
      </c>
      <c r="B92" s="42" t="s">
        <v>794</v>
      </c>
      <c r="C92" s="42" t="s">
        <v>86</v>
      </c>
      <c r="D92" s="42" t="s">
        <v>87</v>
      </c>
      <c r="E92" s="42" t="s">
        <v>88</v>
      </c>
      <c r="F92" s="42" t="s">
        <v>270</v>
      </c>
      <c r="G92" s="42" t="s">
        <v>245</v>
      </c>
      <c r="H92" s="42" t="s">
        <v>795</v>
      </c>
      <c r="I92" s="42" t="s">
        <v>796</v>
      </c>
      <c r="J92" s="42" t="s">
        <v>93</v>
      </c>
      <c r="K92" s="43">
        <v>42879</v>
      </c>
      <c r="L92" s="42" t="s">
        <v>797</v>
      </c>
      <c r="M92" s="42" t="s">
        <v>798</v>
      </c>
      <c r="N92" s="42" t="s">
        <v>799</v>
      </c>
      <c r="O92" s="34" t="s">
        <v>46</v>
      </c>
      <c r="P92" s="42" t="s">
        <v>800</v>
      </c>
      <c r="Q92" s="42" t="s">
        <v>801</v>
      </c>
      <c r="R92" s="42" t="s">
        <v>802</v>
      </c>
      <c r="S92" s="42" t="s">
        <v>115</v>
      </c>
      <c r="T92" s="44">
        <v>1968</v>
      </c>
      <c r="U92" s="44">
        <v>110</v>
      </c>
      <c r="V92" s="42" t="s">
        <v>155</v>
      </c>
      <c r="W92" s="42" t="s">
        <v>101</v>
      </c>
      <c r="X92" s="45">
        <v>5</v>
      </c>
      <c r="Y92" s="45">
        <v>6</v>
      </c>
      <c r="Z92" s="42" t="s">
        <v>102</v>
      </c>
      <c r="AA92" s="46">
        <v>6.4</v>
      </c>
      <c r="AB92" s="46">
        <v>168</v>
      </c>
      <c r="AC92" s="42" t="s">
        <v>40</v>
      </c>
      <c r="AD92" s="42" t="s">
        <v>116</v>
      </c>
      <c r="AE92" s="39">
        <f>VLOOKUP(A92,SVerweis!$A$2:$C$154,3,FALSE)</f>
        <v>42879</v>
      </c>
      <c r="AF92" s="40">
        <v>10</v>
      </c>
      <c r="AG92" s="39" t="str">
        <f>VLOOKUP(A92,SVerweis!$A$2:$E$154,5,FALSE)</f>
        <v>30.03.2019</v>
      </c>
      <c r="AH92" s="40">
        <v>37969</v>
      </c>
      <c r="AI92" s="41">
        <f t="shared" si="1"/>
        <v>20525.977777777778</v>
      </c>
    </row>
    <row r="93" spans="1:35" s="33" customFormat="1" ht="35.1" customHeight="1" x14ac:dyDescent="0.2">
      <c r="A93" s="34" t="s">
        <v>803</v>
      </c>
      <c r="B93" s="34" t="s">
        <v>804</v>
      </c>
      <c r="C93" s="34" t="s">
        <v>86</v>
      </c>
      <c r="D93" s="34" t="s">
        <v>87</v>
      </c>
      <c r="E93" s="34" t="s">
        <v>88</v>
      </c>
      <c r="F93" s="34" t="s">
        <v>270</v>
      </c>
      <c r="G93" s="34" t="s">
        <v>245</v>
      </c>
      <c r="H93" s="34" t="s">
        <v>805</v>
      </c>
      <c r="I93" s="34"/>
      <c r="J93" s="34" t="s">
        <v>93</v>
      </c>
      <c r="K93" s="35">
        <v>42909</v>
      </c>
      <c r="L93" s="34" t="s">
        <v>806</v>
      </c>
      <c r="M93" s="34" t="s">
        <v>95</v>
      </c>
      <c r="N93" s="34" t="s">
        <v>783</v>
      </c>
      <c r="O93" s="34" t="s">
        <v>45</v>
      </c>
      <c r="P93" s="34" t="s">
        <v>807</v>
      </c>
      <c r="Q93" s="34" t="s">
        <v>808</v>
      </c>
      <c r="R93" s="34" t="s">
        <v>786</v>
      </c>
      <c r="S93" s="34" t="s">
        <v>543</v>
      </c>
      <c r="T93" s="36">
        <v>1598</v>
      </c>
      <c r="U93" s="36">
        <v>85</v>
      </c>
      <c r="V93" s="34" t="s">
        <v>100</v>
      </c>
      <c r="W93" s="34" t="s">
        <v>101</v>
      </c>
      <c r="X93" s="37">
        <v>5</v>
      </c>
      <c r="Y93" s="37">
        <v>5</v>
      </c>
      <c r="Z93" s="34" t="s">
        <v>102</v>
      </c>
      <c r="AA93" s="38">
        <v>3.9</v>
      </c>
      <c r="AB93" s="38">
        <v>103</v>
      </c>
      <c r="AC93" s="34" t="s">
        <v>40</v>
      </c>
      <c r="AD93" s="34" t="s">
        <v>127</v>
      </c>
      <c r="AE93" s="39">
        <f>VLOOKUP(A93,SVerweis!$A$2:$C$154,3,FALSE)</f>
        <v>42985</v>
      </c>
      <c r="AF93" s="40">
        <v>11500</v>
      </c>
      <c r="AG93" s="39" t="str">
        <f>VLOOKUP(A93,SVerweis!$A$2:$E$154,5,FALSE)</f>
        <v>26.03.2019</v>
      </c>
      <c r="AH93" s="40">
        <v>79830</v>
      </c>
      <c r="AI93" s="41">
        <f t="shared" si="1"/>
        <v>44142.389380530971</v>
      </c>
    </row>
    <row r="94" spans="1:35" s="33" customFormat="1" ht="30.4" customHeight="1" x14ac:dyDescent="0.2">
      <c r="A94" s="42" t="s">
        <v>809</v>
      </c>
      <c r="B94" s="42" t="s">
        <v>810</v>
      </c>
      <c r="C94" s="42" t="s">
        <v>86</v>
      </c>
      <c r="D94" s="42" t="s">
        <v>87</v>
      </c>
      <c r="E94" s="42" t="s">
        <v>88</v>
      </c>
      <c r="F94" s="42" t="s">
        <v>362</v>
      </c>
      <c r="G94" s="42" t="s">
        <v>90</v>
      </c>
      <c r="H94" s="42" t="s">
        <v>811</v>
      </c>
      <c r="I94" s="42" t="s">
        <v>108</v>
      </c>
      <c r="J94" s="42" t="s">
        <v>93</v>
      </c>
      <c r="K94" s="43">
        <v>41974</v>
      </c>
      <c r="L94" s="42" t="s">
        <v>812</v>
      </c>
      <c r="M94" s="42" t="s">
        <v>561</v>
      </c>
      <c r="N94" s="42" t="s">
        <v>813</v>
      </c>
      <c r="O94" s="34" t="s">
        <v>7</v>
      </c>
      <c r="P94" s="42" t="s">
        <v>814</v>
      </c>
      <c r="Q94" s="42" t="s">
        <v>815</v>
      </c>
      <c r="R94" s="42" t="s">
        <v>816</v>
      </c>
      <c r="S94" s="42" t="s">
        <v>115</v>
      </c>
      <c r="T94" s="44">
        <v>1968</v>
      </c>
      <c r="U94" s="44">
        <v>100</v>
      </c>
      <c r="V94" s="42" t="s">
        <v>155</v>
      </c>
      <c r="W94" s="42" t="s">
        <v>334</v>
      </c>
      <c r="X94" s="45">
        <v>2</v>
      </c>
      <c r="Y94" s="45">
        <v>3</v>
      </c>
      <c r="Z94" s="42" t="s">
        <v>102</v>
      </c>
      <c r="AA94" s="46">
        <v>9.3000000000000007</v>
      </c>
      <c r="AB94" s="46">
        <v>245</v>
      </c>
      <c r="AC94" s="42" t="s">
        <v>39</v>
      </c>
      <c r="AD94" s="42" t="s">
        <v>194</v>
      </c>
      <c r="AE94" s="39">
        <f>VLOOKUP(A94,SVerweis!$A$2:$C$154,3,FALSE)</f>
        <v>43021</v>
      </c>
      <c r="AF94" s="40">
        <f>VLOOKUP(A94,SVerweis!$A$2:$D$154,4,FALSE)</f>
        <v>80800</v>
      </c>
      <c r="AG94" s="39">
        <v>43535</v>
      </c>
      <c r="AH94" s="40">
        <v>84710</v>
      </c>
      <c r="AI94" s="41">
        <f t="shared" si="1"/>
        <v>2776.5564202334631</v>
      </c>
    </row>
    <row r="95" spans="1:35" s="33" customFormat="1" ht="35.1" customHeight="1" x14ac:dyDescent="0.2">
      <c r="A95" s="34" t="s">
        <v>817</v>
      </c>
      <c r="B95" s="34" t="s">
        <v>818</v>
      </c>
      <c r="C95" s="34" t="s">
        <v>86</v>
      </c>
      <c r="D95" s="34" t="s">
        <v>87</v>
      </c>
      <c r="E95" s="34" t="s">
        <v>88</v>
      </c>
      <c r="F95" s="34" t="s">
        <v>106</v>
      </c>
      <c r="G95" s="34" t="s">
        <v>90</v>
      </c>
      <c r="H95" s="34" t="s">
        <v>819</v>
      </c>
      <c r="I95" s="34" t="s">
        <v>92</v>
      </c>
      <c r="J95" s="34" t="s">
        <v>93</v>
      </c>
      <c r="K95" s="35">
        <v>43049</v>
      </c>
      <c r="L95" s="34" t="s">
        <v>820</v>
      </c>
      <c r="M95" s="34" t="s">
        <v>95</v>
      </c>
      <c r="N95" s="34" t="s">
        <v>783</v>
      </c>
      <c r="O95" s="34" t="s">
        <v>45</v>
      </c>
      <c r="P95" s="34" t="s">
        <v>821</v>
      </c>
      <c r="Q95" s="34" t="s">
        <v>822</v>
      </c>
      <c r="R95" s="34" t="s">
        <v>786</v>
      </c>
      <c r="S95" s="34" t="s">
        <v>126</v>
      </c>
      <c r="T95" s="36">
        <v>1598</v>
      </c>
      <c r="U95" s="36">
        <v>85</v>
      </c>
      <c r="V95" s="34" t="s">
        <v>100</v>
      </c>
      <c r="W95" s="34" t="s">
        <v>101</v>
      </c>
      <c r="X95" s="37">
        <v>5</v>
      </c>
      <c r="Y95" s="37">
        <v>5</v>
      </c>
      <c r="Z95" s="34" t="s">
        <v>102</v>
      </c>
      <c r="AA95" s="38">
        <v>3.9</v>
      </c>
      <c r="AB95" s="38">
        <v>103</v>
      </c>
      <c r="AC95" s="34" t="s">
        <v>40</v>
      </c>
      <c r="AD95" s="34" t="s">
        <v>127</v>
      </c>
      <c r="AE95" s="39">
        <f>VLOOKUP(A95,SVerweis!$A$2:$C$154,3,FALSE)</f>
        <v>43049</v>
      </c>
      <c r="AF95" s="40">
        <v>10</v>
      </c>
      <c r="AG95" s="39">
        <v>43570</v>
      </c>
      <c r="AH95" s="40">
        <v>91261</v>
      </c>
      <c r="AI95" s="41">
        <f t="shared" si="1"/>
        <v>63928.243761996157</v>
      </c>
    </row>
    <row r="96" spans="1:35" s="33" customFormat="1" ht="30.4" customHeight="1" x14ac:dyDescent="0.2">
      <c r="A96" s="42" t="s">
        <v>823</v>
      </c>
      <c r="B96" s="42" t="s">
        <v>824</v>
      </c>
      <c r="C96" s="42" t="s">
        <v>86</v>
      </c>
      <c r="D96" s="42" t="s">
        <v>87</v>
      </c>
      <c r="E96" s="42" t="s">
        <v>88</v>
      </c>
      <c r="F96" s="42" t="s">
        <v>106</v>
      </c>
      <c r="G96" s="42" t="s">
        <v>90</v>
      </c>
      <c r="H96" s="42" t="s">
        <v>107</v>
      </c>
      <c r="I96" s="42" t="s">
        <v>825</v>
      </c>
      <c r="J96" s="42" t="s">
        <v>93</v>
      </c>
      <c r="K96" s="43">
        <v>43049</v>
      </c>
      <c r="L96" s="42" t="s">
        <v>826</v>
      </c>
      <c r="M96" s="42" t="s">
        <v>827</v>
      </c>
      <c r="N96" s="42" t="s">
        <v>828</v>
      </c>
      <c r="O96" s="42" t="s">
        <v>36</v>
      </c>
      <c r="P96" s="42" t="s">
        <v>829</v>
      </c>
      <c r="Q96" s="42" t="s">
        <v>830</v>
      </c>
      <c r="R96" s="42" t="s">
        <v>831</v>
      </c>
      <c r="S96" s="42" t="s">
        <v>115</v>
      </c>
      <c r="T96" s="44">
        <v>1197</v>
      </c>
      <c r="U96" s="44">
        <v>62</v>
      </c>
      <c r="V96" s="42" t="s">
        <v>155</v>
      </c>
      <c r="W96" s="42" t="s">
        <v>101</v>
      </c>
      <c r="X96" s="45">
        <v>5</v>
      </c>
      <c r="Y96" s="45">
        <v>2</v>
      </c>
      <c r="Z96" s="42" t="s">
        <v>193</v>
      </c>
      <c r="AA96" s="46">
        <v>6.2</v>
      </c>
      <c r="AB96" s="46">
        <v>142</v>
      </c>
      <c r="AC96" s="42" t="s">
        <v>40</v>
      </c>
      <c r="AD96" s="42" t="s">
        <v>175</v>
      </c>
      <c r="AE96" s="39">
        <f>VLOOKUP(A96,SVerweis!$A$2:$C$154,3,FALSE)</f>
        <v>43049</v>
      </c>
      <c r="AF96" s="40">
        <v>10</v>
      </c>
      <c r="AG96" s="39" t="str">
        <f>VLOOKUP(A96,SVerweis!$A$2:$E$154,5,FALSE)</f>
        <v>26.03.2019</v>
      </c>
      <c r="AH96" s="40">
        <v>43340</v>
      </c>
      <c r="AI96" s="41">
        <f t="shared" si="1"/>
        <v>31567.764471057882</v>
      </c>
    </row>
    <row r="97" spans="1:35" s="33" customFormat="1" ht="30.4" customHeight="1" x14ac:dyDescent="0.2">
      <c r="A97" s="34" t="s">
        <v>832</v>
      </c>
      <c r="B97" s="34" t="s">
        <v>833</v>
      </c>
      <c r="C97" s="34" t="s">
        <v>86</v>
      </c>
      <c r="D97" s="34" t="s">
        <v>87</v>
      </c>
      <c r="E97" s="34" t="s">
        <v>88</v>
      </c>
      <c r="F97" s="34" t="s">
        <v>106</v>
      </c>
      <c r="G97" s="34" t="s">
        <v>90</v>
      </c>
      <c r="H97" s="34" t="s">
        <v>107</v>
      </c>
      <c r="I97" s="34" t="s">
        <v>834</v>
      </c>
      <c r="J97" s="34" t="s">
        <v>93</v>
      </c>
      <c r="K97" s="35">
        <v>43049</v>
      </c>
      <c r="L97" s="34" t="s">
        <v>835</v>
      </c>
      <c r="M97" s="34" t="s">
        <v>827</v>
      </c>
      <c r="N97" s="34" t="s">
        <v>828</v>
      </c>
      <c r="O97" s="42" t="s">
        <v>36</v>
      </c>
      <c r="P97" s="34" t="s">
        <v>836</v>
      </c>
      <c r="Q97" s="34" t="s">
        <v>837</v>
      </c>
      <c r="R97" s="34" t="s">
        <v>831</v>
      </c>
      <c r="S97" s="34" t="s">
        <v>115</v>
      </c>
      <c r="T97" s="36">
        <v>1197</v>
      </c>
      <c r="U97" s="36">
        <v>62</v>
      </c>
      <c r="V97" s="34" t="s">
        <v>155</v>
      </c>
      <c r="W97" s="34" t="s">
        <v>101</v>
      </c>
      <c r="X97" s="37">
        <v>5</v>
      </c>
      <c r="Y97" s="37">
        <v>2</v>
      </c>
      <c r="Z97" s="34" t="s">
        <v>193</v>
      </c>
      <c r="AA97" s="38">
        <v>6.2</v>
      </c>
      <c r="AB97" s="38">
        <v>142</v>
      </c>
      <c r="AC97" s="34" t="s">
        <v>40</v>
      </c>
      <c r="AD97" s="34" t="s">
        <v>175</v>
      </c>
      <c r="AE97" s="39">
        <f>VLOOKUP(A97,SVerweis!$A$2:$C$154,3,FALSE)</f>
        <v>43049</v>
      </c>
      <c r="AF97" s="40">
        <v>10</v>
      </c>
      <c r="AG97" s="39" t="str">
        <f>VLOOKUP(A97,SVerweis!$A$2:$E$154,5,FALSE)</f>
        <v>30.03.2019</v>
      </c>
      <c r="AH97" s="40">
        <v>43530</v>
      </c>
      <c r="AI97" s="41">
        <f t="shared" si="1"/>
        <v>31455.049504950497</v>
      </c>
    </row>
    <row r="98" spans="1:35" s="33" customFormat="1" ht="30.4" customHeight="1" x14ac:dyDescent="0.2">
      <c r="A98" s="42" t="s">
        <v>838</v>
      </c>
      <c r="B98" s="42" t="s">
        <v>839</v>
      </c>
      <c r="C98" s="42" t="s">
        <v>86</v>
      </c>
      <c r="D98" s="42" t="s">
        <v>87</v>
      </c>
      <c r="E98" s="42" t="s">
        <v>88</v>
      </c>
      <c r="F98" s="42" t="s">
        <v>89</v>
      </c>
      <c r="G98" s="42" t="s">
        <v>90</v>
      </c>
      <c r="H98" s="42" t="s">
        <v>107</v>
      </c>
      <c r="I98" s="42" t="s">
        <v>840</v>
      </c>
      <c r="J98" s="42" t="s">
        <v>93</v>
      </c>
      <c r="K98" s="43">
        <v>42874</v>
      </c>
      <c r="L98" s="42" t="s">
        <v>841</v>
      </c>
      <c r="M98" s="42" t="s">
        <v>110</v>
      </c>
      <c r="N98" s="42" t="s">
        <v>758</v>
      </c>
      <c r="O98" s="42" t="s">
        <v>36</v>
      </c>
      <c r="P98" s="42" t="s">
        <v>842</v>
      </c>
      <c r="Q98" s="42" t="s">
        <v>843</v>
      </c>
      <c r="R98" s="42" t="s">
        <v>761</v>
      </c>
      <c r="S98" s="42" t="s">
        <v>115</v>
      </c>
      <c r="T98" s="44">
        <v>1968</v>
      </c>
      <c r="U98" s="44">
        <v>75</v>
      </c>
      <c r="V98" s="42" t="s">
        <v>155</v>
      </c>
      <c r="W98" s="42" t="s">
        <v>101</v>
      </c>
      <c r="X98" s="45">
        <v>6</v>
      </c>
      <c r="Y98" s="45">
        <v>2</v>
      </c>
      <c r="Z98" s="42" t="s">
        <v>102</v>
      </c>
      <c r="AA98" s="46">
        <v>4.8</v>
      </c>
      <c r="AB98" s="46">
        <v>126</v>
      </c>
      <c r="AC98" s="42" t="s">
        <v>40</v>
      </c>
      <c r="AD98" s="42" t="s">
        <v>253</v>
      </c>
      <c r="AE98" s="39">
        <f>VLOOKUP(A98,SVerweis!$A$2:$C$154,3,FALSE)</f>
        <v>42874</v>
      </c>
      <c r="AF98" s="40">
        <v>10</v>
      </c>
      <c r="AG98" s="39">
        <v>43500</v>
      </c>
      <c r="AH98" s="40">
        <v>42892</v>
      </c>
      <c r="AI98" s="41">
        <f t="shared" si="1"/>
        <v>25003.083067092652</v>
      </c>
    </row>
    <row r="99" spans="1:35" s="33" customFormat="1" ht="35.1" customHeight="1" x14ac:dyDescent="0.2">
      <c r="A99" s="34" t="s">
        <v>844</v>
      </c>
      <c r="B99" s="34" t="s">
        <v>845</v>
      </c>
      <c r="C99" s="34" t="s">
        <v>86</v>
      </c>
      <c r="D99" s="34" t="s">
        <v>87</v>
      </c>
      <c r="E99" s="34" t="s">
        <v>88</v>
      </c>
      <c r="F99" s="34" t="s">
        <v>244</v>
      </c>
      <c r="G99" s="34" t="s">
        <v>245</v>
      </c>
      <c r="H99" s="34" t="s">
        <v>846</v>
      </c>
      <c r="I99" s="34" t="s">
        <v>847</v>
      </c>
      <c r="J99" s="34" t="s">
        <v>93</v>
      </c>
      <c r="K99" s="35">
        <v>41814</v>
      </c>
      <c r="L99" s="34" t="s">
        <v>848</v>
      </c>
      <c r="M99" s="34" t="s">
        <v>110</v>
      </c>
      <c r="N99" s="34" t="s">
        <v>849</v>
      </c>
      <c r="O99" s="42" t="s">
        <v>36</v>
      </c>
      <c r="P99" s="34" t="s">
        <v>850</v>
      </c>
      <c r="Q99" s="34" t="s">
        <v>851</v>
      </c>
      <c r="R99" s="34" t="s">
        <v>852</v>
      </c>
      <c r="S99" s="34" t="s">
        <v>115</v>
      </c>
      <c r="T99" s="36">
        <v>1598</v>
      </c>
      <c r="U99" s="36">
        <v>75</v>
      </c>
      <c r="V99" s="34" t="s">
        <v>100</v>
      </c>
      <c r="W99" s="34" t="s">
        <v>101</v>
      </c>
      <c r="X99" s="37">
        <v>5</v>
      </c>
      <c r="Y99" s="37">
        <v>2</v>
      </c>
      <c r="Z99" s="34" t="s">
        <v>102</v>
      </c>
      <c r="AA99" s="38">
        <v>5.9</v>
      </c>
      <c r="AB99" s="38">
        <v>155</v>
      </c>
      <c r="AC99" s="34" t="s">
        <v>39</v>
      </c>
      <c r="AD99" s="34" t="s">
        <v>175</v>
      </c>
      <c r="AE99" s="39">
        <f>VLOOKUP(A99,SVerweis!$A$2:$C$154,3,FALSE)</f>
        <v>43041</v>
      </c>
      <c r="AF99" s="40">
        <f>VLOOKUP(A99,SVerweis!$A$2:$D$154,4,FALSE)</f>
        <v>17172</v>
      </c>
      <c r="AG99" s="39" t="str">
        <f>VLOOKUP(A99,SVerweis!$A$2:$E$154,5,FALSE)</f>
        <v>25.03.2019</v>
      </c>
      <c r="AH99" s="40">
        <f>VLOOKUP(A99,SVerweis!$A$2:$F$154,6,FALSE)</f>
        <v>90989</v>
      </c>
      <c r="AI99" s="41">
        <f t="shared" si="1"/>
        <v>53037.805118110235</v>
      </c>
    </row>
    <row r="100" spans="1:35" s="33" customFormat="1" ht="35.1" customHeight="1" x14ac:dyDescent="0.2">
      <c r="A100" s="42" t="s">
        <v>853</v>
      </c>
      <c r="B100" s="42" t="s">
        <v>854</v>
      </c>
      <c r="C100" s="42" t="s">
        <v>86</v>
      </c>
      <c r="D100" s="42" t="s">
        <v>87</v>
      </c>
      <c r="E100" s="42" t="s">
        <v>88</v>
      </c>
      <c r="F100" s="42" t="s">
        <v>280</v>
      </c>
      <c r="G100" s="42" t="s">
        <v>245</v>
      </c>
      <c r="H100" s="42" t="s">
        <v>855</v>
      </c>
      <c r="I100" s="42" t="s">
        <v>856</v>
      </c>
      <c r="J100" s="42" t="s">
        <v>93</v>
      </c>
      <c r="K100" s="43">
        <v>40675</v>
      </c>
      <c r="L100" s="42" t="s">
        <v>857</v>
      </c>
      <c r="M100" s="42" t="s">
        <v>110</v>
      </c>
      <c r="N100" s="42" t="s">
        <v>858</v>
      </c>
      <c r="O100" s="42" t="s">
        <v>36</v>
      </c>
      <c r="P100" s="42" t="s">
        <v>859</v>
      </c>
      <c r="Q100" s="42" t="s">
        <v>860</v>
      </c>
      <c r="R100" s="42" t="s">
        <v>861</v>
      </c>
      <c r="S100" s="42" t="s">
        <v>115</v>
      </c>
      <c r="T100" s="44">
        <v>1598</v>
      </c>
      <c r="U100" s="44">
        <v>75</v>
      </c>
      <c r="V100" s="42" t="s">
        <v>100</v>
      </c>
      <c r="W100" s="42" t="s">
        <v>101</v>
      </c>
      <c r="X100" s="45">
        <v>5</v>
      </c>
      <c r="Y100" s="45">
        <v>2</v>
      </c>
      <c r="Z100" s="42" t="s">
        <v>102</v>
      </c>
      <c r="AA100" s="46">
        <v>5.9</v>
      </c>
      <c r="AB100" s="46">
        <v>155</v>
      </c>
      <c r="AC100" s="42" t="s">
        <v>38</v>
      </c>
      <c r="AD100" s="42" t="s">
        <v>175</v>
      </c>
      <c r="AE100" s="39">
        <f>VLOOKUP(A100,SVerweis!$A$2:$C$154,3,FALSE)</f>
        <v>43041</v>
      </c>
      <c r="AF100" s="40">
        <f>VLOOKUP(A100,SVerweis!$A$2:$D$154,4,FALSE)</f>
        <v>17172</v>
      </c>
      <c r="AG100" s="39" t="str">
        <f>VLOOKUP(A100,SVerweis!$A$2:$E$154,5,FALSE)</f>
        <v>25.02.2019</v>
      </c>
      <c r="AH100" s="40">
        <f>VLOOKUP(A100,SVerweis!$A$2:$F$154,6,FALSE)</f>
        <v>100799</v>
      </c>
      <c r="AI100" s="41">
        <f t="shared" si="1"/>
        <v>63591.364583333328</v>
      </c>
    </row>
    <row r="101" spans="1:35" s="33" customFormat="1" ht="30.4" customHeight="1" x14ac:dyDescent="0.2">
      <c r="A101" s="34" t="s">
        <v>862</v>
      </c>
      <c r="B101" s="34" t="s">
        <v>863</v>
      </c>
      <c r="C101" s="34" t="s">
        <v>86</v>
      </c>
      <c r="D101" s="34" t="s">
        <v>87</v>
      </c>
      <c r="E101" s="34" t="s">
        <v>88</v>
      </c>
      <c r="F101" s="34" t="s">
        <v>119</v>
      </c>
      <c r="G101" s="34" t="s">
        <v>90</v>
      </c>
      <c r="H101" s="34" t="s">
        <v>864</v>
      </c>
      <c r="I101" s="34" t="s">
        <v>865</v>
      </c>
      <c r="J101" s="34" t="s">
        <v>93</v>
      </c>
      <c r="K101" s="35">
        <v>43053</v>
      </c>
      <c r="L101" s="34" t="s">
        <v>866</v>
      </c>
      <c r="M101" s="34" t="s">
        <v>827</v>
      </c>
      <c r="N101" s="34" t="s">
        <v>828</v>
      </c>
      <c r="O101" s="42" t="s">
        <v>36</v>
      </c>
      <c r="P101" s="34" t="s">
        <v>867</v>
      </c>
      <c r="Q101" s="34" t="s">
        <v>868</v>
      </c>
      <c r="R101" s="34" t="s">
        <v>831</v>
      </c>
      <c r="S101" s="34" t="s">
        <v>115</v>
      </c>
      <c r="T101" s="36">
        <v>1197</v>
      </c>
      <c r="U101" s="36">
        <v>62</v>
      </c>
      <c r="V101" s="34" t="s">
        <v>155</v>
      </c>
      <c r="W101" s="34" t="s">
        <v>101</v>
      </c>
      <c r="X101" s="37">
        <v>5</v>
      </c>
      <c r="Y101" s="37">
        <v>2</v>
      </c>
      <c r="Z101" s="34" t="s">
        <v>193</v>
      </c>
      <c r="AA101" s="38">
        <v>6.2</v>
      </c>
      <c r="AB101" s="38">
        <v>142</v>
      </c>
      <c r="AC101" s="34" t="s">
        <v>40</v>
      </c>
      <c r="AD101" s="34" t="s">
        <v>175</v>
      </c>
      <c r="AE101" s="39">
        <f>VLOOKUP(A101,SVerweis!$A$2:$C$154,3,FALSE)</f>
        <v>43053</v>
      </c>
      <c r="AF101" s="40">
        <v>10</v>
      </c>
      <c r="AG101" s="39" t="str">
        <f>VLOOKUP(A101,SVerweis!$A$2:$E$154,5,FALSE)</f>
        <v>26.03.2019</v>
      </c>
      <c r="AH101" s="40">
        <f>VLOOKUP(A101,SVerweis!$A$2:$F$154,6,FALSE)</f>
        <v>19516</v>
      </c>
      <c r="AI101" s="41">
        <f t="shared" si="1"/>
        <v>14325.331991951709</v>
      </c>
    </row>
    <row r="102" spans="1:35" s="33" customFormat="1" ht="30.4" customHeight="1" x14ac:dyDescent="0.2">
      <c r="A102" s="42" t="s">
        <v>869</v>
      </c>
      <c r="B102" s="42" t="s">
        <v>870</v>
      </c>
      <c r="C102" s="42" t="s">
        <v>86</v>
      </c>
      <c r="D102" s="42" t="s">
        <v>87</v>
      </c>
      <c r="E102" s="42" t="s">
        <v>88</v>
      </c>
      <c r="F102" s="42" t="s">
        <v>280</v>
      </c>
      <c r="G102" s="42" t="s">
        <v>245</v>
      </c>
      <c r="H102" s="42" t="s">
        <v>871</v>
      </c>
      <c r="I102" s="42" t="s">
        <v>872</v>
      </c>
      <c r="J102" s="42" t="s">
        <v>93</v>
      </c>
      <c r="K102" s="43">
        <v>43074</v>
      </c>
      <c r="L102" s="42" t="s">
        <v>873</v>
      </c>
      <c r="M102" s="42" t="s">
        <v>874</v>
      </c>
      <c r="N102" s="42" t="s">
        <v>875</v>
      </c>
      <c r="O102" s="34" t="s">
        <v>46</v>
      </c>
      <c r="P102" s="42" t="s">
        <v>876</v>
      </c>
      <c r="Q102" s="42" t="s">
        <v>877</v>
      </c>
      <c r="R102" s="42" t="s">
        <v>878</v>
      </c>
      <c r="S102" s="42" t="s">
        <v>115</v>
      </c>
      <c r="T102" s="44">
        <v>1968</v>
      </c>
      <c r="U102" s="44"/>
      <c r="V102" s="42" t="s">
        <v>155</v>
      </c>
      <c r="W102" s="42" t="s">
        <v>101</v>
      </c>
      <c r="X102" s="45">
        <v>2</v>
      </c>
      <c r="Y102" s="45">
        <v>3</v>
      </c>
      <c r="Z102" s="42" t="s">
        <v>102</v>
      </c>
      <c r="AA102" s="46">
        <v>6.6</v>
      </c>
      <c r="AB102" s="46">
        <v>172</v>
      </c>
      <c r="AC102" s="42" t="s">
        <v>40</v>
      </c>
      <c r="AD102" s="42"/>
      <c r="AE102" s="39">
        <f>VLOOKUP(A102,SVerweis!$A$2:$C$154,3,FALSE)</f>
        <v>43074</v>
      </c>
      <c r="AF102" s="40">
        <v>10</v>
      </c>
      <c r="AG102" s="39" t="str">
        <f>VLOOKUP(A102,SVerweis!$A$2:$E$154,5,FALSE)</f>
        <v>15.03.2019</v>
      </c>
      <c r="AH102" s="40">
        <v>34768</v>
      </c>
      <c r="AI102" s="41">
        <f t="shared" si="1"/>
        <v>27283.16129032258</v>
      </c>
    </row>
    <row r="103" spans="1:35" s="33" customFormat="1" ht="30.4" customHeight="1" x14ac:dyDescent="0.2">
      <c r="A103" s="42" t="s">
        <v>879</v>
      </c>
      <c r="B103" s="42" t="s">
        <v>880</v>
      </c>
      <c r="C103" s="42" t="s">
        <v>86</v>
      </c>
      <c r="D103" s="42" t="s">
        <v>87</v>
      </c>
      <c r="E103" s="42" t="s">
        <v>88</v>
      </c>
      <c r="F103" s="42" t="s">
        <v>270</v>
      </c>
      <c r="G103" s="42" t="s">
        <v>245</v>
      </c>
      <c r="H103" s="42" t="s">
        <v>881</v>
      </c>
      <c r="I103" s="42" t="s">
        <v>882</v>
      </c>
      <c r="J103" s="42" t="s">
        <v>93</v>
      </c>
      <c r="K103" s="43">
        <v>43067</v>
      </c>
      <c r="L103" s="42" t="s">
        <v>883</v>
      </c>
      <c r="M103" s="42" t="s">
        <v>884</v>
      </c>
      <c r="N103" s="42" t="s">
        <v>885</v>
      </c>
      <c r="O103" s="34" t="s">
        <v>46</v>
      </c>
      <c r="P103" s="42" t="s">
        <v>886</v>
      </c>
      <c r="Q103" s="42" t="s">
        <v>887</v>
      </c>
      <c r="R103" s="42" t="s">
        <v>888</v>
      </c>
      <c r="S103" s="42" t="s">
        <v>115</v>
      </c>
      <c r="T103" s="44">
        <v>1968</v>
      </c>
      <c r="U103" s="44">
        <v>110</v>
      </c>
      <c r="V103" s="42" t="s">
        <v>155</v>
      </c>
      <c r="W103" s="42" t="s">
        <v>101</v>
      </c>
      <c r="X103" s="45">
        <v>7</v>
      </c>
      <c r="Y103" s="45">
        <v>6</v>
      </c>
      <c r="Z103" s="42" t="s">
        <v>102</v>
      </c>
      <c r="AA103" s="46">
        <v>6.4</v>
      </c>
      <c r="AB103" s="46">
        <v>166</v>
      </c>
      <c r="AC103" s="42" t="s">
        <v>40</v>
      </c>
      <c r="AD103" s="42" t="s">
        <v>175</v>
      </c>
      <c r="AE103" s="39">
        <f>VLOOKUP(A103,SVerweis!$A$2:$C$154,3,FALSE)</f>
        <v>43082</v>
      </c>
      <c r="AF103" s="40">
        <v>10</v>
      </c>
      <c r="AG103" s="39" t="str">
        <f>VLOOKUP(A103,SVerweis!$A$2:$E$154,5,FALSE)</f>
        <v>26.03.2019</v>
      </c>
      <c r="AH103" s="40">
        <v>24854</v>
      </c>
      <c r="AI103" s="41">
        <f t="shared" si="1"/>
        <v>19376.196581196582</v>
      </c>
    </row>
    <row r="104" spans="1:35" s="33" customFormat="1" ht="35.1" customHeight="1" x14ac:dyDescent="0.2">
      <c r="A104" s="34" t="s">
        <v>889</v>
      </c>
      <c r="B104" s="34" t="s">
        <v>890</v>
      </c>
      <c r="C104" s="34" t="s">
        <v>86</v>
      </c>
      <c r="D104" s="34" t="s">
        <v>87</v>
      </c>
      <c r="E104" s="34" t="s">
        <v>88</v>
      </c>
      <c r="F104" s="34" t="s">
        <v>158</v>
      </c>
      <c r="G104" s="34" t="s">
        <v>159</v>
      </c>
      <c r="H104" s="34" t="s">
        <v>891</v>
      </c>
      <c r="I104" s="34"/>
      <c r="J104" s="34" t="s">
        <v>93</v>
      </c>
      <c r="K104" s="35">
        <v>43118</v>
      </c>
      <c r="L104" s="34" t="s">
        <v>892</v>
      </c>
      <c r="M104" s="34" t="s">
        <v>95</v>
      </c>
      <c r="N104" s="34" t="s">
        <v>783</v>
      </c>
      <c r="O104" s="34" t="s">
        <v>45</v>
      </c>
      <c r="P104" s="34" t="s">
        <v>893</v>
      </c>
      <c r="Q104" s="34" t="s">
        <v>894</v>
      </c>
      <c r="R104" s="34" t="s">
        <v>786</v>
      </c>
      <c r="S104" s="34" t="s">
        <v>743</v>
      </c>
      <c r="T104" s="36">
        <v>1598</v>
      </c>
      <c r="U104" s="36">
        <v>85</v>
      </c>
      <c r="V104" s="34" t="s">
        <v>100</v>
      </c>
      <c r="W104" s="34" t="s">
        <v>101</v>
      </c>
      <c r="X104" s="37">
        <v>5</v>
      </c>
      <c r="Y104" s="37">
        <v>5</v>
      </c>
      <c r="Z104" s="34" t="s">
        <v>102</v>
      </c>
      <c r="AA104" s="38">
        <v>3.9</v>
      </c>
      <c r="AB104" s="38">
        <v>103</v>
      </c>
      <c r="AC104" s="34" t="s">
        <v>40</v>
      </c>
      <c r="AD104" s="34" t="s">
        <v>127</v>
      </c>
      <c r="AE104" s="39">
        <f>VLOOKUP(A104,SVerweis!$A$2:$C$154,3,FALSE)</f>
        <v>43118</v>
      </c>
      <c r="AF104" s="40">
        <v>10</v>
      </c>
      <c r="AG104" s="39" t="str">
        <f>VLOOKUP(A104,SVerweis!$A$2:$E$154,5,FALSE)</f>
        <v>21.03.2019</v>
      </c>
      <c r="AH104" s="40">
        <v>28621</v>
      </c>
      <c r="AI104" s="41">
        <f t="shared" si="1"/>
        <v>24456.709601873536</v>
      </c>
    </row>
    <row r="105" spans="1:35" s="33" customFormat="1" ht="30.4" customHeight="1" x14ac:dyDescent="0.2">
      <c r="A105" s="42" t="s">
        <v>895</v>
      </c>
      <c r="B105" s="42" t="s">
        <v>896</v>
      </c>
      <c r="C105" s="42" t="s">
        <v>86</v>
      </c>
      <c r="D105" s="42" t="s">
        <v>87</v>
      </c>
      <c r="E105" s="42" t="s">
        <v>88</v>
      </c>
      <c r="F105" s="42" t="s">
        <v>89</v>
      </c>
      <c r="G105" s="42" t="s">
        <v>90</v>
      </c>
      <c r="H105" s="42" t="s">
        <v>897</v>
      </c>
      <c r="I105" s="42" t="s">
        <v>141</v>
      </c>
      <c r="J105" s="42" t="s">
        <v>93</v>
      </c>
      <c r="K105" s="43">
        <v>43124</v>
      </c>
      <c r="L105" s="42" t="s">
        <v>898</v>
      </c>
      <c r="M105" s="42" t="s">
        <v>899</v>
      </c>
      <c r="N105" s="42" t="s">
        <v>900</v>
      </c>
      <c r="O105" s="42" t="s">
        <v>36</v>
      </c>
      <c r="P105" s="42" t="s">
        <v>901</v>
      </c>
      <c r="Q105" s="42" t="s">
        <v>902</v>
      </c>
      <c r="R105" s="42" t="s">
        <v>903</v>
      </c>
      <c r="S105" s="42" t="s">
        <v>115</v>
      </c>
      <c r="T105" s="44">
        <v>1968</v>
      </c>
      <c r="U105" s="44">
        <v>90</v>
      </c>
      <c r="V105" s="42" t="s">
        <v>155</v>
      </c>
      <c r="W105" s="42" t="s">
        <v>227</v>
      </c>
      <c r="X105" s="45">
        <v>5</v>
      </c>
      <c r="Y105" s="45">
        <v>5</v>
      </c>
      <c r="Z105" s="42" t="s">
        <v>102</v>
      </c>
      <c r="AA105" s="46">
        <v>5.8</v>
      </c>
      <c r="AB105" s="46">
        <v>153</v>
      </c>
      <c r="AC105" s="42" t="s">
        <v>40</v>
      </c>
      <c r="AD105" s="42" t="s">
        <v>175</v>
      </c>
      <c r="AE105" s="39">
        <f>VLOOKUP(A105,SVerweis!$A$2:$C$154,3,FALSE)</f>
        <v>43124</v>
      </c>
      <c r="AF105" s="40">
        <v>10</v>
      </c>
      <c r="AG105" s="39" t="str">
        <f>VLOOKUP(A105,SVerweis!$A$2:$E$154,5,FALSE)</f>
        <v>29.03.2019</v>
      </c>
      <c r="AH105" s="40">
        <v>40262</v>
      </c>
      <c r="AI105" s="41">
        <f t="shared" si="1"/>
        <v>34247.03962703963</v>
      </c>
    </row>
    <row r="106" spans="1:35" s="33" customFormat="1" ht="30.4" customHeight="1" x14ac:dyDescent="0.2">
      <c r="A106" s="34" t="s">
        <v>904</v>
      </c>
      <c r="B106" s="34" t="s">
        <v>905</v>
      </c>
      <c r="C106" s="34" t="s">
        <v>86</v>
      </c>
      <c r="D106" s="34" t="s">
        <v>87</v>
      </c>
      <c r="E106" s="34" t="s">
        <v>88</v>
      </c>
      <c r="F106" s="34" t="s">
        <v>89</v>
      </c>
      <c r="G106" s="34" t="s">
        <v>90</v>
      </c>
      <c r="H106" s="34" t="s">
        <v>906</v>
      </c>
      <c r="I106" s="34" t="s">
        <v>141</v>
      </c>
      <c r="J106" s="34" t="s">
        <v>93</v>
      </c>
      <c r="K106" s="35">
        <v>43150</v>
      </c>
      <c r="L106" s="34" t="s">
        <v>907</v>
      </c>
      <c r="M106" s="34" t="s">
        <v>110</v>
      </c>
      <c r="N106" s="34" t="s">
        <v>908</v>
      </c>
      <c r="O106" s="42" t="s">
        <v>36</v>
      </c>
      <c r="P106" s="34" t="s">
        <v>909</v>
      </c>
      <c r="Q106" s="34" t="s">
        <v>910</v>
      </c>
      <c r="R106" s="34" t="s">
        <v>911</v>
      </c>
      <c r="S106" s="34" t="s">
        <v>115</v>
      </c>
      <c r="T106" s="36">
        <v>1968</v>
      </c>
      <c r="U106" s="36">
        <v>75</v>
      </c>
      <c r="V106" s="34" t="s">
        <v>155</v>
      </c>
      <c r="W106" s="34" t="s">
        <v>101</v>
      </c>
      <c r="X106" s="37">
        <v>5</v>
      </c>
      <c r="Y106" s="37">
        <v>2</v>
      </c>
      <c r="Z106" s="34" t="s">
        <v>102</v>
      </c>
      <c r="AA106" s="38"/>
      <c r="AB106" s="38"/>
      <c r="AC106" s="34" t="s">
        <v>40</v>
      </c>
      <c r="AD106" s="34"/>
      <c r="AE106" s="39">
        <f>VLOOKUP(A106,SVerweis!$A$2:$C$154,3,FALSE)</f>
        <v>43150</v>
      </c>
      <c r="AF106" s="40">
        <v>10</v>
      </c>
      <c r="AG106" s="39" t="str">
        <f>VLOOKUP(A106,SVerweis!$A$2:$E$154,5,FALSE)</f>
        <v>26.03.2019</v>
      </c>
      <c r="AH106" s="40">
        <v>47859</v>
      </c>
      <c r="AI106" s="41">
        <f t="shared" si="1"/>
        <v>43662.212500000001</v>
      </c>
    </row>
    <row r="107" spans="1:35" s="33" customFormat="1" ht="35.1" customHeight="1" x14ac:dyDescent="0.2">
      <c r="A107" s="42" t="s">
        <v>912</v>
      </c>
      <c r="B107" s="42" t="s">
        <v>913</v>
      </c>
      <c r="C107" s="42" t="s">
        <v>86</v>
      </c>
      <c r="D107" s="42" t="s">
        <v>87</v>
      </c>
      <c r="E107" s="42" t="s">
        <v>88</v>
      </c>
      <c r="F107" s="42" t="s">
        <v>362</v>
      </c>
      <c r="G107" s="42" t="s">
        <v>90</v>
      </c>
      <c r="H107" s="42" t="s">
        <v>914</v>
      </c>
      <c r="I107" s="42" t="s">
        <v>92</v>
      </c>
      <c r="J107" s="42" t="s">
        <v>93</v>
      </c>
      <c r="K107" s="43">
        <v>43124</v>
      </c>
      <c r="L107" s="42" t="s">
        <v>915</v>
      </c>
      <c r="M107" s="42" t="s">
        <v>95</v>
      </c>
      <c r="N107" s="42" t="s">
        <v>783</v>
      </c>
      <c r="O107" s="34" t="s">
        <v>45</v>
      </c>
      <c r="P107" s="42" t="s">
        <v>916</v>
      </c>
      <c r="Q107" s="42" t="s">
        <v>917</v>
      </c>
      <c r="R107" s="42" t="s">
        <v>786</v>
      </c>
      <c r="S107" s="42" t="s">
        <v>126</v>
      </c>
      <c r="T107" s="44">
        <v>1598</v>
      </c>
      <c r="U107" s="44">
        <v>85</v>
      </c>
      <c r="V107" s="42" t="s">
        <v>100</v>
      </c>
      <c r="W107" s="42" t="s">
        <v>101</v>
      </c>
      <c r="X107" s="45">
        <v>5</v>
      </c>
      <c r="Y107" s="45">
        <v>5</v>
      </c>
      <c r="Z107" s="42" t="s">
        <v>102</v>
      </c>
      <c r="AA107" s="46">
        <v>3.9</v>
      </c>
      <c r="AB107" s="46">
        <v>103</v>
      </c>
      <c r="AC107" s="42" t="s">
        <v>40</v>
      </c>
      <c r="AD107" s="42" t="s">
        <v>127</v>
      </c>
      <c r="AE107" s="39">
        <f>VLOOKUP(A107,SVerweis!$A$2:$C$154,3,FALSE)</f>
        <v>43124</v>
      </c>
      <c r="AF107" s="40">
        <v>10</v>
      </c>
      <c r="AG107" s="39" t="str">
        <f>VLOOKUP(A107,SVerweis!$A$2:$E$154,5,FALSE)</f>
        <v>20.03.2019</v>
      </c>
      <c r="AH107" s="40">
        <v>29249</v>
      </c>
      <c r="AI107" s="41">
        <f t="shared" si="1"/>
        <v>25410.083333333332</v>
      </c>
    </row>
    <row r="108" spans="1:35" s="33" customFormat="1" ht="30.4" customHeight="1" x14ac:dyDescent="0.2">
      <c r="A108" s="42" t="s">
        <v>918</v>
      </c>
      <c r="B108" s="42" t="s">
        <v>919</v>
      </c>
      <c r="C108" s="42" t="s">
        <v>86</v>
      </c>
      <c r="D108" s="42" t="s">
        <v>87</v>
      </c>
      <c r="E108" s="42" t="s">
        <v>88</v>
      </c>
      <c r="F108" s="42" t="s">
        <v>362</v>
      </c>
      <c r="G108" s="42" t="s">
        <v>90</v>
      </c>
      <c r="H108" s="42" t="s">
        <v>811</v>
      </c>
      <c r="I108" s="42" t="s">
        <v>108</v>
      </c>
      <c r="J108" s="42" t="s">
        <v>93</v>
      </c>
      <c r="K108" s="43">
        <v>43210</v>
      </c>
      <c r="L108" s="42" t="s">
        <v>920</v>
      </c>
      <c r="M108" s="42" t="s">
        <v>188</v>
      </c>
      <c r="N108" s="42" t="s">
        <v>921</v>
      </c>
      <c r="O108" s="42" t="s">
        <v>36</v>
      </c>
      <c r="P108" s="42" t="s">
        <v>922</v>
      </c>
      <c r="Q108" s="42" t="s">
        <v>923</v>
      </c>
      <c r="R108" s="42" t="s">
        <v>924</v>
      </c>
      <c r="S108" s="42" t="s">
        <v>115</v>
      </c>
      <c r="T108" s="44">
        <v>1395</v>
      </c>
      <c r="U108" s="44">
        <v>92</v>
      </c>
      <c r="V108" s="42" t="s">
        <v>155</v>
      </c>
      <c r="W108" s="42" t="s">
        <v>101</v>
      </c>
      <c r="X108" s="45">
        <v>5</v>
      </c>
      <c r="Y108" s="45">
        <v>5</v>
      </c>
      <c r="Z108" s="42" t="s">
        <v>193</v>
      </c>
      <c r="AA108" s="46">
        <v>5.9</v>
      </c>
      <c r="AB108" s="46">
        <v>135</v>
      </c>
      <c r="AC108" s="42" t="s">
        <v>40</v>
      </c>
      <c r="AD108" s="42" t="s">
        <v>116</v>
      </c>
      <c r="AE108" s="39">
        <f>VLOOKUP(A108,SVerweis!$A$2:$C$154,3,FALSE)</f>
        <v>43210</v>
      </c>
      <c r="AF108" s="40">
        <f>VLOOKUP(A108,SVerweis!$A$2:$D$154,4,FALSE)</f>
        <v>10</v>
      </c>
      <c r="AG108" s="39">
        <v>43546</v>
      </c>
      <c r="AH108" s="40">
        <v>15689</v>
      </c>
      <c r="AI108" s="41">
        <f t="shared" si="1"/>
        <v>17032.247023809523</v>
      </c>
    </row>
    <row r="109" spans="1:35" s="33" customFormat="1" ht="30.4" customHeight="1" x14ac:dyDescent="0.2">
      <c r="A109" s="34" t="s">
        <v>925</v>
      </c>
      <c r="B109" s="34" t="s">
        <v>926</v>
      </c>
      <c r="C109" s="34" t="s">
        <v>86</v>
      </c>
      <c r="D109" s="34" t="s">
        <v>87</v>
      </c>
      <c r="E109" s="34" t="s">
        <v>88</v>
      </c>
      <c r="F109" s="34" t="s">
        <v>280</v>
      </c>
      <c r="G109" s="34" t="s">
        <v>245</v>
      </c>
      <c r="H109" s="34" t="s">
        <v>927</v>
      </c>
      <c r="I109" s="34" t="s">
        <v>928</v>
      </c>
      <c r="J109" s="34" t="s">
        <v>93</v>
      </c>
      <c r="K109" s="35">
        <v>43210</v>
      </c>
      <c r="L109" s="34" t="s">
        <v>929</v>
      </c>
      <c r="M109" s="34" t="s">
        <v>297</v>
      </c>
      <c r="N109" s="34" t="s">
        <v>930</v>
      </c>
      <c r="O109" s="34" t="s">
        <v>46</v>
      </c>
      <c r="P109" s="34" t="s">
        <v>931</v>
      </c>
      <c r="Q109" s="34" t="s">
        <v>932</v>
      </c>
      <c r="R109" s="34" t="s">
        <v>933</v>
      </c>
      <c r="S109" s="34" t="s">
        <v>115</v>
      </c>
      <c r="T109" s="36">
        <v>1968</v>
      </c>
      <c r="U109" s="36">
        <v>110</v>
      </c>
      <c r="V109" s="34" t="s">
        <v>155</v>
      </c>
      <c r="W109" s="34" t="s">
        <v>227</v>
      </c>
      <c r="X109" s="37">
        <v>2</v>
      </c>
      <c r="Y109" s="37">
        <v>3</v>
      </c>
      <c r="Z109" s="34" t="s">
        <v>102</v>
      </c>
      <c r="AA109" s="38">
        <v>7.3</v>
      </c>
      <c r="AB109" s="38">
        <v>190</v>
      </c>
      <c r="AC109" s="34" t="s">
        <v>40</v>
      </c>
      <c r="AD109" s="34"/>
      <c r="AE109" s="39">
        <f>VLOOKUP(A109,SVerweis!$A$2:$C$154,3,FALSE)</f>
        <v>43210</v>
      </c>
      <c r="AF109" s="40">
        <f>VLOOKUP(A109,SVerweis!$A$2:$D$154,4,FALSE)</f>
        <v>10</v>
      </c>
      <c r="AG109" s="39" t="str">
        <f>VLOOKUP(A109,SVerweis!$A$2:$E$154,5,FALSE)</f>
        <v>29.03.2019</v>
      </c>
      <c r="AH109" s="40">
        <f>VLOOKUP(A109,SVerweis!$A$2:$F$154,6,FALSE)</f>
        <v>24741</v>
      </c>
      <c r="AI109" s="41">
        <f t="shared" si="1"/>
        <v>26317.244897959186</v>
      </c>
    </row>
    <row r="110" spans="1:35" s="33" customFormat="1" ht="35.1" customHeight="1" x14ac:dyDescent="0.2">
      <c r="A110" s="42" t="s">
        <v>934</v>
      </c>
      <c r="B110" s="42" t="s">
        <v>935</v>
      </c>
      <c r="C110" s="42" t="s">
        <v>86</v>
      </c>
      <c r="D110" s="42" t="s">
        <v>87</v>
      </c>
      <c r="E110" s="42" t="s">
        <v>88</v>
      </c>
      <c r="F110" s="42" t="s">
        <v>106</v>
      </c>
      <c r="G110" s="42" t="s">
        <v>90</v>
      </c>
      <c r="H110" s="42" t="s">
        <v>936</v>
      </c>
      <c r="I110" s="42" t="s">
        <v>92</v>
      </c>
      <c r="J110" s="42" t="s">
        <v>93</v>
      </c>
      <c r="K110" s="43">
        <v>43217</v>
      </c>
      <c r="L110" s="42" t="s">
        <v>937</v>
      </c>
      <c r="M110" s="42" t="s">
        <v>95</v>
      </c>
      <c r="N110" s="42" t="s">
        <v>783</v>
      </c>
      <c r="O110" s="34" t="s">
        <v>45</v>
      </c>
      <c r="P110" s="42" t="s">
        <v>938</v>
      </c>
      <c r="Q110" s="42" t="s">
        <v>939</v>
      </c>
      <c r="R110" s="42" t="s">
        <v>786</v>
      </c>
      <c r="S110" s="42" t="s">
        <v>126</v>
      </c>
      <c r="T110" s="44">
        <v>1598</v>
      </c>
      <c r="U110" s="44">
        <v>85</v>
      </c>
      <c r="V110" s="42" t="s">
        <v>100</v>
      </c>
      <c r="W110" s="42" t="s">
        <v>101</v>
      </c>
      <c r="X110" s="45">
        <v>5</v>
      </c>
      <c r="Y110" s="45">
        <v>5</v>
      </c>
      <c r="Z110" s="42" t="s">
        <v>102</v>
      </c>
      <c r="AA110" s="46">
        <v>3.9</v>
      </c>
      <c r="AB110" s="46">
        <v>103</v>
      </c>
      <c r="AC110" s="42" t="s">
        <v>40</v>
      </c>
      <c r="AD110" s="42" t="s">
        <v>127</v>
      </c>
      <c r="AE110" s="39">
        <f>VLOOKUP(A110,SVerweis!$A$2:$C$154,3,FALSE)</f>
        <v>43217</v>
      </c>
      <c r="AF110" s="40">
        <f>VLOOKUP(A110,SVerweis!$A$2:$D$154,4,FALSE)</f>
        <v>10</v>
      </c>
      <c r="AG110" s="39" t="str">
        <f>VLOOKUP(A110,SVerweis!$A$2:$E$154,5,FALSE)</f>
        <v>30.03.2019</v>
      </c>
      <c r="AH110" s="40">
        <f>VLOOKUP(A110,SVerweis!$A$2:$F$154,6,FALSE)</f>
        <v>36369</v>
      </c>
      <c r="AI110" s="41">
        <f t="shared" si="1"/>
        <v>39379.925816023737</v>
      </c>
    </row>
    <row r="111" spans="1:35" s="33" customFormat="1" ht="30.4" customHeight="1" x14ac:dyDescent="0.2">
      <c r="A111" s="34" t="s">
        <v>940</v>
      </c>
      <c r="B111" s="34" t="s">
        <v>941</v>
      </c>
      <c r="C111" s="34" t="s">
        <v>442</v>
      </c>
      <c r="D111" s="34" t="s">
        <v>87</v>
      </c>
      <c r="E111" s="34" t="s">
        <v>443</v>
      </c>
      <c r="F111" s="34"/>
      <c r="G111" s="34" t="s">
        <v>159</v>
      </c>
      <c r="H111" s="34" t="s">
        <v>942</v>
      </c>
      <c r="I111" s="34"/>
      <c r="J111" s="34" t="s">
        <v>93</v>
      </c>
      <c r="K111" s="35">
        <v>43257</v>
      </c>
      <c r="L111" s="34" t="s">
        <v>943</v>
      </c>
      <c r="M111" s="34" t="s">
        <v>110</v>
      </c>
      <c r="N111" s="34" t="s">
        <v>908</v>
      </c>
      <c r="O111" s="42" t="s">
        <v>36</v>
      </c>
      <c r="P111" s="34" t="s">
        <v>944</v>
      </c>
      <c r="Q111" s="34" t="s">
        <v>945</v>
      </c>
      <c r="R111" s="34" t="s">
        <v>911</v>
      </c>
      <c r="S111" s="34" t="s">
        <v>115</v>
      </c>
      <c r="T111" s="36">
        <v>1968</v>
      </c>
      <c r="U111" s="36">
        <v>75</v>
      </c>
      <c r="V111" s="34" t="s">
        <v>155</v>
      </c>
      <c r="W111" s="34" t="s">
        <v>101</v>
      </c>
      <c r="X111" s="37">
        <v>5</v>
      </c>
      <c r="Y111" s="37">
        <v>2</v>
      </c>
      <c r="Z111" s="34" t="s">
        <v>102</v>
      </c>
      <c r="AA111" s="38"/>
      <c r="AB111" s="38"/>
      <c r="AC111" s="34" t="s">
        <v>40</v>
      </c>
      <c r="AD111" s="34"/>
      <c r="AE111" s="39">
        <f>VLOOKUP(A111,SVerweis!$A$2:$C$154,3,FALSE)</f>
        <v>43257</v>
      </c>
      <c r="AF111" s="40">
        <v>10</v>
      </c>
      <c r="AG111" s="39" t="str">
        <f>VLOOKUP(A111,SVerweis!$A$2:$E$154,5,FALSE)</f>
        <v>21.03.2019</v>
      </c>
      <c r="AH111" s="40">
        <v>27360</v>
      </c>
      <c r="AI111" s="41">
        <f t="shared" si="1"/>
        <v>34662.326388888883</v>
      </c>
    </row>
    <row r="112" spans="1:35" s="33" customFormat="1" ht="30.4" customHeight="1" x14ac:dyDescent="0.2">
      <c r="A112" s="42" t="s">
        <v>946</v>
      </c>
      <c r="B112" s="42" t="s">
        <v>947</v>
      </c>
      <c r="C112" s="42" t="s">
        <v>86</v>
      </c>
      <c r="D112" s="42" t="s">
        <v>87</v>
      </c>
      <c r="E112" s="42" t="s">
        <v>88</v>
      </c>
      <c r="F112" s="42" t="s">
        <v>270</v>
      </c>
      <c r="G112" s="42" t="s">
        <v>245</v>
      </c>
      <c r="H112" s="42" t="s">
        <v>948</v>
      </c>
      <c r="I112" s="42" t="s">
        <v>949</v>
      </c>
      <c r="J112" s="42" t="s">
        <v>93</v>
      </c>
      <c r="K112" s="43">
        <v>43249</v>
      </c>
      <c r="L112" s="42" t="s">
        <v>950</v>
      </c>
      <c r="M112" s="42" t="s">
        <v>884</v>
      </c>
      <c r="N112" s="42" t="s">
        <v>951</v>
      </c>
      <c r="O112" s="34" t="s">
        <v>46</v>
      </c>
      <c r="P112" s="42" t="s">
        <v>952</v>
      </c>
      <c r="Q112" s="42" t="s">
        <v>953</v>
      </c>
      <c r="R112" s="42" t="s">
        <v>954</v>
      </c>
      <c r="S112" s="42" t="s">
        <v>115</v>
      </c>
      <c r="T112" s="44">
        <v>1968</v>
      </c>
      <c r="U112" s="44">
        <v>110</v>
      </c>
      <c r="V112" s="42" t="s">
        <v>155</v>
      </c>
      <c r="W112" s="42" t="s">
        <v>101</v>
      </c>
      <c r="X112" s="45">
        <v>7</v>
      </c>
      <c r="Y112" s="45">
        <v>6</v>
      </c>
      <c r="Z112" s="42" t="s">
        <v>102</v>
      </c>
      <c r="AA112" s="46">
        <v>6.8</v>
      </c>
      <c r="AB112" s="46">
        <v>177</v>
      </c>
      <c r="AC112" s="42" t="s">
        <v>40</v>
      </c>
      <c r="AD112" s="42" t="s">
        <v>175</v>
      </c>
      <c r="AE112" s="39">
        <f>VLOOKUP(A112,SVerweis!$A$2:$C$154,3,FALSE)</f>
        <v>43249</v>
      </c>
      <c r="AF112" s="40">
        <f>VLOOKUP(A112,SVerweis!$A$2:$D$154,4,FALSE)</f>
        <v>10</v>
      </c>
      <c r="AG112" s="39" t="str">
        <f>VLOOKUP(A112,SVerweis!$A$2:$E$154,5,FALSE)</f>
        <v>26.03.2019</v>
      </c>
      <c r="AH112" s="40">
        <f>VLOOKUP(A112,SVerweis!$A$2:$F$154,6,FALSE)</f>
        <v>28550</v>
      </c>
      <c r="AI112" s="41">
        <f t="shared" si="1"/>
        <v>34608.305647840534</v>
      </c>
    </row>
    <row r="113" spans="1:35" s="33" customFormat="1" ht="30.4" customHeight="1" x14ac:dyDescent="0.2">
      <c r="A113" s="42" t="s">
        <v>955</v>
      </c>
      <c r="B113" s="42" t="s">
        <v>956</v>
      </c>
      <c r="C113" s="42" t="s">
        <v>86</v>
      </c>
      <c r="D113" s="42" t="s">
        <v>87</v>
      </c>
      <c r="E113" s="42" t="s">
        <v>88</v>
      </c>
      <c r="F113" s="42" t="s">
        <v>270</v>
      </c>
      <c r="G113" s="42" t="s">
        <v>245</v>
      </c>
      <c r="H113" s="42" t="s">
        <v>957</v>
      </c>
      <c r="I113" s="42" t="s">
        <v>958</v>
      </c>
      <c r="J113" s="42" t="s">
        <v>93</v>
      </c>
      <c r="K113" s="43">
        <v>43272</v>
      </c>
      <c r="L113" s="42" t="s">
        <v>959</v>
      </c>
      <c r="M113" s="42" t="s">
        <v>884</v>
      </c>
      <c r="N113" s="42" t="s">
        <v>951</v>
      </c>
      <c r="O113" s="34" t="s">
        <v>46</v>
      </c>
      <c r="P113" s="42" t="s">
        <v>960</v>
      </c>
      <c r="Q113" s="42" t="s">
        <v>961</v>
      </c>
      <c r="R113" s="42" t="s">
        <v>954</v>
      </c>
      <c r="S113" s="42" t="s">
        <v>115</v>
      </c>
      <c r="T113" s="44">
        <v>1968</v>
      </c>
      <c r="U113" s="44">
        <v>110</v>
      </c>
      <c r="V113" s="42" t="s">
        <v>155</v>
      </c>
      <c r="W113" s="42" t="s">
        <v>101</v>
      </c>
      <c r="X113" s="45">
        <v>7</v>
      </c>
      <c r="Y113" s="45">
        <v>6</v>
      </c>
      <c r="Z113" s="42" t="s">
        <v>102</v>
      </c>
      <c r="AA113" s="46">
        <v>6.8</v>
      </c>
      <c r="AB113" s="46">
        <v>177</v>
      </c>
      <c r="AC113" s="42" t="s">
        <v>40</v>
      </c>
      <c r="AD113" s="42" t="s">
        <v>175</v>
      </c>
      <c r="AE113" s="39">
        <f>VLOOKUP(A113,SVerweis!$A$2:$C$154,3,FALSE)</f>
        <v>43272</v>
      </c>
      <c r="AF113" s="40">
        <f>VLOOKUP(A113,SVerweis!$A$2:$D$154,4,FALSE)</f>
        <v>10</v>
      </c>
      <c r="AG113" s="39" t="str">
        <f>VLOOKUP(A113,SVerweis!$A$2:$E$154,5,FALSE)</f>
        <v>24.03.2019</v>
      </c>
      <c r="AH113" s="40">
        <f>VLOOKUP(A113,SVerweis!$A$2:$F$154,6,FALSE)</f>
        <v>19273</v>
      </c>
      <c r="AI113" s="41">
        <f t="shared" si="1"/>
        <v>25474.619565217392</v>
      </c>
    </row>
    <row r="114" spans="1:35" s="33" customFormat="1" ht="30.4" customHeight="1" x14ac:dyDescent="0.2">
      <c r="A114" s="34" t="s">
        <v>962</v>
      </c>
      <c r="B114" s="34" t="s">
        <v>963</v>
      </c>
      <c r="C114" s="34" t="s">
        <v>86</v>
      </c>
      <c r="D114" s="34" t="s">
        <v>87</v>
      </c>
      <c r="E114" s="34" t="s">
        <v>88</v>
      </c>
      <c r="F114" s="34" t="s">
        <v>119</v>
      </c>
      <c r="G114" s="34" t="s">
        <v>90</v>
      </c>
      <c r="H114" s="34" t="s">
        <v>964</v>
      </c>
      <c r="I114" s="34" t="s">
        <v>92</v>
      </c>
      <c r="J114" s="34" t="s">
        <v>93</v>
      </c>
      <c r="K114" s="35">
        <v>41793</v>
      </c>
      <c r="L114" s="34" t="s">
        <v>965</v>
      </c>
      <c r="M114" s="34" t="s">
        <v>95</v>
      </c>
      <c r="N114" s="34" t="s">
        <v>966</v>
      </c>
      <c r="O114" s="34" t="s">
        <v>45</v>
      </c>
      <c r="P114" s="34" t="s">
        <v>967</v>
      </c>
      <c r="Q114" s="34" t="s">
        <v>968</v>
      </c>
      <c r="R114" s="34" t="s">
        <v>969</v>
      </c>
      <c r="S114" s="34" t="s">
        <v>970</v>
      </c>
      <c r="T114" s="36">
        <v>1598</v>
      </c>
      <c r="U114" s="36">
        <v>77</v>
      </c>
      <c r="V114" s="34"/>
      <c r="W114" s="34"/>
      <c r="X114" s="37">
        <v>5</v>
      </c>
      <c r="Y114" s="37">
        <v>5</v>
      </c>
      <c r="Z114" s="34" t="s">
        <v>102</v>
      </c>
      <c r="AA114" s="38"/>
      <c r="AB114" s="38"/>
      <c r="AC114" s="34" t="s">
        <v>39</v>
      </c>
      <c r="AD114" s="34"/>
      <c r="AE114" s="39">
        <f>VLOOKUP(A114,SVerweis!$A$2:$C$154,3,FALSE)</f>
        <v>43278</v>
      </c>
      <c r="AF114" s="40">
        <v>68000</v>
      </c>
      <c r="AG114" s="39" t="str">
        <f>VLOOKUP(A114,SVerweis!$A$2:$E$154,5,FALSE)</f>
        <v>30.03.2019</v>
      </c>
      <c r="AH114" s="40">
        <f>VLOOKUP(A114,SVerweis!$A$2:$F$154,6,FALSE)</f>
        <v>86623</v>
      </c>
      <c r="AI114" s="41">
        <f t="shared" si="1"/>
        <v>24628.242753623188</v>
      </c>
    </row>
    <row r="115" spans="1:35" s="33" customFormat="1" ht="35.1" customHeight="1" x14ac:dyDescent="0.2">
      <c r="A115" s="42" t="s">
        <v>971</v>
      </c>
      <c r="B115" s="42" t="s">
        <v>972</v>
      </c>
      <c r="C115" s="42" t="s">
        <v>86</v>
      </c>
      <c r="D115" s="42" t="s">
        <v>87</v>
      </c>
      <c r="E115" s="42" t="s">
        <v>88</v>
      </c>
      <c r="F115" s="42" t="s">
        <v>89</v>
      </c>
      <c r="G115" s="42" t="s">
        <v>90</v>
      </c>
      <c r="H115" s="42" t="s">
        <v>107</v>
      </c>
      <c r="I115" s="42" t="s">
        <v>973</v>
      </c>
      <c r="J115" s="42" t="s">
        <v>93</v>
      </c>
      <c r="K115" s="43">
        <v>42633</v>
      </c>
      <c r="L115" s="42" t="s">
        <v>974</v>
      </c>
      <c r="M115" s="42" t="s">
        <v>975</v>
      </c>
      <c r="N115" s="42" t="s">
        <v>976</v>
      </c>
      <c r="O115" s="34" t="s">
        <v>46</v>
      </c>
      <c r="P115" s="42" t="s">
        <v>977</v>
      </c>
      <c r="Q115" s="42" t="s">
        <v>978</v>
      </c>
      <c r="R115" s="42" t="s">
        <v>979</v>
      </c>
      <c r="S115" s="42" t="s">
        <v>115</v>
      </c>
      <c r="T115" s="44">
        <v>1968</v>
      </c>
      <c r="U115" s="44">
        <v>110</v>
      </c>
      <c r="V115" s="42" t="s">
        <v>100</v>
      </c>
      <c r="W115" s="42" t="s">
        <v>227</v>
      </c>
      <c r="X115" s="45">
        <v>6</v>
      </c>
      <c r="Y115" s="45">
        <v>9</v>
      </c>
      <c r="Z115" s="42" t="s">
        <v>102</v>
      </c>
      <c r="AA115" s="46">
        <v>6.2</v>
      </c>
      <c r="AB115" s="46">
        <v>161</v>
      </c>
      <c r="AC115" s="42" t="s">
        <v>40</v>
      </c>
      <c r="AD115" s="42" t="s">
        <v>116</v>
      </c>
      <c r="AE115" s="39">
        <f>VLOOKUP(A115,SVerweis!$A$2:$C$154,3,FALSE)</f>
        <v>43285</v>
      </c>
      <c r="AF115" s="40">
        <v>30800</v>
      </c>
      <c r="AG115" s="39" t="str">
        <f>VLOOKUP(A115,SVerweis!$A$2:$E$154,5,FALSE)</f>
        <v>23.03.2019</v>
      </c>
      <c r="AH115" s="40">
        <f>VLOOKUP(A115,SVerweis!$A$2:$F$154,6,FALSE)</f>
        <v>62293</v>
      </c>
      <c r="AI115" s="41">
        <f t="shared" si="1"/>
        <v>43873.835877862599</v>
      </c>
    </row>
    <row r="116" spans="1:35" s="33" customFormat="1" ht="35.1" customHeight="1" x14ac:dyDescent="0.2">
      <c r="A116" s="34" t="s">
        <v>980</v>
      </c>
      <c r="B116" s="34" t="s">
        <v>981</v>
      </c>
      <c r="C116" s="34" t="s">
        <v>86</v>
      </c>
      <c r="D116" s="34" t="s">
        <v>87</v>
      </c>
      <c r="E116" s="34" t="s">
        <v>88</v>
      </c>
      <c r="F116" s="34" t="s">
        <v>89</v>
      </c>
      <c r="G116" s="34" t="s">
        <v>90</v>
      </c>
      <c r="H116" s="34" t="s">
        <v>107</v>
      </c>
      <c r="I116" s="34" t="s">
        <v>982</v>
      </c>
      <c r="J116" s="34" t="s">
        <v>93</v>
      </c>
      <c r="K116" s="35">
        <v>42516</v>
      </c>
      <c r="L116" s="34" t="s">
        <v>983</v>
      </c>
      <c r="M116" s="34" t="s">
        <v>975</v>
      </c>
      <c r="N116" s="34" t="s">
        <v>976</v>
      </c>
      <c r="O116" s="34" t="s">
        <v>46</v>
      </c>
      <c r="P116" s="34" t="s">
        <v>984</v>
      </c>
      <c r="Q116" s="34" t="s">
        <v>985</v>
      </c>
      <c r="R116" s="34" t="s">
        <v>979</v>
      </c>
      <c r="S116" s="34" t="s">
        <v>115</v>
      </c>
      <c r="T116" s="36">
        <v>1968</v>
      </c>
      <c r="U116" s="36">
        <v>110</v>
      </c>
      <c r="V116" s="34" t="s">
        <v>100</v>
      </c>
      <c r="W116" s="34" t="s">
        <v>227</v>
      </c>
      <c r="X116" s="37">
        <v>6</v>
      </c>
      <c r="Y116" s="37">
        <v>9</v>
      </c>
      <c r="Z116" s="34" t="s">
        <v>102</v>
      </c>
      <c r="AA116" s="38">
        <v>6.2</v>
      </c>
      <c r="AB116" s="38">
        <v>161</v>
      </c>
      <c r="AC116" s="34" t="s">
        <v>40</v>
      </c>
      <c r="AD116" s="34" t="s">
        <v>116</v>
      </c>
      <c r="AE116" s="39">
        <f>VLOOKUP(A116,SVerweis!$A$2:$C$154,3,FALSE)</f>
        <v>43285</v>
      </c>
      <c r="AF116" s="40">
        <v>20000</v>
      </c>
      <c r="AG116" s="39" t="str">
        <f>VLOOKUP(A116,SVerweis!$A$2:$E$154,5,FALSE)</f>
        <v>31.03.2019</v>
      </c>
      <c r="AH116" s="40">
        <f>VLOOKUP(A116,SVerweis!$A$2:$F$154,6,FALSE)</f>
        <v>73800</v>
      </c>
      <c r="AI116" s="41">
        <f t="shared" si="1"/>
        <v>72729.629629629635</v>
      </c>
    </row>
    <row r="117" spans="1:35" s="33" customFormat="1" ht="35.1" customHeight="1" x14ac:dyDescent="0.2">
      <c r="A117" s="42" t="s">
        <v>986</v>
      </c>
      <c r="B117" s="42" t="s">
        <v>987</v>
      </c>
      <c r="C117" s="42" t="s">
        <v>86</v>
      </c>
      <c r="D117" s="42" t="s">
        <v>87</v>
      </c>
      <c r="E117" s="42" t="s">
        <v>88</v>
      </c>
      <c r="F117" s="42" t="s">
        <v>362</v>
      </c>
      <c r="G117" s="42" t="s">
        <v>90</v>
      </c>
      <c r="H117" s="42" t="s">
        <v>988</v>
      </c>
      <c r="I117" s="42" t="s">
        <v>92</v>
      </c>
      <c r="J117" s="42" t="s">
        <v>93</v>
      </c>
      <c r="K117" s="43">
        <v>43293</v>
      </c>
      <c r="L117" s="42" t="s">
        <v>989</v>
      </c>
      <c r="M117" s="42" t="s">
        <v>95</v>
      </c>
      <c r="N117" s="42" t="s">
        <v>783</v>
      </c>
      <c r="O117" s="34" t="s">
        <v>45</v>
      </c>
      <c r="P117" s="42" t="s">
        <v>990</v>
      </c>
      <c r="Q117" s="42" t="s">
        <v>991</v>
      </c>
      <c r="R117" s="42" t="s">
        <v>786</v>
      </c>
      <c r="S117" s="42" t="s">
        <v>543</v>
      </c>
      <c r="T117" s="44">
        <v>1598</v>
      </c>
      <c r="U117" s="44">
        <v>85</v>
      </c>
      <c r="V117" s="42" t="s">
        <v>100</v>
      </c>
      <c r="W117" s="42" t="s">
        <v>101</v>
      </c>
      <c r="X117" s="45">
        <v>5</v>
      </c>
      <c r="Y117" s="45">
        <v>5</v>
      </c>
      <c r="Z117" s="42" t="s">
        <v>102</v>
      </c>
      <c r="AA117" s="46">
        <v>3.9</v>
      </c>
      <c r="AB117" s="46">
        <v>103</v>
      </c>
      <c r="AC117" s="42" t="s">
        <v>40</v>
      </c>
      <c r="AD117" s="42" t="s">
        <v>127</v>
      </c>
      <c r="AE117" s="39">
        <f>VLOOKUP(A117,SVerweis!$A$2:$C$154,3,FALSE)</f>
        <v>43293</v>
      </c>
      <c r="AF117" s="40">
        <f>VLOOKUP(A117,SVerweis!$A$2:$D$154,4,FALSE)</f>
        <v>10</v>
      </c>
      <c r="AG117" s="39">
        <v>43548</v>
      </c>
      <c r="AH117" s="40">
        <v>23300</v>
      </c>
      <c r="AI117" s="41">
        <f t="shared" si="1"/>
        <v>33336.666666666664</v>
      </c>
    </row>
    <row r="118" spans="1:35" s="33" customFormat="1" ht="30.4" customHeight="1" x14ac:dyDescent="0.2">
      <c r="A118" s="34" t="s">
        <v>992</v>
      </c>
      <c r="B118" s="34" t="s">
        <v>993</v>
      </c>
      <c r="C118" s="34" t="s">
        <v>86</v>
      </c>
      <c r="D118" s="34" t="s">
        <v>87</v>
      </c>
      <c r="E118" s="34" t="s">
        <v>88</v>
      </c>
      <c r="F118" s="34" t="s">
        <v>270</v>
      </c>
      <c r="G118" s="34" t="s">
        <v>245</v>
      </c>
      <c r="H118" s="34" t="s">
        <v>994</v>
      </c>
      <c r="I118" s="34" t="s">
        <v>995</v>
      </c>
      <c r="J118" s="34" t="s">
        <v>93</v>
      </c>
      <c r="K118" s="35">
        <v>43280</v>
      </c>
      <c r="L118" s="34" t="s">
        <v>996</v>
      </c>
      <c r="M118" s="34" t="s">
        <v>884</v>
      </c>
      <c r="N118" s="34" t="s">
        <v>951</v>
      </c>
      <c r="O118" s="34" t="s">
        <v>46</v>
      </c>
      <c r="P118" s="34" t="s">
        <v>997</v>
      </c>
      <c r="Q118" s="34" t="s">
        <v>998</v>
      </c>
      <c r="R118" s="34" t="s">
        <v>954</v>
      </c>
      <c r="S118" s="34" t="s">
        <v>115</v>
      </c>
      <c r="T118" s="36">
        <v>1968</v>
      </c>
      <c r="U118" s="36">
        <v>110</v>
      </c>
      <c r="V118" s="34" t="s">
        <v>155</v>
      </c>
      <c r="W118" s="34" t="s">
        <v>101</v>
      </c>
      <c r="X118" s="37">
        <v>7</v>
      </c>
      <c r="Y118" s="37">
        <v>6</v>
      </c>
      <c r="Z118" s="34" t="s">
        <v>102</v>
      </c>
      <c r="AA118" s="38">
        <v>6.8</v>
      </c>
      <c r="AB118" s="38">
        <v>177</v>
      </c>
      <c r="AC118" s="34" t="s">
        <v>40</v>
      </c>
      <c r="AD118" s="34" t="s">
        <v>175</v>
      </c>
      <c r="AE118" s="39">
        <f>VLOOKUP(A118,SVerweis!$A$2:$C$154,3,FALSE)</f>
        <v>43280</v>
      </c>
      <c r="AF118" s="40">
        <f>VLOOKUP(A118,SVerweis!$A$2:$D$154,4,FALSE)</f>
        <v>10</v>
      </c>
      <c r="AG118" s="39" t="str">
        <f>VLOOKUP(A118,SVerweis!$A$2:$E$154,5,FALSE)</f>
        <v>27.03.2019</v>
      </c>
      <c r="AH118" s="40">
        <f>VLOOKUP(A118,SVerweis!$A$2:$F$154,6,FALSE)</f>
        <v>21634</v>
      </c>
      <c r="AI118" s="41">
        <f t="shared" si="1"/>
        <v>29124.575645756457</v>
      </c>
    </row>
    <row r="119" spans="1:35" s="33" customFormat="1" ht="30.4" customHeight="1" x14ac:dyDescent="0.2">
      <c r="A119" s="42" t="s">
        <v>999</v>
      </c>
      <c r="B119" s="42" t="s">
        <v>1000</v>
      </c>
      <c r="C119" s="42" t="s">
        <v>86</v>
      </c>
      <c r="D119" s="42" t="s">
        <v>87</v>
      </c>
      <c r="E119" s="42" t="s">
        <v>88</v>
      </c>
      <c r="F119" s="42" t="s">
        <v>147</v>
      </c>
      <c r="G119" s="42" t="s">
        <v>90</v>
      </c>
      <c r="H119" s="42" t="s">
        <v>1001</v>
      </c>
      <c r="I119" s="42" t="s">
        <v>108</v>
      </c>
      <c r="J119" s="42" t="s">
        <v>93</v>
      </c>
      <c r="K119" s="43">
        <v>43294</v>
      </c>
      <c r="L119" s="42" t="s">
        <v>1002</v>
      </c>
      <c r="M119" s="42" t="s">
        <v>110</v>
      </c>
      <c r="N119" s="42" t="s">
        <v>908</v>
      </c>
      <c r="O119" s="42" t="s">
        <v>36</v>
      </c>
      <c r="P119" s="42" t="s">
        <v>1003</v>
      </c>
      <c r="Q119" s="42" t="s">
        <v>1004</v>
      </c>
      <c r="R119" s="42" t="s">
        <v>911</v>
      </c>
      <c r="S119" s="42" t="s">
        <v>115</v>
      </c>
      <c r="T119" s="44">
        <v>1968</v>
      </c>
      <c r="U119" s="44">
        <v>75</v>
      </c>
      <c r="V119" s="42" t="s">
        <v>155</v>
      </c>
      <c r="W119" s="42" t="s">
        <v>101</v>
      </c>
      <c r="X119" s="45">
        <v>5</v>
      </c>
      <c r="Y119" s="45">
        <v>2</v>
      </c>
      <c r="Z119" s="42" t="s">
        <v>102</v>
      </c>
      <c r="AA119" s="46"/>
      <c r="AB119" s="46"/>
      <c r="AC119" s="42" t="s">
        <v>40</v>
      </c>
      <c r="AD119" s="42"/>
      <c r="AE119" s="39">
        <f>VLOOKUP(A119,SVerweis!$A$2:$C$154,3,FALSE)</f>
        <v>43294</v>
      </c>
      <c r="AF119" s="40">
        <f>VLOOKUP(A119,SVerweis!$A$2:$D$154,4,FALSE)</f>
        <v>10</v>
      </c>
      <c r="AG119" s="39" t="str">
        <f>VLOOKUP(A119,SVerweis!$A$2:$E$154,5,FALSE)</f>
        <v>28.03.2019</v>
      </c>
      <c r="AH119" s="40">
        <f>VLOOKUP(A119,SVerweis!$A$2:$F$154,6,FALSE)</f>
        <v>21100</v>
      </c>
      <c r="AI119" s="41">
        <f t="shared" si="1"/>
        <v>29836.627906976744</v>
      </c>
    </row>
    <row r="120" spans="1:35" s="33" customFormat="1" ht="30.4" customHeight="1" x14ac:dyDescent="0.2">
      <c r="A120" s="34" t="s">
        <v>1005</v>
      </c>
      <c r="B120" s="34" t="s">
        <v>1006</v>
      </c>
      <c r="C120" s="34" t="s">
        <v>86</v>
      </c>
      <c r="D120" s="34" t="s">
        <v>87</v>
      </c>
      <c r="E120" s="34" t="s">
        <v>88</v>
      </c>
      <c r="F120" s="34" t="s">
        <v>139</v>
      </c>
      <c r="G120" s="34" t="s">
        <v>90</v>
      </c>
      <c r="H120" s="34" t="s">
        <v>1007</v>
      </c>
      <c r="I120" s="34" t="s">
        <v>141</v>
      </c>
      <c r="J120" s="34" t="s">
        <v>93</v>
      </c>
      <c r="K120" s="35">
        <v>43305</v>
      </c>
      <c r="L120" s="34" t="s">
        <v>1008</v>
      </c>
      <c r="M120" s="34" t="s">
        <v>110</v>
      </c>
      <c r="N120" s="34" t="s">
        <v>908</v>
      </c>
      <c r="O120" s="42" t="s">
        <v>36</v>
      </c>
      <c r="P120" s="34" t="s">
        <v>1009</v>
      </c>
      <c r="Q120" s="34" t="s">
        <v>1010</v>
      </c>
      <c r="R120" s="34" t="s">
        <v>911</v>
      </c>
      <c r="S120" s="34"/>
      <c r="T120" s="36">
        <v>1968</v>
      </c>
      <c r="U120" s="36">
        <v>75</v>
      </c>
      <c r="V120" s="34" t="s">
        <v>155</v>
      </c>
      <c r="W120" s="34" t="s">
        <v>101</v>
      </c>
      <c r="X120" s="37">
        <v>5</v>
      </c>
      <c r="Y120" s="37"/>
      <c r="Z120" s="34" t="s">
        <v>102</v>
      </c>
      <c r="AA120" s="38"/>
      <c r="AB120" s="38"/>
      <c r="AC120" s="34" t="s">
        <v>40</v>
      </c>
      <c r="AD120" s="34"/>
      <c r="AE120" s="39">
        <f>VLOOKUP(A120,SVerweis!$A$2:$C$154,3,FALSE)</f>
        <v>43305</v>
      </c>
      <c r="AF120" s="40">
        <f>VLOOKUP(A120,SVerweis!$A$2:$D$154,4,FALSE)</f>
        <v>10</v>
      </c>
      <c r="AG120" s="39" t="str">
        <f>VLOOKUP(A120,SVerweis!$A$2:$E$154,5,FALSE)</f>
        <v>26.03.2019</v>
      </c>
      <c r="AH120" s="40">
        <f>VLOOKUP(A120,SVerweis!$A$2:$F$154,6,FALSE)</f>
        <v>15231</v>
      </c>
      <c r="AI120" s="41">
        <f t="shared" si="1"/>
        <v>22676.18367346939</v>
      </c>
    </row>
    <row r="121" spans="1:35" s="33" customFormat="1" ht="35.1" customHeight="1" x14ac:dyDescent="0.2">
      <c r="A121" s="42" t="s">
        <v>1011</v>
      </c>
      <c r="B121" s="42" t="s">
        <v>1012</v>
      </c>
      <c r="C121" s="42" t="s">
        <v>86</v>
      </c>
      <c r="D121" s="42" t="s">
        <v>87</v>
      </c>
      <c r="E121" s="42" t="s">
        <v>88</v>
      </c>
      <c r="F121" s="42" t="s">
        <v>280</v>
      </c>
      <c r="G121" s="42" t="s">
        <v>245</v>
      </c>
      <c r="H121" s="42" t="s">
        <v>1013</v>
      </c>
      <c r="I121" s="42"/>
      <c r="J121" s="42" t="s">
        <v>93</v>
      </c>
      <c r="K121" s="43">
        <v>43332</v>
      </c>
      <c r="L121" s="42" t="s">
        <v>1014</v>
      </c>
      <c r="M121" s="42" t="s">
        <v>1015</v>
      </c>
      <c r="N121" s="42" t="s">
        <v>1016</v>
      </c>
      <c r="O121" s="34" t="s">
        <v>45</v>
      </c>
      <c r="P121" s="42" t="s">
        <v>1017</v>
      </c>
      <c r="Q121" s="42" t="s">
        <v>1018</v>
      </c>
      <c r="R121" s="42" t="s">
        <v>1019</v>
      </c>
      <c r="S121" s="42" t="s">
        <v>126</v>
      </c>
      <c r="T121" s="44">
        <v>1968</v>
      </c>
      <c r="U121" s="44">
        <v>110</v>
      </c>
      <c r="V121" s="42" t="s">
        <v>100</v>
      </c>
      <c r="W121" s="42" t="s">
        <v>227</v>
      </c>
      <c r="X121" s="45">
        <v>5</v>
      </c>
      <c r="Y121" s="45">
        <v>5</v>
      </c>
      <c r="Z121" s="42" t="s">
        <v>102</v>
      </c>
      <c r="AA121" s="46">
        <v>4.9000000000000004</v>
      </c>
      <c r="AB121" s="46">
        <v>128</v>
      </c>
      <c r="AC121" s="42" t="s">
        <v>40</v>
      </c>
      <c r="AD121" s="42" t="s">
        <v>103</v>
      </c>
      <c r="AE121" s="39">
        <f>VLOOKUP(A121,SVerweis!$A$2:$C$154,3,FALSE)</f>
        <v>43332</v>
      </c>
      <c r="AF121" s="40">
        <f>VLOOKUP(A121,SVerweis!$A$2:$D$154,4,FALSE)</f>
        <v>10</v>
      </c>
      <c r="AG121" s="39" t="str">
        <f>VLOOKUP(A121,SVerweis!$A$2:$E$154,5,FALSE)</f>
        <v>30.03.2019</v>
      </c>
      <c r="AH121" s="40">
        <f>VLOOKUP(A121,SVerweis!$A$2:$F$154,6,FALSE)</f>
        <v>29890</v>
      </c>
      <c r="AI121" s="41">
        <f t="shared" si="1"/>
        <v>49127.027027027019</v>
      </c>
    </row>
    <row r="122" spans="1:35" s="33" customFormat="1" ht="30.4" customHeight="1" x14ac:dyDescent="0.2">
      <c r="A122" s="42" t="s">
        <v>1020</v>
      </c>
      <c r="B122" s="42" t="s">
        <v>1021</v>
      </c>
      <c r="C122" s="42" t="s">
        <v>86</v>
      </c>
      <c r="D122" s="42" t="s">
        <v>87</v>
      </c>
      <c r="E122" s="42" t="s">
        <v>88</v>
      </c>
      <c r="F122" s="42" t="s">
        <v>280</v>
      </c>
      <c r="G122" s="42" t="s">
        <v>245</v>
      </c>
      <c r="H122" s="42" t="s">
        <v>1022</v>
      </c>
      <c r="I122" s="42" t="s">
        <v>1023</v>
      </c>
      <c r="J122" s="42" t="s">
        <v>93</v>
      </c>
      <c r="K122" s="43">
        <v>43355</v>
      </c>
      <c r="L122" s="42" t="s">
        <v>1024</v>
      </c>
      <c r="M122" s="42" t="s">
        <v>297</v>
      </c>
      <c r="N122" s="42" t="s">
        <v>930</v>
      </c>
      <c r="O122" s="34" t="s">
        <v>46</v>
      </c>
      <c r="P122" s="42" t="s">
        <v>1025</v>
      </c>
      <c r="Q122" s="42" t="s">
        <v>1026</v>
      </c>
      <c r="R122" s="42" t="s">
        <v>933</v>
      </c>
      <c r="S122" s="42" t="s">
        <v>115</v>
      </c>
      <c r="T122" s="44">
        <v>1968</v>
      </c>
      <c r="U122" s="44">
        <v>110</v>
      </c>
      <c r="V122" s="42" t="s">
        <v>155</v>
      </c>
      <c r="W122" s="42" t="s">
        <v>227</v>
      </c>
      <c r="X122" s="45">
        <v>2</v>
      </c>
      <c r="Y122" s="45">
        <v>3</v>
      </c>
      <c r="Z122" s="42" t="s">
        <v>102</v>
      </c>
      <c r="AA122" s="46">
        <v>7.3</v>
      </c>
      <c r="AB122" s="46">
        <v>190</v>
      </c>
      <c r="AC122" s="42" t="s">
        <v>40</v>
      </c>
      <c r="AD122" s="42"/>
      <c r="AE122" s="39">
        <f>VLOOKUP(A122,SVerweis!$A$2:$C$154,3,FALSE)</f>
        <v>43355</v>
      </c>
      <c r="AF122" s="40">
        <f>VLOOKUP(A122,SVerweis!$A$2:$D$154,4,FALSE)</f>
        <v>10</v>
      </c>
      <c r="AG122" s="39" t="str">
        <f>VLOOKUP(A122,SVerweis!$A$2:$E$154,5,FALSE)</f>
        <v>26.03.2019</v>
      </c>
      <c r="AH122" s="40">
        <f>VLOOKUP(A122,SVerweis!$A$2:$F$154,6,FALSE)</f>
        <v>12455</v>
      </c>
      <c r="AI122" s="41">
        <f t="shared" si="1"/>
        <v>23294.48717948718</v>
      </c>
    </row>
    <row r="123" spans="1:35" s="33" customFormat="1" ht="35.1" customHeight="1" x14ac:dyDescent="0.2">
      <c r="A123" s="34" t="s">
        <v>1027</v>
      </c>
      <c r="B123" s="34" t="s">
        <v>1028</v>
      </c>
      <c r="C123" s="34" t="s">
        <v>86</v>
      </c>
      <c r="D123" s="34" t="s">
        <v>87</v>
      </c>
      <c r="E123" s="34" t="s">
        <v>88</v>
      </c>
      <c r="F123" s="34" t="s">
        <v>147</v>
      </c>
      <c r="G123" s="34" t="s">
        <v>90</v>
      </c>
      <c r="H123" s="34" t="s">
        <v>1029</v>
      </c>
      <c r="I123" s="34"/>
      <c r="J123" s="34" t="s">
        <v>93</v>
      </c>
      <c r="K123" s="35">
        <v>43376</v>
      </c>
      <c r="L123" s="34" t="s">
        <v>1030</v>
      </c>
      <c r="M123" s="34" t="s">
        <v>95</v>
      </c>
      <c r="N123" s="34" t="s">
        <v>1031</v>
      </c>
      <c r="O123" s="34" t="s">
        <v>45</v>
      </c>
      <c r="P123" s="34" t="s">
        <v>1032</v>
      </c>
      <c r="Q123" s="34" t="s">
        <v>1033</v>
      </c>
      <c r="R123" s="34" t="s">
        <v>1034</v>
      </c>
      <c r="S123" s="34" t="s">
        <v>743</v>
      </c>
      <c r="T123" s="36">
        <v>1598</v>
      </c>
      <c r="U123" s="36">
        <v>85</v>
      </c>
      <c r="V123" s="34" t="s">
        <v>100</v>
      </c>
      <c r="W123" s="34" t="s">
        <v>101</v>
      </c>
      <c r="X123" s="37">
        <v>5</v>
      </c>
      <c r="Y123" s="37">
        <v>5</v>
      </c>
      <c r="Z123" s="34" t="s">
        <v>102</v>
      </c>
      <c r="AA123" s="38">
        <v>4</v>
      </c>
      <c r="AB123" s="38">
        <v>105</v>
      </c>
      <c r="AC123" s="34" t="s">
        <v>41</v>
      </c>
      <c r="AD123" s="34" t="s">
        <v>127</v>
      </c>
      <c r="AE123" s="39">
        <f>VLOOKUP(A123,SVerweis!$A$2:$C$154,3,FALSE)</f>
        <v>43376</v>
      </c>
      <c r="AF123" s="40">
        <f>VLOOKUP(A123,SVerweis!$A$2:$D$154,4,FALSE)</f>
        <v>10</v>
      </c>
      <c r="AG123" s="39" t="str">
        <f>VLOOKUP(A123,SVerweis!$A$2:$E$154,5,FALSE)</f>
        <v>30.03.2019</v>
      </c>
      <c r="AH123" s="40">
        <f>VLOOKUP(A123,SVerweis!$A$2:$F$154,6,FALSE)</f>
        <v>25380</v>
      </c>
      <c r="AI123" s="41">
        <f t="shared" si="1"/>
        <v>52022.752808988764</v>
      </c>
    </row>
    <row r="124" spans="1:35" s="33" customFormat="1" ht="35.1" customHeight="1" x14ac:dyDescent="0.2">
      <c r="A124" s="42" t="s">
        <v>1035</v>
      </c>
      <c r="B124" s="42" t="s">
        <v>1036</v>
      </c>
      <c r="C124" s="42" t="s">
        <v>86</v>
      </c>
      <c r="D124" s="42" t="s">
        <v>87</v>
      </c>
      <c r="E124" s="42" t="s">
        <v>88</v>
      </c>
      <c r="F124" s="42" t="s">
        <v>147</v>
      </c>
      <c r="G124" s="42" t="s">
        <v>90</v>
      </c>
      <c r="H124" s="42" t="s">
        <v>1037</v>
      </c>
      <c r="I124" s="42"/>
      <c r="J124" s="42" t="s">
        <v>93</v>
      </c>
      <c r="K124" s="43">
        <v>43368</v>
      </c>
      <c r="L124" s="42" t="s">
        <v>1038</v>
      </c>
      <c r="M124" s="42" t="s">
        <v>95</v>
      </c>
      <c r="N124" s="42" t="s">
        <v>1031</v>
      </c>
      <c r="O124" s="34" t="s">
        <v>45</v>
      </c>
      <c r="P124" s="42" t="s">
        <v>1039</v>
      </c>
      <c r="Q124" s="42" t="s">
        <v>1040</v>
      </c>
      <c r="R124" s="42" t="s">
        <v>1034</v>
      </c>
      <c r="S124" s="42" t="s">
        <v>743</v>
      </c>
      <c r="T124" s="44">
        <v>1598</v>
      </c>
      <c r="U124" s="44">
        <v>85</v>
      </c>
      <c r="V124" s="42" t="s">
        <v>100</v>
      </c>
      <c r="W124" s="42" t="s">
        <v>101</v>
      </c>
      <c r="X124" s="45">
        <v>5</v>
      </c>
      <c r="Y124" s="45">
        <v>5</v>
      </c>
      <c r="Z124" s="42" t="s">
        <v>102</v>
      </c>
      <c r="AA124" s="46">
        <v>4</v>
      </c>
      <c r="AB124" s="46">
        <v>105</v>
      </c>
      <c r="AC124" s="42" t="s">
        <v>41</v>
      </c>
      <c r="AD124" s="42" t="s">
        <v>127</v>
      </c>
      <c r="AE124" s="39">
        <f>VLOOKUP(A124,SVerweis!$A$2:$C$154,3,FALSE)</f>
        <v>43368</v>
      </c>
      <c r="AF124" s="40">
        <f>VLOOKUP(A124,SVerweis!$A$2:$D$154,4,FALSE)</f>
        <v>10</v>
      </c>
      <c r="AG124" s="39">
        <v>43497</v>
      </c>
      <c r="AH124" s="40">
        <v>6288</v>
      </c>
      <c r="AI124" s="41">
        <f t="shared" si="1"/>
        <v>17763.333333333332</v>
      </c>
    </row>
    <row r="125" spans="1:35" s="33" customFormat="1" ht="35.1" customHeight="1" x14ac:dyDescent="0.2">
      <c r="A125" s="34" t="s">
        <v>1041</v>
      </c>
      <c r="B125" s="34" t="s">
        <v>1042</v>
      </c>
      <c r="C125" s="34" t="s">
        <v>86</v>
      </c>
      <c r="D125" s="34" t="s">
        <v>87</v>
      </c>
      <c r="E125" s="34" t="s">
        <v>88</v>
      </c>
      <c r="F125" s="34" t="s">
        <v>119</v>
      </c>
      <c r="G125" s="34" t="s">
        <v>90</v>
      </c>
      <c r="H125" s="34" t="s">
        <v>1043</v>
      </c>
      <c r="I125" s="34"/>
      <c r="J125" s="34" t="s">
        <v>93</v>
      </c>
      <c r="K125" s="35">
        <v>43371</v>
      </c>
      <c r="L125" s="34" t="s">
        <v>1044</v>
      </c>
      <c r="M125" s="34" t="s">
        <v>95</v>
      </c>
      <c r="N125" s="34" t="s">
        <v>1031</v>
      </c>
      <c r="O125" s="34" t="s">
        <v>45</v>
      </c>
      <c r="P125" s="34" t="s">
        <v>1045</v>
      </c>
      <c r="Q125" s="34" t="s">
        <v>1046</v>
      </c>
      <c r="R125" s="34" t="s">
        <v>1034</v>
      </c>
      <c r="S125" s="34" t="s">
        <v>126</v>
      </c>
      <c r="T125" s="36">
        <v>1598</v>
      </c>
      <c r="U125" s="36">
        <v>85</v>
      </c>
      <c r="V125" s="34" t="s">
        <v>100</v>
      </c>
      <c r="W125" s="34" t="s">
        <v>101</v>
      </c>
      <c r="X125" s="37">
        <v>5</v>
      </c>
      <c r="Y125" s="37">
        <v>5</v>
      </c>
      <c r="Z125" s="34" t="s">
        <v>102</v>
      </c>
      <c r="AA125" s="38">
        <v>4</v>
      </c>
      <c r="AB125" s="38">
        <v>105</v>
      </c>
      <c r="AC125" s="34" t="s">
        <v>41</v>
      </c>
      <c r="AD125" s="34" t="s">
        <v>127</v>
      </c>
      <c r="AE125" s="39">
        <f>VLOOKUP(A125,SVerweis!$A$2:$C$154,3,FALSE)</f>
        <v>43371</v>
      </c>
      <c r="AF125" s="40">
        <f>VLOOKUP(A125,SVerweis!$A$2:$D$154,4,FALSE)</f>
        <v>10</v>
      </c>
      <c r="AG125" s="39" t="str">
        <f>VLOOKUP(A125,SVerweis!$A$2:$E$154,5,FALSE)</f>
        <v>23.03.2019</v>
      </c>
      <c r="AH125" s="40">
        <f>VLOOKUP(A125,SVerweis!$A$2:$F$154,6,FALSE)</f>
        <v>6421</v>
      </c>
      <c r="AI125" s="41">
        <f t="shared" si="1"/>
        <v>13295.539772727274</v>
      </c>
    </row>
    <row r="126" spans="1:35" s="33" customFormat="1" ht="35.1" customHeight="1" x14ac:dyDescent="0.2">
      <c r="A126" s="42" t="s">
        <v>1047</v>
      </c>
      <c r="B126" s="42" t="s">
        <v>1048</v>
      </c>
      <c r="C126" s="42" t="s">
        <v>86</v>
      </c>
      <c r="D126" s="42" t="s">
        <v>87</v>
      </c>
      <c r="E126" s="42" t="s">
        <v>88</v>
      </c>
      <c r="F126" s="42" t="s">
        <v>119</v>
      </c>
      <c r="G126" s="42" t="s">
        <v>90</v>
      </c>
      <c r="H126" s="42" t="s">
        <v>1049</v>
      </c>
      <c r="I126" s="42" t="s">
        <v>161</v>
      </c>
      <c r="J126" s="42" t="s">
        <v>93</v>
      </c>
      <c r="K126" s="43">
        <v>43495</v>
      </c>
      <c r="L126" s="42" t="s">
        <v>1050</v>
      </c>
      <c r="M126" s="42" t="s">
        <v>95</v>
      </c>
      <c r="N126" s="42" t="s">
        <v>163</v>
      </c>
      <c r="O126" s="42" t="s">
        <v>42</v>
      </c>
      <c r="P126" s="42" t="s">
        <v>1051</v>
      </c>
      <c r="Q126" s="42" t="s">
        <v>1052</v>
      </c>
      <c r="R126" s="42" t="s">
        <v>166</v>
      </c>
      <c r="S126" s="42" t="s">
        <v>126</v>
      </c>
      <c r="T126" s="44">
        <v>1598</v>
      </c>
      <c r="U126" s="44">
        <v>88</v>
      </c>
      <c r="V126" s="42" t="s">
        <v>100</v>
      </c>
      <c r="W126" s="42" t="s">
        <v>101</v>
      </c>
      <c r="X126" s="45">
        <v>5</v>
      </c>
      <c r="Y126" s="45">
        <v>5</v>
      </c>
      <c r="Z126" s="42" t="s">
        <v>102</v>
      </c>
      <c r="AA126" s="46">
        <v>4</v>
      </c>
      <c r="AB126" s="46">
        <v>104</v>
      </c>
      <c r="AC126" s="42" t="s">
        <v>40</v>
      </c>
      <c r="AD126" s="42" t="s">
        <v>127</v>
      </c>
      <c r="AE126" s="39">
        <f>VLOOKUP(A126,SVerweis!$A$2:$C$154,3,FALSE)</f>
        <v>43495</v>
      </c>
      <c r="AF126" s="40">
        <f>VLOOKUP(A126,SVerweis!$A$2:$D$154,4,FALSE)</f>
        <v>10</v>
      </c>
      <c r="AG126" s="39">
        <v>43532</v>
      </c>
      <c r="AH126" s="40">
        <v>2167</v>
      </c>
      <c r="AI126" s="41">
        <f t="shared" si="1"/>
        <v>21278.513513513513</v>
      </c>
    </row>
    <row r="127" spans="1:35" s="33" customFormat="1" ht="30.4" customHeight="1" x14ac:dyDescent="0.2">
      <c r="A127" s="34" t="s">
        <v>1053</v>
      </c>
      <c r="B127" s="34" t="s">
        <v>1054</v>
      </c>
      <c r="C127" s="34" t="s">
        <v>86</v>
      </c>
      <c r="D127" s="34" t="s">
        <v>87</v>
      </c>
      <c r="E127" s="34" t="s">
        <v>88</v>
      </c>
      <c r="F127" s="34" t="s">
        <v>130</v>
      </c>
      <c r="G127" s="34" t="s">
        <v>90</v>
      </c>
      <c r="H127" s="34" t="s">
        <v>107</v>
      </c>
      <c r="I127" s="34"/>
      <c r="J127" s="34" t="s">
        <v>93</v>
      </c>
      <c r="K127" s="35">
        <v>43397</v>
      </c>
      <c r="L127" s="34" t="s">
        <v>1055</v>
      </c>
      <c r="M127" s="34" t="s">
        <v>188</v>
      </c>
      <c r="N127" s="34" t="s">
        <v>1056</v>
      </c>
      <c r="O127" s="42" t="s">
        <v>36</v>
      </c>
      <c r="P127" s="34" t="s">
        <v>1057</v>
      </c>
      <c r="Q127" s="34" t="s">
        <v>1058</v>
      </c>
      <c r="R127" s="34" t="s">
        <v>1059</v>
      </c>
      <c r="S127" s="34" t="s">
        <v>115</v>
      </c>
      <c r="T127" s="36">
        <v>1395</v>
      </c>
      <c r="U127" s="36">
        <v>96</v>
      </c>
      <c r="V127" s="34" t="s">
        <v>155</v>
      </c>
      <c r="W127" s="34" t="s">
        <v>101</v>
      </c>
      <c r="X127" s="37">
        <v>6</v>
      </c>
      <c r="Y127" s="37">
        <v>7</v>
      </c>
      <c r="Z127" s="34" t="s">
        <v>193</v>
      </c>
      <c r="AA127" s="38">
        <v>6.7</v>
      </c>
      <c r="AB127" s="38">
        <v>152</v>
      </c>
      <c r="AC127" s="34" t="s">
        <v>41</v>
      </c>
      <c r="AD127" s="34" t="s">
        <v>194</v>
      </c>
      <c r="AE127" s="39">
        <f>VLOOKUP(A127,SVerweis!$A$2:$C$154,3,FALSE)</f>
        <v>43397</v>
      </c>
      <c r="AF127" s="40">
        <f>VLOOKUP(A127,SVerweis!$A$2:$D$154,4,FALSE)</f>
        <v>10</v>
      </c>
      <c r="AG127" s="39" t="str">
        <f>VLOOKUP(A127,SVerweis!$A$2:$E$154,5,FALSE)</f>
        <v>18.03.2019</v>
      </c>
      <c r="AH127" s="40">
        <f>VLOOKUP(A127,SVerweis!$A$2:$F$154,6,FALSE)</f>
        <v>8767</v>
      </c>
      <c r="AI127" s="41">
        <f t="shared" si="1"/>
        <v>22043.482758620688</v>
      </c>
    </row>
    <row r="128" spans="1:35" s="33" customFormat="1" ht="35.1" customHeight="1" x14ac:dyDescent="0.2">
      <c r="A128" s="42" t="s">
        <v>1060</v>
      </c>
      <c r="B128" s="42" t="s">
        <v>1061</v>
      </c>
      <c r="C128" s="42" t="s">
        <v>86</v>
      </c>
      <c r="D128" s="42" t="s">
        <v>87</v>
      </c>
      <c r="E128" s="42" t="s">
        <v>88</v>
      </c>
      <c r="F128" s="42" t="s">
        <v>169</v>
      </c>
      <c r="G128" s="42" t="s">
        <v>90</v>
      </c>
      <c r="H128" s="42" t="s">
        <v>1062</v>
      </c>
      <c r="I128" s="42"/>
      <c r="J128" s="42" t="s">
        <v>93</v>
      </c>
      <c r="K128" s="43">
        <v>43376</v>
      </c>
      <c r="L128" s="42" t="s">
        <v>1063</v>
      </c>
      <c r="M128" s="42" t="s">
        <v>95</v>
      </c>
      <c r="N128" s="42" t="s">
        <v>1031</v>
      </c>
      <c r="O128" s="34" t="s">
        <v>45</v>
      </c>
      <c r="P128" s="42" t="s">
        <v>1064</v>
      </c>
      <c r="Q128" s="42" t="s">
        <v>1065</v>
      </c>
      <c r="R128" s="42" t="s">
        <v>1034</v>
      </c>
      <c r="S128" s="42" t="s">
        <v>743</v>
      </c>
      <c r="T128" s="44">
        <v>1598</v>
      </c>
      <c r="U128" s="44">
        <v>85</v>
      </c>
      <c r="V128" s="42" t="s">
        <v>100</v>
      </c>
      <c r="W128" s="42" t="s">
        <v>101</v>
      </c>
      <c r="X128" s="45">
        <v>5</v>
      </c>
      <c r="Y128" s="45">
        <v>5</v>
      </c>
      <c r="Z128" s="42" t="s">
        <v>102</v>
      </c>
      <c r="AA128" s="46">
        <v>4</v>
      </c>
      <c r="AB128" s="46">
        <v>105</v>
      </c>
      <c r="AC128" s="42" t="s">
        <v>41</v>
      </c>
      <c r="AD128" s="42" t="s">
        <v>127</v>
      </c>
      <c r="AE128" s="39">
        <f>VLOOKUP(A128,SVerweis!$A$2:$C$154,3,FALSE)</f>
        <v>43376</v>
      </c>
      <c r="AF128" s="40">
        <f>VLOOKUP(A128,SVerweis!$A$2:$D$154,4,FALSE)</f>
        <v>10</v>
      </c>
      <c r="AG128" s="39" t="str">
        <f>VLOOKUP(A128,SVerweis!$A$2:$E$154,5,FALSE)</f>
        <v>23.03.2019</v>
      </c>
      <c r="AH128" s="40">
        <f>VLOOKUP(A128,SVerweis!$A$2:$F$154,6,FALSE)</f>
        <v>15609</v>
      </c>
      <c r="AI128" s="41">
        <f t="shared" si="1"/>
        <v>33296.111111111117</v>
      </c>
    </row>
    <row r="129" spans="1:35" s="33" customFormat="1" ht="35.1" customHeight="1" x14ac:dyDescent="0.2">
      <c r="A129" s="34" t="s">
        <v>1066</v>
      </c>
      <c r="B129" s="34" t="s">
        <v>1067</v>
      </c>
      <c r="C129" s="34" t="s">
        <v>86</v>
      </c>
      <c r="D129" s="34" t="s">
        <v>87</v>
      </c>
      <c r="E129" s="34" t="s">
        <v>88</v>
      </c>
      <c r="F129" s="34" t="s">
        <v>106</v>
      </c>
      <c r="G129" s="34" t="s">
        <v>90</v>
      </c>
      <c r="H129" s="34" t="s">
        <v>1068</v>
      </c>
      <c r="I129" s="34"/>
      <c r="J129" s="34" t="s">
        <v>93</v>
      </c>
      <c r="K129" s="35">
        <v>43378</v>
      </c>
      <c r="L129" s="34" t="s">
        <v>1069</v>
      </c>
      <c r="M129" s="34" t="s">
        <v>724</v>
      </c>
      <c r="N129" s="34" t="s">
        <v>1070</v>
      </c>
      <c r="O129" s="42" t="s">
        <v>36</v>
      </c>
      <c r="P129" s="34" t="s">
        <v>1071</v>
      </c>
      <c r="Q129" s="34" t="s">
        <v>1072</v>
      </c>
      <c r="R129" s="34" t="s">
        <v>1073</v>
      </c>
      <c r="S129" s="34" t="s">
        <v>115</v>
      </c>
      <c r="T129" s="36">
        <v>1968</v>
      </c>
      <c r="U129" s="36">
        <v>110</v>
      </c>
      <c r="V129" s="34" t="s">
        <v>100</v>
      </c>
      <c r="W129" s="34" t="s">
        <v>227</v>
      </c>
      <c r="X129" s="37">
        <v>6</v>
      </c>
      <c r="Y129" s="37">
        <v>7</v>
      </c>
      <c r="Z129" s="34" t="s">
        <v>102</v>
      </c>
      <c r="AA129" s="38">
        <v>5.7</v>
      </c>
      <c r="AB129" s="38">
        <v>149</v>
      </c>
      <c r="AC129" s="34" t="s">
        <v>40</v>
      </c>
      <c r="AD129" s="34" t="s">
        <v>116</v>
      </c>
      <c r="AE129" s="39">
        <f>VLOOKUP(A129,SVerweis!$A$2:$C$154,3,FALSE)</f>
        <v>43378</v>
      </c>
      <c r="AF129" s="40">
        <f>VLOOKUP(A129,SVerweis!$A$2:$D$154,4,FALSE)</f>
        <v>10</v>
      </c>
      <c r="AG129" s="39" t="str">
        <f>VLOOKUP(A129,SVerweis!$A$2:$E$154,5,FALSE)</f>
        <v>29.03.2019</v>
      </c>
      <c r="AH129" s="40">
        <f>VLOOKUP(A129,SVerweis!$A$2:$F$154,6,FALSE)</f>
        <v>31490</v>
      </c>
      <c r="AI129" s="41">
        <f t="shared" si="1"/>
        <v>65658.28571428571</v>
      </c>
    </row>
    <row r="130" spans="1:35" s="33" customFormat="1" ht="35.1" customHeight="1" x14ac:dyDescent="0.2">
      <c r="A130" s="42" t="s">
        <v>1074</v>
      </c>
      <c r="B130" s="42" t="s">
        <v>1075</v>
      </c>
      <c r="C130" s="42" t="s">
        <v>86</v>
      </c>
      <c r="D130" s="42" t="s">
        <v>87</v>
      </c>
      <c r="E130" s="42" t="s">
        <v>88</v>
      </c>
      <c r="F130" s="42" t="s">
        <v>147</v>
      </c>
      <c r="G130" s="42" t="s">
        <v>90</v>
      </c>
      <c r="H130" s="42" t="s">
        <v>1076</v>
      </c>
      <c r="I130" s="42"/>
      <c r="J130" s="42" t="s">
        <v>93</v>
      </c>
      <c r="K130" s="43">
        <v>43361</v>
      </c>
      <c r="L130" s="42" t="s">
        <v>1077</v>
      </c>
      <c r="M130" s="42" t="s">
        <v>95</v>
      </c>
      <c r="N130" s="42" t="s">
        <v>783</v>
      </c>
      <c r="O130" s="34" t="s">
        <v>45</v>
      </c>
      <c r="P130" s="42" t="s">
        <v>1078</v>
      </c>
      <c r="Q130" s="42" t="s">
        <v>1079</v>
      </c>
      <c r="R130" s="42" t="s">
        <v>786</v>
      </c>
      <c r="S130" s="42" t="s">
        <v>743</v>
      </c>
      <c r="T130" s="44">
        <v>1598</v>
      </c>
      <c r="U130" s="44">
        <v>85</v>
      </c>
      <c r="V130" s="42" t="s">
        <v>100</v>
      </c>
      <c r="W130" s="42" t="s">
        <v>101</v>
      </c>
      <c r="X130" s="45">
        <v>5</v>
      </c>
      <c r="Y130" s="45">
        <v>5</v>
      </c>
      <c r="Z130" s="42" t="s">
        <v>102</v>
      </c>
      <c r="AA130" s="46">
        <v>3.9</v>
      </c>
      <c r="AB130" s="46">
        <v>103</v>
      </c>
      <c r="AC130" s="42" t="s">
        <v>40</v>
      </c>
      <c r="AD130" s="42" t="s">
        <v>127</v>
      </c>
      <c r="AE130" s="39">
        <f>VLOOKUP(A130,SVerweis!$A$2:$C$154,3,FALSE)</f>
        <v>43361</v>
      </c>
      <c r="AF130" s="40">
        <f>VLOOKUP(A130,SVerweis!$A$2:$D$154,4,FALSE)</f>
        <v>10</v>
      </c>
      <c r="AG130" s="39" t="str">
        <f>VLOOKUP(A130,SVerweis!$A$2:$E$154,5,FALSE)</f>
        <v>30.03.2019</v>
      </c>
      <c r="AH130" s="40">
        <f>VLOOKUP(A130,SVerweis!$A$2:$F$154,6,FALSE)</f>
        <v>20218</v>
      </c>
      <c r="AI130" s="41">
        <f t="shared" si="1"/>
        <v>38217.202072538857</v>
      </c>
    </row>
    <row r="131" spans="1:35" s="33" customFormat="1" ht="35.1" customHeight="1" x14ac:dyDescent="0.2">
      <c r="A131" s="34" t="s">
        <v>1080</v>
      </c>
      <c r="B131" s="34" t="s">
        <v>1081</v>
      </c>
      <c r="C131" s="34" t="s">
        <v>86</v>
      </c>
      <c r="D131" s="34" t="s">
        <v>87</v>
      </c>
      <c r="E131" s="34" t="s">
        <v>88</v>
      </c>
      <c r="F131" s="34" t="s">
        <v>147</v>
      </c>
      <c r="G131" s="34" t="s">
        <v>90</v>
      </c>
      <c r="H131" s="34" t="s">
        <v>1082</v>
      </c>
      <c r="I131" s="34"/>
      <c r="J131" s="34" t="s">
        <v>93</v>
      </c>
      <c r="K131" s="35">
        <v>43376</v>
      </c>
      <c r="L131" s="34" t="s">
        <v>1083</v>
      </c>
      <c r="M131" s="34"/>
      <c r="N131" s="34" t="s">
        <v>1084</v>
      </c>
      <c r="O131" s="42" t="s">
        <v>42</v>
      </c>
      <c r="P131" s="34" t="s">
        <v>1085</v>
      </c>
      <c r="Q131" s="34" t="s">
        <v>1086</v>
      </c>
      <c r="R131" s="34" t="s">
        <v>1087</v>
      </c>
      <c r="S131" s="34" t="s">
        <v>743</v>
      </c>
      <c r="T131" s="36">
        <v>1968</v>
      </c>
      <c r="U131" s="36">
        <v>140</v>
      </c>
      <c r="V131" s="34" t="s">
        <v>100</v>
      </c>
      <c r="W131" s="34" t="s">
        <v>227</v>
      </c>
      <c r="X131" s="37">
        <v>5</v>
      </c>
      <c r="Y131" s="37">
        <v>5</v>
      </c>
      <c r="Z131" s="34" t="s">
        <v>102</v>
      </c>
      <c r="AA131" s="38">
        <v>4.5999999999999996</v>
      </c>
      <c r="AB131" s="38">
        <v>121</v>
      </c>
      <c r="AC131" s="34" t="s">
        <v>43</v>
      </c>
      <c r="AD131" s="34" t="s">
        <v>1088</v>
      </c>
      <c r="AE131" s="39">
        <f>VLOOKUP(A131,SVerweis!$A$2:$C$154,3,FALSE)</f>
        <v>43376</v>
      </c>
      <c r="AF131" s="40">
        <f>VLOOKUP(A131,SVerweis!$A$2:$D$154,4,FALSE)</f>
        <v>10</v>
      </c>
      <c r="AG131" s="39" t="str">
        <f>VLOOKUP(A131,SVerweis!$A$2:$E$154,5,FALSE)</f>
        <v>28.03.2019</v>
      </c>
      <c r="AH131" s="40">
        <f>VLOOKUP(A131,SVerweis!$A$2:$F$154,6,FALSE)</f>
        <v>16336</v>
      </c>
      <c r="AI131" s="41">
        <f t="shared" ref="AI131:AI138" si="2">(AH131-AF131)/(AG131-AE131)*365</f>
        <v>33857.897727272728</v>
      </c>
    </row>
    <row r="132" spans="1:35" s="33" customFormat="1" ht="30.4" customHeight="1" x14ac:dyDescent="0.2">
      <c r="A132" s="42" t="s">
        <v>1089</v>
      </c>
      <c r="B132" s="42" t="s">
        <v>1090</v>
      </c>
      <c r="C132" s="42" t="s">
        <v>86</v>
      </c>
      <c r="D132" s="42" t="s">
        <v>87</v>
      </c>
      <c r="E132" s="42" t="s">
        <v>88</v>
      </c>
      <c r="F132" s="42" t="s">
        <v>119</v>
      </c>
      <c r="G132" s="42" t="s">
        <v>90</v>
      </c>
      <c r="H132" s="42" t="s">
        <v>1091</v>
      </c>
      <c r="I132" s="42"/>
      <c r="J132" s="42" t="s">
        <v>93</v>
      </c>
      <c r="K132" s="43">
        <v>43426</v>
      </c>
      <c r="L132" s="42" t="s">
        <v>1092</v>
      </c>
      <c r="M132" s="42" t="s">
        <v>110</v>
      </c>
      <c r="N132" s="42" t="s">
        <v>908</v>
      </c>
      <c r="O132" s="42" t="s">
        <v>36</v>
      </c>
      <c r="P132" s="42" t="s">
        <v>1093</v>
      </c>
      <c r="Q132" s="42" t="s">
        <v>1094</v>
      </c>
      <c r="R132" s="42" t="s">
        <v>911</v>
      </c>
      <c r="S132" s="42" t="s">
        <v>115</v>
      </c>
      <c r="T132" s="44">
        <v>1968</v>
      </c>
      <c r="U132" s="44">
        <v>75</v>
      </c>
      <c r="V132" s="42" t="s">
        <v>155</v>
      </c>
      <c r="W132" s="42" t="s">
        <v>101</v>
      </c>
      <c r="X132" s="45">
        <v>5</v>
      </c>
      <c r="Y132" s="45">
        <v>2</v>
      </c>
      <c r="Z132" s="42" t="s">
        <v>102</v>
      </c>
      <c r="AA132" s="46"/>
      <c r="AB132" s="46"/>
      <c r="AC132" s="42" t="s">
        <v>40</v>
      </c>
      <c r="AD132" s="42"/>
      <c r="AE132" s="39">
        <f>VLOOKUP(A132,SVerweis!$A$2:$C$154,3,FALSE)</f>
        <v>43426</v>
      </c>
      <c r="AF132" s="40">
        <f>VLOOKUP(A132,SVerweis!$A$2:$D$154,4,FALSE)</f>
        <v>10</v>
      </c>
      <c r="AG132" s="39" t="str">
        <f>VLOOKUP(A132,SVerweis!$A$2:$E$154,5,FALSE)</f>
        <v>29.03.2019</v>
      </c>
      <c r="AH132" s="40">
        <f>VLOOKUP(A132,SVerweis!$A$2:$F$154,6,FALSE)</f>
        <v>9500</v>
      </c>
      <c r="AI132" s="41">
        <f t="shared" si="2"/>
        <v>27274.4094488189</v>
      </c>
    </row>
    <row r="133" spans="1:35" s="33" customFormat="1" ht="30.4" customHeight="1" x14ac:dyDescent="0.2">
      <c r="A133" s="34" t="s">
        <v>1095</v>
      </c>
      <c r="B133" s="34" t="s">
        <v>1096</v>
      </c>
      <c r="C133" s="34" t="s">
        <v>86</v>
      </c>
      <c r="D133" s="34" t="s">
        <v>87</v>
      </c>
      <c r="E133" s="34" t="s">
        <v>88</v>
      </c>
      <c r="F133" s="34" t="s">
        <v>270</v>
      </c>
      <c r="G133" s="34" t="s">
        <v>245</v>
      </c>
      <c r="H133" s="34" t="s">
        <v>1097</v>
      </c>
      <c r="I133" s="34"/>
      <c r="J133" s="34" t="s">
        <v>93</v>
      </c>
      <c r="K133" s="35">
        <v>43390</v>
      </c>
      <c r="L133" s="34" t="s">
        <v>1098</v>
      </c>
      <c r="M133" s="34" t="s">
        <v>884</v>
      </c>
      <c r="N133" s="34" t="s">
        <v>951</v>
      </c>
      <c r="O133" s="34" t="s">
        <v>46</v>
      </c>
      <c r="P133" s="34" t="s">
        <v>1099</v>
      </c>
      <c r="Q133" s="34" t="s">
        <v>1100</v>
      </c>
      <c r="R133" s="34" t="s">
        <v>954</v>
      </c>
      <c r="S133" s="34" t="s">
        <v>115</v>
      </c>
      <c r="T133" s="36">
        <v>1968</v>
      </c>
      <c r="U133" s="36">
        <v>110</v>
      </c>
      <c r="V133" s="34" t="s">
        <v>155</v>
      </c>
      <c r="W133" s="34" t="s">
        <v>101</v>
      </c>
      <c r="X133" s="37">
        <v>7</v>
      </c>
      <c r="Y133" s="37">
        <v>6</v>
      </c>
      <c r="Z133" s="34" t="s">
        <v>102</v>
      </c>
      <c r="AA133" s="38">
        <v>6.8</v>
      </c>
      <c r="AB133" s="38">
        <v>177</v>
      </c>
      <c r="AC133" s="34" t="s">
        <v>40</v>
      </c>
      <c r="AD133" s="34" t="s">
        <v>175</v>
      </c>
      <c r="AE133" s="39">
        <f>VLOOKUP(A133,SVerweis!$A$2:$C$154,3,FALSE)</f>
        <v>43390</v>
      </c>
      <c r="AF133" s="40">
        <f>VLOOKUP(A133,SVerweis!$A$2:$D$154,4,FALSE)</f>
        <v>10</v>
      </c>
      <c r="AG133" s="39" t="str">
        <f>VLOOKUP(A133,SVerweis!$A$2:$E$154,5,FALSE)</f>
        <v>30.03.2019</v>
      </c>
      <c r="AH133" s="40">
        <f>VLOOKUP(A133,SVerweis!$A$2:$F$154,6,FALSE)</f>
        <v>5629</v>
      </c>
      <c r="AI133" s="41">
        <f t="shared" si="2"/>
        <v>12505.701219512197</v>
      </c>
    </row>
    <row r="134" spans="1:35" s="33" customFormat="1" ht="30.4" customHeight="1" x14ac:dyDescent="0.2">
      <c r="A134" s="42" t="s">
        <v>1101</v>
      </c>
      <c r="B134" s="42" t="s">
        <v>1102</v>
      </c>
      <c r="C134" s="42" t="s">
        <v>86</v>
      </c>
      <c r="D134" s="42" t="s">
        <v>87</v>
      </c>
      <c r="E134" s="42" t="s">
        <v>88</v>
      </c>
      <c r="F134" s="42" t="s">
        <v>270</v>
      </c>
      <c r="G134" s="42" t="s">
        <v>245</v>
      </c>
      <c r="H134" s="42" t="s">
        <v>304</v>
      </c>
      <c r="I134" s="42" t="s">
        <v>1103</v>
      </c>
      <c r="J134" s="42" t="s">
        <v>93</v>
      </c>
      <c r="K134" s="43">
        <v>43489</v>
      </c>
      <c r="L134" s="42" t="s">
        <v>1104</v>
      </c>
      <c r="M134" s="42" t="s">
        <v>150</v>
      </c>
      <c r="N134" s="42" t="s">
        <v>1105</v>
      </c>
      <c r="O134" s="34" t="s">
        <v>46</v>
      </c>
      <c r="P134" s="42" t="s">
        <v>1106</v>
      </c>
      <c r="Q134" s="42" t="s">
        <v>1107</v>
      </c>
      <c r="R134" s="42" t="s">
        <v>1108</v>
      </c>
      <c r="S134" s="42" t="s">
        <v>115</v>
      </c>
      <c r="T134" s="44">
        <v>1968</v>
      </c>
      <c r="U134" s="44">
        <v>110</v>
      </c>
      <c r="V134" s="42" t="s">
        <v>155</v>
      </c>
      <c r="W134" s="42" t="s">
        <v>101</v>
      </c>
      <c r="X134" s="45">
        <v>6</v>
      </c>
      <c r="Y134" s="45">
        <v>6</v>
      </c>
      <c r="Z134" s="42" t="s">
        <v>102</v>
      </c>
      <c r="AA134" s="46">
        <v>6.1</v>
      </c>
      <c r="AB134" s="46">
        <v>183</v>
      </c>
      <c r="AC134" s="42" t="s">
        <v>41</v>
      </c>
      <c r="AD134" s="42" t="s">
        <v>175</v>
      </c>
      <c r="AE134" s="39">
        <f>VLOOKUP(A134,SVerweis!$A$2:$C$154,3,FALSE)</f>
        <v>43489</v>
      </c>
      <c r="AF134" s="40">
        <f>VLOOKUP(A134,SVerweis!$A$2:$D$154,4,FALSE)</f>
        <v>10</v>
      </c>
      <c r="AG134" s="39" t="str">
        <f>VLOOKUP(A134,SVerweis!$A$2:$E$154,5,FALSE)</f>
        <v>31.03.2019</v>
      </c>
      <c r="AH134" s="40">
        <f>VLOOKUP(A134,SVerweis!$A$2:$F$154,6,FALSE)</f>
        <v>2500</v>
      </c>
      <c r="AI134" s="41">
        <f t="shared" si="2"/>
        <v>13770.454545454546</v>
      </c>
    </row>
    <row r="135" spans="1:35" s="33" customFormat="1" ht="30.4" customHeight="1" x14ac:dyDescent="0.2">
      <c r="A135" s="34" t="s">
        <v>1109</v>
      </c>
      <c r="B135" s="34" t="s">
        <v>1110</v>
      </c>
      <c r="C135" s="34" t="s">
        <v>86</v>
      </c>
      <c r="D135" s="34" t="s">
        <v>87</v>
      </c>
      <c r="E135" s="34" t="s">
        <v>88</v>
      </c>
      <c r="F135" s="34" t="s">
        <v>270</v>
      </c>
      <c r="G135" s="34" t="s">
        <v>245</v>
      </c>
      <c r="H135" s="34" t="s">
        <v>1111</v>
      </c>
      <c r="I135" s="34"/>
      <c r="J135" s="34" t="s">
        <v>93</v>
      </c>
      <c r="K135" s="35">
        <v>43445</v>
      </c>
      <c r="L135" s="34" t="s">
        <v>1112</v>
      </c>
      <c r="M135" s="34" t="s">
        <v>150</v>
      </c>
      <c r="N135" s="34" t="s">
        <v>1105</v>
      </c>
      <c r="O135" s="34" t="s">
        <v>46</v>
      </c>
      <c r="P135" s="34" t="s">
        <v>1113</v>
      </c>
      <c r="Q135" s="34" t="s">
        <v>1114</v>
      </c>
      <c r="R135" s="34" t="s">
        <v>1108</v>
      </c>
      <c r="S135" s="34" t="s">
        <v>115</v>
      </c>
      <c r="T135" s="36">
        <v>1968</v>
      </c>
      <c r="U135" s="36">
        <v>110</v>
      </c>
      <c r="V135" s="34" t="s">
        <v>155</v>
      </c>
      <c r="W135" s="34" t="s">
        <v>101</v>
      </c>
      <c r="X135" s="37">
        <v>6</v>
      </c>
      <c r="Y135" s="37">
        <v>6</v>
      </c>
      <c r="Z135" s="34" t="s">
        <v>102</v>
      </c>
      <c r="AA135" s="38">
        <v>6.1</v>
      </c>
      <c r="AB135" s="38">
        <v>183</v>
      </c>
      <c r="AC135" s="34" t="s">
        <v>41</v>
      </c>
      <c r="AD135" s="34" t="s">
        <v>175</v>
      </c>
      <c r="AE135" s="39">
        <f>VLOOKUP(A135,SVerweis!$A$2:$C$154,3,FALSE)</f>
        <v>43444</v>
      </c>
      <c r="AF135" s="40">
        <f>VLOOKUP(A135,SVerweis!$A$2:$D$154,4,FALSE)</f>
        <v>10</v>
      </c>
      <c r="AG135" s="39">
        <v>43539</v>
      </c>
      <c r="AH135" s="40">
        <v>6790</v>
      </c>
      <c r="AI135" s="41">
        <f t="shared" si="2"/>
        <v>26049.473684210527</v>
      </c>
    </row>
    <row r="136" spans="1:35" s="33" customFormat="1" ht="30.4" customHeight="1" x14ac:dyDescent="0.2">
      <c r="A136" s="42" t="s">
        <v>1115</v>
      </c>
      <c r="B136" s="42" t="s">
        <v>1116</v>
      </c>
      <c r="C136" s="42" t="s">
        <v>86</v>
      </c>
      <c r="D136" s="42" t="s">
        <v>87</v>
      </c>
      <c r="E136" s="42" t="s">
        <v>88</v>
      </c>
      <c r="F136" s="42" t="s">
        <v>244</v>
      </c>
      <c r="G136" s="42" t="s">
        <v>245</v>
      </c>
      <c r="H136" s="42" t="s">
        <v>1117</v>
      </c>
      <c r="I136" s="42" t="s">
        <v>1118</v>
      </c>
      <c r="J136" s="42" t="s">
        <v>93</v>
      </c>
      <c r="K136" s="43">
        <v>43452</v>
      </c>
      <c r="L136" s="42" t="s">
        <v>1119</v>
      </c>
      <c r="M136" s="42" t="s">
        <v>110</v>
      </c>
      <c r="N136" s="42" t="s">
        <v>908</v>
      </c>
      <c r="O136" s="42" t="s">
        <v>36</v>
      </c>
      <c r="P136" s="42" t="s">
        <v>1120</v>
      </c>
      <c r="Q136" s="42" t="s">
        <v>1121</v>
      </c>
      <c r="R136" s="42" t="s">
        <v>911</v>
      </c>
      <c r="S136" s="42" t="s">
        <v>115</v>
      </c>
      <c r="T136" s="44">
        <v>1968</v>
      </c>
      <c r="U136" s="44">
        <v>75</v>
      </c>
      <c r="V136" s="42" t="s">
        <v>155</v>
      </c>
      <c r="W136" s="42" t="s">
        <v>101</v>
      </c>
      <c r="X136" s="45">
        <v>5</v>
      </c>
      <c r="Y136" s="45">
        <v>2</v>
      </c>
      <c r="Z136" s="42" t="s">
        <v>102</v>
      </c>
      <c r="AA136" s="46"/>
      <c r="AB136" s="46"/>
      <c r="AC136" s="42" t="s">
        <v>40</v>
      </c>
      <c r="AD136" s="42"/>
      <c r="AE136" s="39">
        <f>VLOOKUP(A136,SVerweis!$A$2:$C$154,3,FALSE)</f>
        <v>43452</v>
      </c>
      <c r="AF136" s="40">
        <f>VLOOKUP(A136,SVerweis!$A$2:$D$154,4,FALSE)</f>
        <v>10</v>
      </c>
      <c r="AG136" s="39" t="str">
        <f>VLOOKUP(A136,SVerweis!$A$2:$E$154,5,FALSE)</f>
        <v>23.03.2019</v>
      </c>
      <c r="AH136" s="40">
        <f>VLOOKUP(A136,SVerweis!$A$2:$F$154,6,FALSE)</f>
        <v>3607</v>
      </c>
      <c r="AI136" s="41">
        <f t="shared" si="2"/>
        <v>13820.052631578948</v>
      </c>
    </row>
    <row r="137" spans="1:35" s="33" customFormat="1" ht="30.4" customHeight="1" x14ac:dyDescent="0.2">
      <c r="A137" s="34" t="s">
        <v>1122</v>
      </c>
      <c r="B137" s="34" t="s">
        <v>1123</v>
      </c>
      <c r="C137" s="34" t="s">
        <v>86</v>
      </c>
      <c r="D137" s="34" t="s">
        <v>87</v>
      </c>
      <c r="E137" s="34" t="s">
        <v>88</v>
      </c>
      <c r="F137" s="34" t="s">
        <v>147</v>
      </c>
      <c r="G137" s="34" t="s">
        <v>90</v>
      </c>
      <c r="H137" s="34" t="s">
        <v>107</v>
      </c>
      <c r="I137" s="34"/>
      <c r="J137" s="34" t="s">
        <v>93</v>
      </c>
      <c r="K137" s="35">
        <v>43417</v>
      </c>
      <c r="L137" s="34" t="s">
        <v>1124</v>
      </c>
      <c r="M137" s="34" t="s">
        <v>297</v>
      </c>
      <c r="N137" s="34" t="s">
        <v>930</v>
      </c>
      <c r="O137" s="34" t="s">
        <v>46</v>
      </c>
      <c r="P137" s="34" t="s">
        <v>1125</v>
      </c>
      <c r="Q137" s="34" t="s">
        <v>1126</v>
      </c>
      <c r="R137" s="34" t="s">
        <v>933</v>
      </c>
      <c r="S137" s="34" t="s">
        <v>115</v>
      </c>
      <c r="T137" s="36">
        <v>1968</v>
      </c>
      <c r="U137" s="36">
        <v>110</v>
      </c>
      <c r="V137" s="34" t="s">
        <v>155</v>
      </c>
      <c r="W137" s="34" t="s">
        <v>227</v>
      </c>
      <c r="X137" s="37">
        <v>2</v>
      </c>
      <c r="Y137" s="37">
        <v>3</v>
      </c>
      <c r="Z137" s="34" t="s">
        <v>102</v>
      </c>
      <c r="AA137" s="38">
        <v>7.3</v>
      </c>
      <c r="AB137" s="38">
        <v>190</v>
      </c>
      <c r="AC137" s="34" t="s">
        <v>40</v>
      </c>
      <c r="AD137" s="34"/>
      <c r="AE137" s="39">
        <f>VLOOKUP(A137,SVerweis!$A$2:$C$154,3,FALSE)</f>
        <v>43417</v>
      </c>
      <c r="AF137" s="40">
        <f>VLOOKUP(A137,SVerweis!$A$2:$D$154,4,FALSE)</f>
        <v>10</v>
      </c>
      <c r="AG137" s="39">
        <v>43483</v>
      </c>
      <c r="AH137" s="40">
        <v>4375</v>
      </c>
      <c r="AI137" s="41">
        <f t="shared" si="2"/>
        <v>24139.772727272728</v>
      </c>
    </row>
    <row r="138" spans="1:35" s="33" customFormat="1" ht="30.4" customHeight="1" x14ac:dyDescent="0.2">
      <c r="A138" s="34" t="s">
        <v>1127</v>
      </c>
      <c r="B138" s="34" t="s">
        <v>1128</v>
      </c>
      <c r="C138" s="34" t="s">
        <v>86</v>
      </c>
      <c r="D138" s="34" t="s">
        <v>87</v>
      </c>
      <c r="E138" s="34" t="s">
        <v>88</v>
      </c>
      <c r="F138" s="34" t="s">
        <v>147</v>
      </c>
      <c r="G138" s="34" t="s">
        <v>90</v>
      </c>
      <c r="H138" s="34" t="s">
        <v>107</v>
      </c>
      <c r="I138" s="34" t="s">
        <v>1129</v>
      </c>
      <c r="J138" s="34" t="s">
        <v>93</v>
      </c>
      <c r="K138" s="35">
        <v>42284</v>
      </c>
      <c r="L138" s="34" t="s">
        <v>1130</v>
      </c>
      <c r="M138" s="34" t="s">
        <v>339</v>
      </c>
      <c r="N138" s="34" t="s">
        <v>1131</v>
      </c>
      <c r="O138" s="34" t="s">
        <v>11</v>
      </c>
      <c r="P138" s="34" t="s">
        <v>1132</v>
      </c>
      <c r="Q138" s="34" t="s">
        <v>1133</v>
      </c>
      <c r="R138" s="34" t="s">
        <v>1134</v>
      </c>
      <c r="S138" s="34" t="s">
        <v>115</v>
      </c>
      <c r="T138" s="36">
        <v>2299</v>
      </c>
      <c r="U138" s="36">
        <v>81</v>
      </c>
      <c r="V138" s="34" t="s">
        <v>155</v>
      </c>
      <c r="W138" s="34" t="s">
        <v>101</v>
      </c>
      <c r="X138" s="37">
        <v>6</v>
      </c>
      <c r="Y138" s="37">
        <v>3</v>
      </c>
      <c r="Z138" s="34" t="s">
        <v>102</v>
      </c>
      <c r="AA138" s="38">
        <v>7.8</v>
      </c>
      <c r="AB138" s="38">
        <v>207</v>
      </c>
      <c r="AC138" s="34" t="s">
        <v>39</v>
      </c>
      <c r="AD138" s="34" t="s">
        <v>194</v>
      </c>
      <c r="AE138" s="39">
        <f>VLOOKUP(A138,SVerweis!$A$2:$C$154,3,FALSE)</f>
        <v>43399</v>
      </c>
      <c r="AF138" s="40">
        <v>37500</v>
      </c>
      <c r="AG138" s="39" t="str">
        <f>VLOOKUP(A138,SVerweis!$A$2:$E$154,5,FALSE)</f>
        <v>28.03.2019</v>
      </c>
      <c r="AH138" s="40">
        <f>VLOOKUP(A138,SVerweis!$A$2:$F$154,6,FALSE)</f>
        <v>47057</v>
      </c>
      <c r="AI138" s="41">
        <f t="shared" si="2"/>
        <v>22799.379084967321</v>
      </c>
    </row>
    <row r="139" spans="1:35" s="33" customFormat="1" ht="30.4" customHeight="1" x14ac:dyDescent="0.2">
      <c r="A139" s="42" t="s">
        <v>1135</v>
      </c>
      <c r="B139" s="42" t="s">
        <v>1136</v>
      </c>
      <c r="C139" s="42" t="s">
        <v>86</v>
      </c>
      <c r="D139" s="42" t="s">
        <v>87</v>
      </c>
      <c r="E139" s="42" t="s">
        <v>88</v>
      </c>
      <c r="F139" s="42" t="s">
        <v>244</v>
      </c>
      <c r="G139" s="42" t="s">
        <v>245</v>
      </c>
      <c r="H139" s="42" t="s">
        <v>1137</v>
      </c>
      <c r="I139" s="42"/>
      <c r="J139" s="42" t="s">
        <v>93</v>
      </c>
      <c r="K139" s="43">
        <v>43446</v>
      </c>
      <c r="L139" s="42" t="s">
        <v>1138</v>
      </c>
      <c r="M139" s="42" t="s">
        <v>110</v>
      </c>
      <c r="N139" s="42" t="s">
        <v>908</v>
      </c>
      <c r="O139" s="42" t="s">
        <v>36</v>
      </c>
      <c r="P139" s="42" t="s">
        <v>1139</v>
      </c>
      <c r="Q139" s="42" t="s">
        <v>1140</v>
      </c>
      <c r="R139" s="42" t="s">
        <v>911</v>
      </c>
      <c r="S139" s="42" t="s">
        <v>115</v>
      </c>
      <c r="T139" s="44">
        <v>1968</v>
      </c>
      <c r="U139" s="44">
        <v>75</v>
      </c>
      <c r="V139" s="42" t="s">
        <v>155</v>
      </c>
      <c r="W139" s="42" t="s">
        <v>101</v>
      </c>
      <c r="X139" s="45">
        <v>5</v>
      </c>
      <c r="Y139" s="45">
        <v>2</v>
      </c>
      <c r="Z139" s="42" t="s">
        <v>102</v>
      </c>
      <c r="AA139" s="46"/>
      <c r="AB139" s="46"/>
      <c r="AC139" s="42" t="s">
        <v>40</v>
      </c>
      <c r="AD139" s="42"/>
      <c r="AE139" s="39">
        <f>VLOOKUP(A139,SVerweis!$A$2:$C$154,3,FALSE)</f>
        <v>43446</v>
      </c>
      <c r="AF139" s="40">
        <f>VLOOKUP(A139,SVerweis!$A$2:$D$154,4,FALSE)</f>
        <v>10</v>
      </c>
      <c r="AG139" s="47" t="str">
        <f>VLOOKUP(A139,SVerweis!$A$2:$E$154,5,FALSE)</f>
        <v>12.12.2018</v>
      </c>
      <c r="AH139" s="48">
        <f>VLOOKUP(A139,SVerweis!$A$2:$F$154,6,FALSE)</f>
        <v>10</v>
      </c>
      <c r="AI139" s="49" t="s">
        <v>1141</v>
      </c>
    </row>
    <row r="140" spans="1:35" s="33" customFormat="1" ht="30.4" customHeight="1" x14ac:dyDescent="0.2">
      <c r="A140" s="34" t="s">
        <v>1142</v>
      </c>
      <c r="B140" s="34" t="s">
        <v>1143</v>
      </c>
      <c r="C140" s="34" t="s">
        <v>86</v>
      </c>
      <c r="D140" s="34" t="s">
        <v>87</v>
      </c>
      <c r="E140" s="34" t="s">
        <v>88</v>
      </c>
      <c r="F140" s="34" t="s">
        <v>244</v>
      </c>
      <c r="G140" s="34" t="s">
        <v>245</v>
      </c>
      <c r="H140" s="34" t="s">
        <v>1144</v>
      </c>
      <c r="I140" s="34" t="s">
        <v>1145</v>
      </c>
      <c r="J140" s="34" t="s">
        <v>93</v>
      </c>
      <c r="K140" s="35">
        <v>43446</v>
      </c>
      <c r="L140" s="34" t="s">
        <v>1146</v>
      </c>
      <c r="M140" s="34" t="s">
        <v>110</v>
      </c>
      <c r="N140" s="34" t="s">
        <v>908</v>
      </c>
      <c r="O140" s="42" t="s">
        <v>36</v>
      </c>
      <c r="P140" s="34" t="s">
        <v>1147</v>
      </c>
      <c r="Q140" s="34" t="s">
        <v>1148</v>
      </c>
      <c r="R140" s="34" t="s">
        <v>911</v>
      </c>
      <c r="S140" s="34" t="s">
        <v>115</v>
      </c>
      <c r="T140" s="36">
        <v>1968</v>
      </c>
      <c r="U140" s="36">
        <v>75</v>
      </c>
      <c r="V140" s="34" t="s">
        <v>155</v>
      </c>
      <c r="W140" s="34" t="s">
        <v>101</v>
      </c>
      <c r="X140" s="37">
        <v>5</v>
      </c>
      <c r="Y140" s="37">
        <v>2</v>
      </c>
      <c r="Z140" s="34" t="s">
        <v>102</v>
      </c>
      <c r="AA140" s="38"/>
      <c r="AB140" s="38"/>
      <c r="AC140" s="34" t="s">
        <v>40</v>
      </c>
      <c r="AD140" s="34"/>
      <c r="AE140" s="39">
        <f>VLOOKUP(A140,SVerweis!$A$2:$C$154,3,FALSE)</f>
        <v>43446</v>
      </c>
      <c r="AF140" s="40">
        <f>VLOOKUP(A140,SVerweis!$A$2:$D$154,4,FALSE)</f>
        <v>10</v>
      </c>
      <c r="AG140" s="39" t="str">
        <f>VLOOKUP(A140,SVerweis!$A$2:$E$154,5,FALSE)</f>
        <v>26.03.2019</v>
      </c>
      <c r="AH140" s="40">
        <f>VLOOKUP(A140,SVerweis!$A$2:$F$154,6,FALSE)</f>
        <v>9767</v>
      </c>
      <c r="AI140" s="50">
        <f>(AH140-AF140)/(AG140-AE140)*365</f>
        <v>34243.317307692305</v>
      </c>
    </row>
    <row r="141" spans="1:35" s="33" customFormat="1" ht="30.4" customHeight="1" x14ac:dyDescent="0.2">
      <c r="A141" s="42" t="s">
        <v>1149</v>
      </c>
      <c r="B141" s="42" t="s">
        <v>1150</v>
      </c>
      <c r="C141" s="42" t="s">
        <v>86</v>
      </c>
      <c r="D141" s="42" t="s">
        <v>87</v>
      </c>
      <c r="E141" s="42" t="s">
        <v>88</v>
      </c>
      <c r="F141" s="42" t="s">
        <v>244</v>
      </c>
      <c r="G141" s="42" t="s">
        <v>245</v>
      </c>
      <c r="H141" s="42" t="s">
        <v>1151</v>
      </c>
      <c r="I141" s="42"/>
      <c r="J141" s="42" t="s">
        <v>93</v>
      </c>
      <c r="K141" s="43">
        <v>43452</v>
      </c>
      <c r="L141" s="42" t="s">
        <v>1152</v>
      </c>
      <c r="M141" s="42" t="s">
        <v>110</v>
      </c>
      <c r="N141" s="42" t="s">
        <v>908</v>
      </c>
      <c r="O141" s="42" t="s">
        <v>36</v>
      </c>
      <c r="P141" s="42" t="s">
        <v>1153</v>
      </c>
      <c r="Q141" s="42" t="s">
        <v>1154</v>
      </c>
      <c r="R141" s="42" t="s">
        <v>911</v>
      </c>
      <c r="S141" s="42" t="s">
        <v>115</v>
      </c>
      <c r="T141" s="44">
        <v>1968</v>
      </c>
      <c r="U141" s="44">
        <v>75</v>
      </c>
      <c r="V141" s="42" t="s">
        <v>155</v>
      </c>
      <c r="W141" s="42" t="s">
        <v>101</v>
      </c>
      <c r="X141" s="45">
        <v>5</v>
      </c>
      <c r="Y141" s="45">
        <v>2</v>
      </c>
      <c r="Z141" s="42" t="s">
        <v>102</v>
      </c>
      <c r="AA141" s="46"/>
      <c r="AB141" s="46"/>
      <c r="AC141" s="42" t="s">
        <v>40</v>
      </c>
      <c r="AD141" s="42"/>
      <c r="AE141" s="39">
        <f>VLOOKUP(A141,SVerweis!$A$2:$C$154,3,FALSE)</f>
        <v>43452</v>
      </c>
      <c r="AF141" s="40">
        <f>VLOOKUP(A141,SVerweis!$A$2:$D$154,4,FALSE)</f>
        <v>10</v>
      </c>
      <c r="AG141" s="47" t="str">
        <f>VLOOKUP(A141,SVerweis!$A$2:$E$154,5,FALSE)</f>
        <v>18.12.2018</v>
      </c>
      <c r="AH141" s="48">
        <f>VLOOKUP(A141,SVerweis!$A$2:$F$154,6,FALSE)</f>
        <v>10</v>
      </c>
      <c r="AI141" s="49" t="s">
        <v>1141</v>
      </c>
    </row>
    <row r="142" spans="1:35" s="33" customFormat="1" ht="30.4" customHeight="1" x14ac:dyDescent="0.2">
      <c r="A142" s="34" t="s">
        <v>1155</v>
      </c>
      <c r="B142" s="34" t="s">
        <v>1156</v>
      </c>
      <c r="C142" s="34" t="s">
        <v>86</v>
      </c>
      <c r="D142" s="34" t="s">
        <v>87</v>
      </c>
      <c r="E142" s="34" t="s">
        <v>88</v>
      </c>
      <c r="F142" s="34" t="s">
        <v>610</v>
      </c>
      <c r="G142" s="34" t="s">
        <v>90</v>
      </c>
      <c r="H142" s="34" t="s">
        <v>107</v>
      </c>
      <c r="I142" s="34"/>
      <c r="J142" s="34" t="s">
        <v>93</v>
      </c>
      <c r="K142" s="35">
        <v>43452</v>
      </c>
      <c r="L142" s="34" t="s">
        <v>1157</v>
      </c>
      <c r="M142" s="34" t="s">
        <v>110</v>
      </c>
      <c r="N142" s="34" t="s">
        <v>908</v>
      </c>
      <c r="O142" s="42" t="s">
        <v>36</v>
      </c>
      <c r="P142" s="34" t="s">
        <v>1158</v>
      </c>
      <c r="Q142" s="34" t="s">
        <v>1159</v>
      </c>
      <c r="R142" s="34" t="s">
        <v>911</v>
      </c>
      <c r="S142" s="34" t="s">
        <v>115</v>
      </c>
      <c r="T142" s="36">
        <v>1968</v>
      </c>
      <c r="U142" s="36">
        <v>75</v>
      </c>
      <c r="V142" s="34" t="s">
        <v>155</v>
      </c>
      <c r="W142" s="34" t="s">
        <v>101</v>
      </c>
      <c r="X142" s="37">
        <v>5</v>
      </c>
      <c r="Y142" s="37">
        <v>2</v>
      </c>
      <c r="Z142" s="34" t="s">
        <v>102</v>
      </c>
      <c r="AA142" s="38"/>
      <c r="AB142" s="38"/>
      <c r="AC142" s="34" t="s">
        <v>40</v>
      </c>
      <c r="AD142" s="34"/>
      <c r="AE142" s="39">
        <f>VLOOKUP(A142,SVerweis!$A$2:$C$154,3,FALSE)</f>
        <v>43452</v>
      </c>
      <c r="AF142" s="40">
        <f>VLOOKUP(A142,SVerweis!$A$2:$D$154,4,FALSE)</f>
        <v>10</v>
      </c>
      <c r="AG142" s="47" t="str">
        <f>VLOOKUP(A142,SVerweis!$A$2:$E$154,5,FALSE)</f>
        <v>18.12.2018</v>
      </c>
      <c r="AH142" s="48">
        <f>VLOOKUP(A142,SVerweis!$A$2:$F$154,6,FALSE)</f>
        <v>10</v>
      </c>
      <c r="AI142" s="49" t="s">
        <v>1141</v>
      </c>
    </row>
    <row r="143" spans="1:35" s="33" customFormat="1" ht="35.1" customHeight="1" x14ac:dyDescent="0.2">
      <c r="A143" s="42" t="s">
        <v>1160</v>
      </c>
      <c r="B143" s="42" t="s">
        <v>1161</v>
      </c>
      <c r="C143" s="42" t="s">
        <v>86</v>
      </c>
      <c r="D143" s="42" t="s">
        <v>87</v>
      </c>
      <c r="E143" s="42" t="s">
        <v>88</v>
      </c>
      <c r="F143" s="42" t="s">
        <v>130</v>
      </c>
      <c r="G143" s="42" t="s">
        <v>90</v>
      </c>
      <c r="H143" s="42" t="s">
        <v>1162</v>
      </c>
      <c r="I143" s="42"/>
      <c r="J143" s="42" t="s">
        <v>93</v>
      </c>
      <c r="K143" s="43">
        <v>43451</v>
      </c>
      <c r="L143" s="42" t="s">
        <v>1163</v>
      </c>
      <c r="M143" s="42" t="s">
        <v>95</v>
      </c>
      <c r="N143" s="42" t="s">
        <v>1031</v>
      </c>
      <c r="O143" s="34" t="s">
        <v>45</v>
      </c>
      <c r="P143" s="42" t="s">
        <v>1164</v>
      </c>
      <c r="Q143" s="42" t="s">
        <v>1165</v>
      </c>
      <c r="R143" s="42" t="s">
        <v>1034</v>
      </c>
      <c r="S143" s="42" t="s">
        <v>743</v>
      </c>
      <c r="T143" s="44">
        <v>1598</v>
      </c>
      <c r="U143" s="44">
        <v>85</v>
      </c>
      <c r="V143" s="42" t="s">
        <v>100</v>
      </c>
      <c r="W143" s="42" t="s">
        <v>101</v>
      </c>
      <c r="X143" s="45">
        <v>5</v>
      </c>
      <c r="Y143" s="45">
        <v>5</v>
      </c>
      <c r="Z143" s="42" t="s">
        <v>102</v>
      </c>
      <c r="AA143" s="46">
        <v>4</v>
      </c>
      <c r="AB143" s="46">
        <v>105</v>
      </c>
      <c r="AC143" s="42" t="s">
        <v>41</v>
      </c>
      <c r="AD143" s="42" t="s">
        <v>127</v>
      </c>
      <c r="AE143" s="39">
        <f>VLOOKUP(A143,SVerweis!$A$2:$C$154,3,FALSE)</f>
        <v>43451</v>
      </c>
      <c r="AF143" s="40">
        <f>VLOOKUP(A143,SVerweis!$A$2:$D$154,4,FALSE)</f>
        <v>10</v>
      </c>
      <c r="AG143" s="39" t="str">
        <f>VLOOKUP(A143,SVerweis!$A$2:$E$154,5,FALSE)</f>
        <v>27.03.2019</v>
      </c>
      <c r="AH143" s="40">
        <f>VLOOKUP(A143,SVerweis!$A$2:$F$154,6,FALSE)</f>
        <v>8031</v>
      </c>
      <c r="AI143" s="50">
        <f>(AH143-AF143)/(AG143-AE143)*365</f>
        <v>29276.649999999998</v>
      </c>
    </row>
    <row r="144" spans="1:35" s="33" customFormat="1" ht="30.4" customHeight="1" x14ac:dyDescent="0.2">
      <c r="A144" s="34" t="s">
        <v>1166</v>
      </c>
      <c r="B144" s="34" t="s">
        <v>1167</v>
      </c>
      <c r="C144" s="34" t="s">
        <v>86</v>
      </c>
      <c r="D144" s="34" t="s">
        <v>87</v>
      </c>
      <c r="E144" s="34" t="s">
        <v>88</v>
      </c>
      <c r="F144" s="34" t="s">
        <v>89</v>
      </c>
      <c r="G144" s="34" t="s">
        <v>90</v>
      </c>
      <c r="H144" s="34" t="s">
        <v>107</v>
      </c>
      <c r="I144" s="34"/>
      <c r="J144" s="34" t="s">
        <v>93</v>
      </c>
      <c r="K144" s="35">
        <v>43452</v>
      </c>
      <c r="L144" s="34" t="s">
        <v>1168</v>
      </c>
      <c r="M144" s="34" t="s">
        <v>110</v>
      </c>
      <c r="N144" s="34" t="s">
        <v>908</v>
      </c>
      <c r="O144" s="42" t="s">
        <v>36</v>
      </c>
      <c r="P144" s="34" t="s">
        <v>1169</v>
      </c>
      <c r="Q144" s="34" t="s">
        <v>1170</v>
      </c>
      <c r="R144" s="34" t="s">
        <v>911</v>
      </c>
      <c r="S144" s="34" t="s">
        <v>115</v>
      </c>
      <c r="T144" s="36">
        <v>1968</v>
      </c>
      <c r="U144" s="36">
        <v>75</v>
      </c>
      <c r="V144" s="34" t="s">
        <v>155</v>
      </c>
      <c r="W144" s="34" t="s">
        <v>101</v>
      </c>
      <c r="X144" s="37">
        <v>5</v>
      </c>
      <c r="Y144" s="37">
        <v>2</v>
      </c>
      <c r="Z144" s="34" t="s">
        <v>102</v>
      </c>
      <c r="AA144" s="38"/>
      <c r="AB144" s="38"/>
      <c r="AC144" s="34" t="s">
        <v>40</v>
      </c>
      <c r="AD144" s="34"/>
      <c r="AE144" s="39">
        <f>VLOOKUP(A144,SVerweis!$A$2:$C$154,3,FALSE)</f>
        <v>43452</v>
      </c>
      <c r="AF144" s="40">
        <f>VLOOKUP(A144,SVerweis!$A$2:$D$154,4,FALSE)</f>
        <v>10</v>
      </c>
      <c r="AG144" s="47" t="str">
        <f>VLOOKUP(A144,SVerweis!$A$2:$E$154,5,FALSE)</f>
        <v>18.12.2018</v>
      </c>
      <c r="AH144" s="48">
        <f>VLOOKUP(A144,SVerweis!$A$2:$F$154,6,FALSE)</f>
        <v>10</v>
      </c>
      <c r="AI144" s="49" t="s">
        <v>1141</v>
      </c>
    </row>
    <row r="145" spans="1:35" s="33" customFormat="1" ht="30.4" customHeight="1" x14ac:dyDescent="0.2">
      <c r="A145" s="34" t="s">
        <v>1171</v>
      </c>
      <c r="B145" s="34" t="s">
        <v>1172</v>
      </c>
      <c r="C145" s="34" t="s">
        <v>86</v>
      </c>
      <c r="D145" s="34" t="s">
        <v>87</v>
      </c>
      <c r="E145" s="34" t="s">
        <v>88</v>
      </c>
      <c r="F145" s="34" t="s">
        <v>147</v>
      </c>
      <c r="G145" s="34" t="s">
        <v>90</v>
      </c>
      <c r="H145" s="34" t="s">
        <v>107</v>
      </c>
      <c r="I145" s="34" t="s">
        <v>1173</v>
      </c>
      <c r="J145" s="34" t="s">
        <v>93</v>
      </c>
      <c r="K145" s="35">
        <v>43489</v>
      </c>
      <c r="L145" s="34" t="s">
        <v>1174</v>
      </c>
      <c r="M145" s="34" t="s">
        <v>339</v>
      </c>
      <c r="N145" s="34" t="s">
        <v>1175</v>
      </c>
      <c r="O145" s="34" t="s">
        <v>11</v>
      </c>
      <c r="P145" s="34" t="s">
        <v>1176</v>
      </c>
      <c r="Q145" s="34" t="s">
        <v>1177</v>
      </c>
      <c r="R145" s="34" t="s">
        <v>1178</v>
      </c>
      <c r="S145" s="34" t="s">
        <v>115</v>
      </c>
      <c r="T145" s="36">
        <v>2299</v>
      </c>
      <c r="U145" s="36">
        <v>81</v>
      </c>
      <c r="V145" s="34" t="s">
        <v>155</v>
      </c>
      <c r="W145" s="34" t="s">
        <v>101</v>
      </c>
      <c r="X145" s="37">
        <v>6</v>
      </c>
      <c r="Y145" s="37">
        <v>3</v>
      </c>
      <c r="Z145" s="34" t="s">
        <v>102</v>
      </c>
      <c r="AA145" s="38">
        <v>7.8</v>
      </c>
      <c r="AB145" s="38">
        <v>204</v>
      </c>
      <c r="AC145" s="34" t="s">
        <v>40</v>
      </c>
      <c r="AD145" s="34" t="s">
        <v>194</v>
      </c>
      <c r="AE145" s="39">
        <f>VLOOKUP(A145,SVerweis!$A$2:$C$154,3,FALSE)</f>
        <v>43489</v>
      </c>
      <c r="AF145" s="40">
        <f>VLOOKUP(A145,SVerweis!$A$2:$D$154,4,FALSE)</f>
        <v>10</v>
      </c>
      <c r="AG145" s="39" t="str">
        <f>VLOOKUP(A145,SVerweis!$A$2:$E$154,5,FALSE)</f>
        <v>14.03.2019</v>
      </c>
      <c r="AH145" s="40">
        <f>VLOOKUP(A145,SVerweis!$A$2:$F$154,6,FALSE)</f>
        <v>1435</v>
      </c>
      <c r="AI145" s="50">
        <f t="shared" ref="AI145:AI148" si="3">(AH145-AF145)/(AG145-AE145)*365</f>
        <v>10614.795918367347</v>
      </c>
    </row>
    <row r="146" spans="1:35" s="33" customFormat="1" ht="35.1" customHeight="1" x14ac:dyDescent="0.2">
      <c r="A146" s="42" t="s">
        <v>1179</v>
      </c>
      <c r="B146" s="42" t="s">
        <v>1180</v>
      </c>
      <c r="C146" s="42" t="s">
        <v>86</v>
      </c>
      <c r="D146" s="42" t="s">
        <v>87</v>
      </c>
      <c r="E146" s="42" t="s">
        <v>88</v>
      </c>
      <c r="F146" s="42" t="s">
        <v>280</v>
      </c>
      <c r="G146" s="42" t="s">
        <v>245</v>
      </c>
      <c r="H146" s="42" t="s">
        <v>245</v>
      </c>
      <c r="I146" s="42"/>
      <c r="J146" s="42" t="s">
        <v>93</v>
      </c>
      <c r="K146" s="43">
        <v>43475</v>
      </c>
      <c r="L146" s="42" t="s">
        <v>1181</v>
      </c>
      <c r="M146" s="42" t="s">
        <v>95</v>
      </c>
      <c r="N146" s="42" t="s">
        <v>1182</v>
      </c>
      <c r="O146" s="34" t="s">
        <v>45</v>
      </c>
      <c r="P146" s="42" t="s">
        <v>1183</v>
      </c>
      <c r="Q146" s="42" t="s">
        <v>1184</v>
      </c>
      <c r="R146" s="42" t="s">
        <v>1185</v>
      </c>
      <c r="S146" s="42" t="s">
        <v>743</v>
      </c>
      <c r="T146" s="44">
        <v>1968</v>
      </c>
      <c r="U146" s="44">
        <v>110</v>
      </c>
      <c r="V146" s="42" t="s">
        <v>100</v>
      </c>
      <c r="W146" s="42" t="s">
        <v>227</v>
      </c>
      <c r="X146" s="45"/>
      <c r="Y146" s="45">
        <v>5</v>
      </c>
      <c r="Z146" s="42" t="s">
        <v>102</v>
      </c>
      <c r="AA146" s="46"/>
      <c r="AB146" s="46"/>
      <c r="AC146" s="42"/>
      <c r="AD146" s="42"/>
      <c r="AE146" s="39">
        <f>VLOOKUP(A146,SVerweis!$A$2:$C$154,3,FALSE)</f>
        <v>43475</v>
      </c>
      <c r="AF146" s="40">
        <f>VLOOKUP(A146,SVerweis!$A$2:$D$154,4,FALSE)</f>
        <v>10</v>
      </c>
      <c r="AG146" s="39" t="str">
        <f>VLOOKUP(A146,SVerweis!$A$2:$E$154,5,FALSE)</f>
        <v>31.03.2019</v>
      </c>
      <c r="AH146" s="40">
        <f>VLOOKUP(A146,SVerweis!$A$2:$F$154,6,FALSE)</f>
        <v>7220</v>
      </c>
      <c r="AI146" s="50">
        <f t="shared" si="3"/>
        <v>32895.625</v>
      </c>
    </row>
    <row r="147" spans="1:35" s="33" customFormat="1" ht="35.1" customHeight="1" x14ac:dyDescent="0.2">
      <c r="A147" s="34" t="s">
        <v>1186</v>
      </c>
      <c r="B147" s="34" t="s">
        <v>1187</v>
      </c>
      <c r="C147" s="34" t="s">
        <v>86</v>
      </c>
      <c r="D147" s="34" t="s">
        <v>87</v>
      </c>
      <c r="E147" s="34" t="s">
        <v>88</v>
      </c>
      <c r="F147" s="34" t="s">
        <v>158</v>
      </c>
      <c r="G147" s="34" t="s">
        <v>159</v>
      </c>
      <c r="H147" s="34" t="s">
        <v>1188</v>
      </c>
      <c r="I147" s="34"/>
      <c r="J147" s="34" t="s">
        <v>93</v>
      </c>
      <c r="K147" s="35">
        <v>43497</v>
      </c>
      <c r="L147" s="34" t="s">
        <v>1189</v>
      </c>
      <c r="M147" s="34"/>
      <c r="N147" s="34" t="s">
        <v>1084</v>
      </c>
      <c r="O147" s="42" t="s">
        <v>42</v>
      </c>
      <c r="P147" s="34" t="s">
        <v>1190</v>
      </c>
      <c r="Q147" s="34" t="s">
        <v>1191</v>
      </c>
      <c r="R147" s="34" t="s">
        <v>1087</v>
      </c>
      <c r="S147" s="34" t="s">
        <v>743</v>
      </c>
      <c r="T147" s="36">
        <v>1968</v>
      </c>
      <c r="U147" s="36">
        <v>140</v>
      </c>
      <c r="V147" s="34" t="s">
        <v>100</v>
      </c>
      <c r="W147" s="34" t="s">
        <v>227</v>
      </c>
      <c r="X147" s="37">
        <v>5</v>
      </c>
      <c r="Y147" s="37">
        <v>5</v>
      </c>
      <c r="Z147" s="34" t="s">
        <v>102</v>
      </c>
      <c r="AA147" s="38">
        <v>4.5999999999999996</v>
      </c>
      <c r="AB147" s="38">
        <v>121</v>
      </c>
      <c r="AC147" s="34" t="s">
        <v>43</v>
      </c>
      <c r="AD147" s="34" t="s">
        <v>1088</v>
      </c>
      <c r="AE147" s="39">
        <f>VLOOKUP(A147,SVerweis!$A$2:$C$154,3,FALSE)</f>
        <v>43497</v>
      </c>
      <c r="AF147" s="40">
        <f>VLOOKUP(A147,SVerweis!$A$2:$D$154,4,FALSE)</f>
        <v>10</v>
      </c>
      <c r="AG147" s="39" t="str">
        <f>VLOOKUP(A147,SVerweis!$A$2:$E$154,5,FALSE)</f>
        <v>25.03.2019</v>
      </c>
      <c r="AH147" s="40">
        <f>VLOOKUP(A147,SVerweis!$A$2:$F$154,6,FALSE)</f>
        <v>5170</v>
      </c>
      <c r="AI147" s="50">
        <f t="shared" si="3"/>
        <v>36219.230769230766</v>
      </c>
    </row>
    <row r="148" spans="1:35" s="33" customFormat="1" ht="30.4" customHeight="1" x14ac:dyDescent="0.2">
      <c r="A148" s="42" t="s">
        <v>1192</v>
      </c>
      <c r="B148" s="42" t="s">
        <v>1193</v>
      </c>
      <c r="C148" s="42" t="s">
        <v>86</v>
      </c>
      <c r="D148" s="42" t="s">
        <v>87</v>
      </c>
      <c r="E148" s="42" t="s">
        <v>88</v>
      </c>
      <c r="F148" s="42" t="s">
        <v>270</v>
      </c>
      <c r="G148" s="42" t="s">
        <v>245</v>
      </c>
      <c r="H148" s="42" t="s">
        <v>1194</v>
      </c>
      <c r="I148" s="42" t="s">
        <v>1195</v>
      </c>
      <c r="J148" s="42" t="s">
        <v>93</v>
      </c>
      <c r="K148" s="43">
        <v>43511</v>
      </c>
      <c r="L148" s="42" t="s">
        <v>1196</v>
      </c>
      <c r="M148" s="42" t="s">
        <v>150</v>
      </c>
      <c r="N148" s="42" t="s">
        <v>1105</v>
      </c>
      <c r="O148" s="34" t="s">
        <v>46</v>
      </c>
      <c r="P148" s="42" t="s">
        <v>1197</v>
      </c>
      <c r="Q148" s="42" t="s">
        <v>1198</v>
      </c>
      <c r="R148" s="42" t="s">
        <v>1108</v>
      </c>
      <c r="S148" s="42" t="s">
        <v>743</v>
      </c>
      <c r="T148" s="44">
        <v>1968</v>
      </c>
      <c r="U148" s="44">
        <v>110</v>
      </c>
      <c r="V148" s="42" t="s">
        <v>155</v>
      </c>
      <c r="W148" s="42" t="s">
        <v>101</v>
      </c>
      <c r="X148" s="45">
        <v>6</v>
      </c>
      <c r="Y148" s="45">
        <v>5</v>
      </c>
      <c r="Z148" s="42" t="s">
        <v>102</v>
      </c>
      <c r="AA148" s="46">
        <v>6.1</v>
      </c>
      <c r="AB148" s="46">
        <v>183</v>
      </c>
      <c r="AC148" s="42" t="s">
        <v>41</v>
      </c>
      <c r="AD148" s="42" t="s">
        <v>175</v>
      </c>
      <c r="AE148" s="39">
        <f>VLOOKUP(A148,SVerweis!$A$2:$C$154,3,FALSE)</f>
        <v>43511</v>
      </c>
      <c r="AF148" s="40">
        <f>VLOOKUP(A148,SVerweis!$A$2:$D$154,4,FALSE)</f>
        <v>10</v>
      </c>
      <c r="AG148" s="39" t="str">
        <f>VLOOKUP(A148,SVerweis!$A$2:$E$154,5,FALSE)</f>
        <v>21.03.2019</v>
      </c>
      <c r="AH148" s="40">
        <f>VLOOKUP(A148,SVerweis!$A$2:$F$154,6,FALSE)</f>
        <v>1111</v>
      </c>
      <c r="AI148" s="50">
        <f t="shared" si="3"/>
        <v>11819.558823529413</v>
      </c>
    </row>
    <row r="149" spans="1:35" s="33" customFormat="1" ht="30.4" customHeight="1" x14ac:dyDescent="0.2">
      <c r="A149" s="34" t="s">
        <v>1199</v>
      </c>
      <c r="B149" s="34" t="s">
        <v>1200</v>
      </c>
      <c r="C149" s="34" t="s">
        <v>86</v>
      </c>
      <c r="D149" s="34" t="s">
        <v>87</v>
      </c>
      <c r="E149" s="34" t="s">
        <v>88</v>
      </c>
      <c r="F149" s="34" t="s">
        <v>89</v>
      </c>
      <c r="G149" s="34" t="s">
        <v>90</v>
      </c>
      <c r="H149" s="34" t="s">
        <v>1201</v>
      </c>
      <c r="I149" s="34"/>
      <c r="J149" s="34" t="s">
        <v>93</v>
      </c>
      <c r="K149" s="35">
        <v>43497</v>
      </c>
      <c r="L149" s="34" t="s">
        <v>1202</v>
      </c>
      <c r="M149" s="34" t="s">
        <v>1203</v>
      </c>
      <c r="N149" s="34" t="s">
        <v>1204</v>
      </c>
      <c r="O149" s="34" t="s">
        <v>46</v>
      </c>
      <c r="P149" s="34" t="s">
        <v>1205</v>
      </c>
      <c r="Q149" s="34" t="s">
        <v>1206</v>
      </c>
      <c r="R149" s="34" t="s">
        <v>1207</v>
      </c>
      <c r="S149" s="34" t="s">
        <v>743</v>
      </c>
      <c r="T149" s="36">
        <v>1968</v>
      </c>
      <c r="U149" s="36">
        <v>110</v>
      </c>
      <c r="V149" s="34" t="s">
        <v>155</v>
      </c>
      <c r="W149" s="34" t="s">
        <v>227</v>
      </c>
      <c r="X149" s="37">
        <v>6</v>
      </c>
      <c r="Y149" s="37">
        <v>9</v>
      </c>
      <c r="Z149" s="34" t="s">
        <v>102</v>
      </c>
      <c r="AA149" s="38">
        <v>7.8</v>
      </c>
      <c r="AB149" s="38">
        <v>205</v>
      </c>
      <c r="AC149" s="34" t="s">
        <v>41</v>
      </c>
      <c r="AD149" s="34" t="s">
        <v>194</v>
      </c>
      <c r="AE149" s="39">
        <f>VLOOKUP(A149,SVerweis!$A$2:$C$154,3,FALSE)</f>
        <v>43497</v>
      </c>
      <c r="AF149" s="40">
        <f>VLOOKUP(A149,SVerweis!$A$2:$D$154,4,FALSE)</f>
        <v>10</v>
      </c>
      <c r="AG149" s="47" t="str">
        <f>VLOOKUP(A149,SVerweis!$A$2:$E$154,5,FALSE)</f>
        <v>01.02.2019</v>
      </c>
      <c r="AH149" s="48">
        <f>VLOOKUP(A149,SVerweis!$A$2:$F$154,6,FALSE)</f>
        <v>10</v>
      </c>
      <c r="AI149" s="51" t="s">
        <v>1141</v>
      </c>
    </row>
    <row r="150" spans="1:35" s="33" customFormat="1" ht="30.4" customHeight="1" x14ac:dyDescent="0.2">
      <c r="A150" s="42" t="s">
        <v>1208</v>
      </c>
      <c r="B150" s="42" t="s">
        <v>1209</v>
      </c>
      <c r="C150" s="42" t="s">
        <v>86</v>
      </c>
      <c r="D150" s="42" t="s">
        <v>87</v>
      </c>
      <c r="E150" s="42" t="s">
        <v>88</v>
      </c>
      <c r="F150" s="42" t="s">
        <v>106</v>
      </c>
      <c r="G150" s="42" t="s">
        <v>90</v>
      </c>
      <c r="H150" s="42" t="s">
        <v>107</v>
      </c>
      <c r="I150" s="42" t="s">
        <v>108</v>
      </c>
      <c r="J150" s="42" t="s">
        <v>93</v>
      </c>
      <c r="K150" s="43">
        <v>43518</v>
      </c>
      <c r="L150" s="42" t="s">
        <v>1210</v>
      </c>
      <c r="M150" s="42" t="s">
        <v>150</v>
      </c>
      <c r="N150" s="42" t="s">
        <v>1105</v>
      </c>
      <c r="O150" s="34" t="s">
        <v>46</v>
      </c>
      <c r="P150" s="42" t="s">
        <v>1211</v>
      </c>
      <c r="Q150" s="42" t="s">
        <v>1212</v>
      </c>
      <c r="R150" s="42" t="s">
        <v>1108</v>
      </c>
      <c r="S150" s="42" t="s">
        <v>743</v>
      </c>
      <c r="T150" s="44">
        <v>1968</v>
      </c>
      <c r="U150" s="44">
        <v>110</v>
      </c>
      <c r="V150" s="42" t="s">
        <v>155</v>
      </c>
      <c r="W150" s="42" t="s">
        <v>101</v>
      </c>
      <c r="X150" s="45">
        <v>6</v>
      </c>
      <c r="Y150" s="45">
        <v>6</v>
      </c>
      <c r="Z150" s="42" t="s">
        <v>102</v>
      </c>
      <c r="AA150" s="46">
        <v>6.1</v>
      </c>
      <c r="AB150" s="46">
        <v>183</v>
      </c>
      <c r="AC150" s="42" t="s">
        <v>41</v>
      </c>
      <c r="AD150" s="42" t="s">
        <v>175</v>
      </c>
      <c r="AE150" s="39">
        <f>VLOOKUP(A150,SVerweis!$A$2:$C$154,3,FALSE)</f>
        <v>43518</v>
      </c>
      <c r="AF150" s="40">
        <f>VLOOKUP(A150,SVerweis!$A$2:$D$154,4,FALSE)</f>
        <v>10</v>
      </c>
      <c r="AG150" s="39" t="str">
        <f>VLOOKUP(A150,SVerweis!$A$2:$E$154,5,FALSE)</f>
        <v>31.03.2019</v>
      </c>
      <c r="AH150" s="40">
        <f>VLOOKUP(A150,SVerweis!$A$2:$F$154,6,FALSE)</f>
        <v>1111</v>
      </c>
      <c r="AI150" s="50">
        <f>(AH150-AF150)/(AG150-AE150)*365</f>
        <v>10861.216216216217</v>
      </c>
    </row>
    <row r="151" spans="1:35" s="33" customFormat="1" ht="30.4" customHeight="1" x14ac:dyDescent="0.2">
      <c r="A151" s="34" t="s">
        <v>1213</v>
      </c>
      <c r="B151" s="34" t="s">
        <v>1214</v>
      </c>
      <c r="C151" s="34" t="s">
        <v>86</v>
      </c>
      <c r="D151" s="34" t="s">
        <v>87</v>
      </c>
      <c r="E151" s="34" t="s">
        <v>88</v>
      </c>
      <c r="F151" s="34" t="s">
        <v>147</v>
      </c>
      <c r="G151" s="34" t="s">
        <v>90</v>
      </c>
      <c r="H151" s="34" t="s">
        <v>1215</v>
      </c>
      <c r="I151" s="34"/>
      <c r="J151" s="34" t="s">
        <v>93</v>
      </c>
      <c r="K151" s="35">
        <v>43537</v>
      </c>
      <c r="L151" s="34" t="s">
        <v>1216</v>
      </c>
      <c r="M151" s="34" t="s">
        <v>110</v>
      </c>
      <c r="N151" s="34" t="s">
        <v>908</v>
      </c>
      <c r="O151" s="42" t="s">
        <v>36</v>
      </c>
      <c r="P151" s="34" t="s">
        <v>1217</v>
      </c>
      <c r="Q151" s="34" t="s">
        <v>1218</v>
      </c>
      <c r="R151" s="34" t="s">
        <v>911</v>
      </c>
      <c r="S151" s="34" t="s">
        <v>115</v>
      </c>
      <c r="T151" s="36">
        <v>1968</v>
      </c>
      <c r="U151" s="36">
        <v>75</v>
      </c>
      <c r="V151" s="34" t="s">
        <v>155</v>
      </c>
      <c r="W151" s="34" t="s">
        <v>101</v>
      </c>
      <c r="X151" s="37">
        <v>5</v>
      </c>
      <c r="Y151" s="37">
        <v>2</v>
      </c>
      <c r="Z151" s="34" t="s">
        <v>102</v>
      </c>
      <c r="AA151" s="38"/>
      <c r="AB151" s="38"/>
      <c r="AC151" s="34" t="s">
        <v>40</v>
      </c>
      <c r="AD151" s="34"/>
      <c r="AE151" s="39">
        <f>VLOOKUP(A151,SVerweis!$A$2:$C$154,3,FALSE)</f>
        <v>43537</v>
      </c>
      <c r="AF151" s="40">
        <f>VLOOKUP(A151,SVerweis!$A$2:$D$154,4,FALSE)</f>
        <v>10</v>
      </c>
      <c r="AG151" s="47" t="str">
        <f>VLOOKUP(A151,SVerweis!$A$2:$E$154,5,FALSE)</f>
        <v>28.03.2019</v>
      </c>
      <c r="AH151" s="48">
        <f>VLOOKUP(A151,SVerweis!$A$2:$F$154,6,FALSE)</f>
        <v>1790</v>
      </c>
      <c r="AI151" s="51" t="s">
        <v>1141</v>
      </c>
    </row>
    <row r="152" spans="1:35" s="33" customFormat="1" ht="35.1" customHeight="1" x14ac:dyDescent="0.2">
      <c r="A152" s="42" t="s">
        <v>1219</v>
      </c>
      <c r="B152" s="42" t="s">
        <v>1220</v>
      </c>
      <c r="C152" s="42" t="s">
        <v>86</v>
      </c>
      <c r="D152" s="42" t="s">
        <v>87</v>
      </c>
      <c r="E152" s="42" t="s">
        <v>88</v>
      </c>
      <c r="F152" s="42" t="s">
        <v>119</v>
      </c>
      <c r="G152" s="42" t="s">
        <v>90</v>
      </c>
      <c r="H152" s="42" t="s">
        <v>1221</v>
      </c>
      <c r="I152" s="42" t="s">
        <v>92</v>
      </c>
      <c r="J152" s="42" t="s">
        <v>93</v>
      </c>
      <c r="K152" s="43">
        <v>43524</v>
      </c>
      <c r="L152" s="42" t="s">
        <v>1222</v>
      </c>
      <c r="M152" s="42" t="s">
        <v>95</v>
      </c>
      <c r="N152" s="42" t="s">
        <v>1031</v>
      </c>
      <c r="O152" s="34" t="s">
        <v>45</v>
      </c>
      <c r="P152" s="42" t="s">
        <v>1223</v>
      </c>
      <c r="Q152" s="42" t="s">
        <v>1224</v>
      </c>
      <c r="R152" s="42" t="s">
        <v>1034</v>
      </c>
      <c r="S152" s="42" t="s">
        <v>743</v>
      </c>
      <c r="T152" s="44">
        <v>1598</v>
      </c>
      <c r="U152" s="44">
        <v>85</v>
      </c>
      <c r="V152" s="42" t="s">
        <v>100</v>
      </c>
      <c r="W152" s="42" t="s">
        <v>101</v>
      </c>
      <c r="X152" s="45">
        <v>5</v>
      </c>
      <c r="Y152" s="45">
        <v>5</v>
      </c>
      <c r="Z152" s="42" t="s">
        <v>102</v>
      </c>
      <c r="AA152" s="46">
        <v>4</v>
      </c>
      <c r="AB152" s="46">
        <v>105</v>
      </c>
      <c r="AC152" s="42" t="s">
        <v>41</v>
      </c>
      <c r="AD152" s="42" t="s">
        <v>127</v>
      </c>
      <c r="AE152" s="39">
        <f>VLOOKUP(A152,SVerweis!$A$2:$C$154,3,FALSE)</f>
        <v>43524</v>
      </c>
      <c r="AF152" s="40">
        <f>VLOOKUP(A152,SVerweis!$A$2:$D$154,4,FALSE)</f>
        <v>10</v>
      </c>
      <c r="AG152" s="47" t="str">
        <f>VLOOKUP(A152,SVerweis!$A$2:$E$154,5,FALSE)</f>
        <v>28.02.2019</v>
      </c>
      <c r="AH152" s="48">
        <f>VLOOKUP(A152,SVerweis!$A$2:$F$154,6,FALSE)</f>
        <v>10</v>
      </c>
      <c r="AI152" s="51" t="s">
        <v>1141</v>
      </c>
    </row>
    <row r="153" spans="1:35" s="33" customFormat="1" ht="30.4" customHeight="1" x14ac:dyDescent="0.2">
      <c r="A153" s="34" t="s">
        <v>1225</v>
      </c>
      <c r="B153" s="34" t="s">
        <v>1226</v>
      </c>
      <c r="C153" s="34" t="s">
        <v>86</v>
      </c>
      <c r="D153" s="34" t="s">
        <v>87</v>
      </c>
      <c r="E153" s="34" t="s">
        <v>88</v>
      </c>
      <c r="F153" s="34" t="s">
        <v>244</v>
      </c>
      <c r="G153" s="34" t="s">
        <v>245</v>
      </c>
      <c r="H153" s="34" t="s">
        <v>1227</v>
      </c>
      <c r="I153" s="34"/>
      <c r="J153" s="34" t="s">
        <v>93</v>
      </c>
      <c r="K153" s="35">
        <v>43537</v>
      </c>
      <c r="L153" s="34" t="s">
        <v>1228</v>
      </c>
      <c r="M153" s="34" t="s">
        <v>110</v>
      </c>
      <c r="N153" s="34" t="s">
        <v>908</v>
      </c>
      <c r="O153" s="42" t="s">
        <v>36</v>
      </c>
      <c r="P153" s="34" t="s">
        <v>1229</v>
      </c>
      <c r="Q153" s="34" t="s">
        <v>1230</v>
      </c>
      <c r="R153" s="34" t="s">
        <v>911</v>
      </c>
      <c r="S153" s="34" t="s">
        <v>115</v>
      </c>
      <c r="T153" s="36">
        <v>1968</v>
      </c>
      <c r="U153" s="36">
        <v>75</v>
      </c>
      <c r="V153" s="34" t="s">
        <v>155</v>
      </c>
      <c r="W153" s="34" t="s">
        <v>101</v>
      </c>
      <c r="X153" s="37">
        <v>5</v>
      </c>
      <c r="Y153" s="37">
        <v>2</v>
      </c>
      <c r="Z153" s="34" t="s">
        <v>102</v>
      </c>
      <c r="AA153" s="38"/>
      <c r="AB153" s="38"/>
      <c r="AC153" s="34" t="s">
        <v>40</v>
      </c>
      <c r="AD153" s="34"/>
      <c r="AE153" s="39">
        <f>VLOOKUP(A153,SVerweis!$A$2:$C$154,3,FALSE)</f>
        <v>43537</v>
      </c>
      <c r="AF153" s="40">
        <f>VLOOKUP(A153,SVerweis!$A$2:$D$154,4,FALSE)</f>
        <v>10</v>
      </c>
      <c r="AG153" s="47" t="str">
        <f>VLOOKUP(A153,SVerweis!$A$2:$E$154,5,FALSE)</f>
        <v>13.03.2019</v>
      </c>
      <c r="AH153" s="48">
        <f>VLOOKUP(A153,SVerweis!$A$2:$F$154,6,FALSE)</f>
        <v>10</v>
      </c>
      <c r="AI153" s="51" t="s">
        <v>1141</v>
      </c>
    </row>
    <row r="154" spans="1:35" s="33" customFormat="1" ht="35.1" customHeight="1" x14ac:dyDescent="0.2">
      <c r="A154" s="42" t="s">
        <v>1231</v>
      </c>
      <c r="B154" s="42" t="s">
        <v>1232</v>
      </c>
      <c r="C154" s="42" t="s">
        <v>86</v>
      </c>
      <c r="D154" s="42" t="s">
        <v>87</v>
      </c>
      <c r="E154" s="42" t="s">
        <v>88</v>
      </c>
      <c r="F154" s="42" t="s">
        <v>244</v>
      </c>
      <c r="G154" s="42" t="s">
        <v>245</v>
      </c>
      <c r="H154" s="42" t="s">
        <v>460</v>
      </c>
      <c r="I154" s="42"/>
      <c r="J154" s="42" t="s">
        <v>93</v>
      </c>
      <c r="K154" s="43">
        <v>43558</v>
      </c>
      <c r="L154" s="42" t="s">
        <v>1233</v>
      </c>
      <c r="M154" s="42" t="s">
        <v>95</v>
      </c>
      <c r="N154" s="42" t="s">
        <v>1234</v>
      </c>
      <c r="O154" s="42" t="s">
        <v>42</v>
      </c>
      <c r="P154" s="42" t="s">
        <v>1235</v>
      </c>
      <c r="Q154" s="42" t="s">
        <v>1236</v>
      </c>
      <c r="R154" s="42" t="s">
        <v>1237</v>
      </c>
      <c r="S154" s="42" t="s">
        <v>743</v>
      </c>
      <c r="T154" s="44">
        <v>1598</v>
      </c>
      <c r="U154" s="44">
        <v>88</v>
      </c>
      <c r="V154" s="42" t="s">
        <v>100</v>
      </c>
      <c r="W154" s="42" t="s">
        <v>101</v>
      </c>
      <c r="X154" s="45">
        <v>5</v>
      </c>
      <c r="Y154" s="45">
        <v>5</v>
      </c>
      <c r="Z154" s="42" t="s">
        <v>102</v>
      </c>
      <c r="AA154" s="46">
        <v>4.3</v>
      </c>
      <c r="AB154" s="46">
        <v>112</v>
      </c>
      <c r="AC154" s="42" t="s">
        <v>41</v>
      </c>
      <c r="AD154" s="42" t="s">
        <v>1088</v>
      </c>
      <c r="AE154" s="39">
        <f>VLOOKUP(A154,SVerweis!$A$2:$C$154,3,FALSE)</f>
        <v>43558</v>
      </c>
      <c r="AF154" s="40">
        <f>VLOOKUP(A154,SVerweis!$A$2:$D$154,4,FALSE)</f>
        <v>10</v>
      </c>
      <c r="AG154" s="47" t="str">
        <f>VLOOKUP(A154,SVerweis!$A$2:$E$154,5,FALSE)</f>
        <v>03.04.2019</v>
      </c>
      <c r="AH154" s="48">
        <f>VLOOKUP(A154,SVerweis!$A$2:$F$154,6,FALSE)</f>
        <v>10</v>
      </c>
      <c r="AI154" s="51" t="s">
        <v>1141</v>
      </c>
    </row>
    <row r="155" spans="1:35" s="33" customFormat="1" ht="28.7" customHeight="1" x14ac:dyDescent="0.15">
      <c r="AI155" s="52"/>
    </row>
  </sheetData>
  <autoFilter ref="A1:AI154" xr:uid="{00000000-0009-0000-0000-000001000000}"/>
  <pageMargins left="0.7" right="0.7" top="0.78740157499999996" bottom="0.78740157499999996" header="0.3" footer="0.3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F933-6E73-4D0D-B496-0692B7FA59AD}">
  <dimension ref="A1:F155"/>
  <sheetViews>
    <sheetView topLeftCell="A137" workbookViewId="0">
      <selection activeCell="AD163" sqref="AD163"/>
    </sheetView>
  </sheetViews>
  <sheetFormatPr baseColWidth="10" defaultRowHeight="12.75" x14ac:dyDescent="0.2"/>
  <cols>
    <col min="1" max="1" width="9.42578125" style="16" customWidth="1"/>
    <col min="2" max="2" width="13.140625" style="16" customWidth="1"/>
    <col min="3" max="3" width="11.7109375" style="16" customWidth="1"/>
    <col min="4" max="4" width="14.28515625" style="16" customWidth="1"/>
    <col min="5" max="5" width="12.5703125" style="16" customWidth="1"/>
    <col min="6" max="6" width="11.7109375" style="16" customWidth="1"/>
    <col min="7" max="7" width="4.7109375" style="16" customWidth="1"/>
    <col min="8" max="16384" width="11.42578125" style="16"/>
  </cols>
  <sheetData>
    <row r="1" spans="1:6" s="33" customFormat="1" ht="56.45" customHeight="1" x14ac:dyDescent="0.2">
      <c r="A1" s="30" t="s">
        <v>49</v>
      </c>
      <c r="B1" s="30" t="s">
        <v>1238</v>
      </c>
      <c r="C1" s="30" t="s">
        <v>79</v>
      </c>
      <c r="D1" s="30" t="s">
        <v>1239</v>
      </c>
      <c r="E1" s="30" t="s">
        <v>1240</v>
      </c>
      <c r="F1" s="30" t="s">
        <v>1241</v>
      </c>
    </row>
    <row r="2" spans="1:6" s="33" customFormat="1" ht="30.4" customHeight="1" x14ac:dyDescent="0.2">
      <c r="A2" s="34" t="s">
        <v>84</v>
      </c>
      <c r="B2" s="35">
        <v>44561</v>
      </c>
      <c r="C2" s="35">
        <v>42736</v>
      </c>
      <c r="D2" s="54">
        <v>62550</v>
      </c>
      <c r="E2" s="34" t="s">
        <v>1242</v>
      </c>
      <c r="F2" s="38">
        <v>62550</v>
      </c>
    </row>
    <row r="3" spans="1:6" s="33" customFormat="1" ht="30.4" customHeight="1" x14ac:dyDescent="0.2">
      <c r="A3" s="42" t="s">
        <v>104</v>
      </c>
      <c r="B3" s="43">
        <v>44712</v>
      </c>
      <c r="C3" s="43">
        <v>42736</v>
      </c>
      <c r="D3" s="55">
        <v>7560</v>
      </c>
      <c r="E3" s="42" t="s">
        <v>1243</v>
      </c>
      <c r="F3" s="46">
        <v>69566</v>
      </c>
    </row>
    <row r="4" spans="1:6" s="33" customFormat="1" ht="30.4" customHeight="1" x14ac:dyDescent="0.2">
      <c r="A4" s="34" t="s">
        <v>117</v>
      </c>
      <c r="B4" s="35">
        <v>43830</v>
      </c>
      <c r="C4" s="35">
        <v>42736</v>
      </c>
      <c r="D4" s="54">
        <v>95760</v>
      </c>
      <c r="E4" s="34" t="s">
        <v>1244</v>
      </c>
      <c r="F4" s="38">
        <v>164300</v>
      </c>
    </row>
    <row r="5" spans="1:6" s="33" customFormat="1" ht="30.4" customHeight="1" x14ac:dyDescent="0.2">
      <c r="A5" s="42" t="s">
        <v>128</v>
      </c>
      <c r="B5" s="43">
        <v>44834</v>
      </c>
      <c r="C5" s="43">
        <v>42736</v>
      </c>
      <c r="D5" s="55">
        <v>1200</v>
      </c>
      <c r="E5" s="42" t="s">
        <v>1245</v>
      </c>
      <c r="F5" s="46">
        <v>32273</v>
      </c>
    </row>
    <row r="6" spans="1:6" s="33" customFormat="1" ht="30.4" customHeight="1" x14ac:dyDescent="0.2">
      <c r="A6" s="34" t="s">
        <v>137</v>
      </c>
      <c r="B6" s="35">
        <v>43830</v>
      </c>
      <c r="C6" s="35">
        <v>42736</v>
      </c>
      <c r="D6" s="54">
        <v>2450</v>
      </c>
      <c r="E6" s="34" t="s">
        <v>1246</v>
      </c>
      <c r="F6" s="38">
        <v>50064</v>
      </c>
    </row>
    <row r="7" spans="1:6" s="33" customFormat="1" ht="30.4" customHeight="1" x14ac:dyDescent="0.2">
      <c r="A7" s="34" t="s">
        <v>145</v>
      </c>
      <c r="B7" s="35">
        <v>44651</v>
      </c>
      <c r="C7" s="35">
        <v>42736</v>
      </c>
      <c r="D7" s="54">
        <v>5552</v>
      </c>
      <c r="E7" s="34" t="s">
        <v>1247</v>
      </c>
      <c r="F7" s="38">
        <v>60800</v>
      </c>
    </row>
    <row r="8" spans="1:6" s="33" customFormat="1" ht="30.4" customHeight="1" x14ac:dyDescent="0.2">
      <c r="A8" s="42" t="s">
        <v>156</v>
      </c>
      <c r="B8" s="43">
        <v>44469</v>
      </c>
      <c r="C8" s="43">
        <v>42736</v>
      </c>
      <c r="D8" s="55">
        <v>57100</v>
      </c>
      <c r="E8" s="42" t="s">
        <v>1248</v>
      </c>
      <c r="F8" s="46">
        <v>145111</v>
      </c>
    </row>
    <row r="9" spans="1:6" s="33" customFormat="1" ht="30.4" customHeight="1" x14ac:dyDescent="0.2">
      <c r="A9" s="34" t="s">
        <v>167</v>
      </c>
      <c r="B9" s="35">
        <v>44834</v>
      </c>
      <c r="C9" s="35">
        <v>42736</v>
      </c>
      <c r="D9" s="54">
        <v>7372</v>
      </c>
      <c r="E9" s="34" t="s">
        <v>1249</v>
      </c>
      <c r="F9" s="38">
        <v>55320</v>
      </c>
    </row>
    <row r="10" spans="1:6" s="33" customFormat="1" ht="30.4" customHeight="1" x14ac:dyDescent="0.2">
      <c r="A10" s="42" t="s">
        <v>176</v>
      </c>
      <c r="B10" s="43">
        <v>44561</v>
      </c>
      <c r="C10" s="43">
        <v>42736</v>
      </c>
      <c r="D10" s="55">
        <v>164270</v>
      </c>
      <c r="E10" s="42" t="s">
        <v>1248</v>
      </c>
      <c r="F10" s="46">
        <v>307606</v>
      </c>
    </row>
    <row r="11" spans="1:6" s="33" customFormat="1" ht="30.4" customHeight="1" x14ac:dyDescent="0.2">
      <c r="A11" s="34" t="s">
        <v>184</v>
      </c>
      <c r="B11" s="35">
        <v>43830</v>
      </c>
      <c r="C11" s="35">
        <v>42736</v>
      </c>
      <c r="D11" s="54">
        <v>15620</v>
      </c>
      <c r="E11" s="34" t="s">
        <v>1250</v>
      </c>
      <c r="F11" s="38">
        <v>64598</v>
      </c>
    </row>
    <row r="12" spans="1:6" s="33" customFormat="1" ht="30.4" customHeight="1" x14ac:dyDescent="0.2">
      <c r="A12" s="42" t="s">
        <v>195</v>
      </c>
      <c r="B12" s="43">
        <v>43830</v>
      </c>
      <c r="C12" s="43">
        <v>42736</v>
      </c>
      <c r="D12" s="55">
        <v>122125</v>
      </c>
      <c r="E12" s="42" t="s">
        <v>1246</v>
      </c>
      <c r="F12" s="46">
        <v>208543</v>
      </c>
    </row>
    <row r="13" spans="1:6" s="33" customFormat="1" ht="30.4" customHeight="1" x14ac:dyDescent="0.2">
      <c r="A13" s="34" t="s">
        <v>204</v>
      </c>
      <c r="B13" s="35">
        <v>44742</v>
      </c>
      <c r="C13" s="35">
        <v>42736</v>
      </c>
      <c r="D13" s="54">
        <v>17970</v>
      </c>
      <c r="E13" s="34" t="s">
        <v>1246</v>
      </c>
      <c r="F13" s="38">
        <v>98145</v>
      </c>
    </row>
    <row r="14" spans="1:6" s="33" customFormat="1" ht="30.4" customHeight="1" x14ac:dyDescent="0.2">
      <c r="A14" s="34" t="s">
        <v>210</v>
      </c>
      <c r="B14" s="35">
        <v>43830</v>
      </c>
      <c r="C14" s="35">
        <v>42736</v>
      </c>
      <c r="D14" s="54">
        <v>49102</v>
      </c>
      <c r="E14" s="34" t="s">
        <v>1251</v>
      </c>
      <c r="F14" s="38">
        <v>49102</v>
      </c>
    </row>
    <row r="15" spans="1:6" s="33" customFormat="1" ht="30.4" customHeight="1" x14ac:dyDescent="0.2">
      <c r="A15" s="42" t="s">
        <v>218</v>
      </c>
      <c r="B15" s="43">
        <v>44804</v>
      </c>
      <c r="C15" s="43">
        <v>42736</v>
      </c>
      <c r="D15" s="55">
        <v>40324</v>
      </c>
      <c r="E15" s="42" t="s">
        <v>1252</v>
      </c>
      <c r="F15" s="46">
        <v>105724</v>
      </c>
    </row>
    <row r="16" spans="1:6" s="33" customFormat="1" ht="30.4" customHeight="1" x14ac:dyDescent="0.2">
      <c r="A16" s="34" t="s">
        <v>228</v>
      </c>
      <c r="B16" s="35">
        <v>43830</v>
      </c>
      <c r="C16" s="35">
        <v>42736</v>
      </c>
      <c r="D16" s="54">
        <v>69633</v>
      </c>
      <c r="E16" s="34" t="s">
        <v>1248</v>
      </c>
      <c r="F16" s="38">
        <v>111297</v>
      </c>
    </row>
    <row r="17" spans="1:6" s="33" customFormat="1" ht="30.4" customHeight="1" x14ac:dyDescent="0.2">
      <c r="A17" s="42" t="s">
        <v>236</v>
      </c>
      <c r="B17" s="43">
        <v>43830</v>
      </c>
      <c r="C17" s="43">
        <v>42736</v>
      </c>
      <c r="D17" s="55">
        <v>75260</v>
      </c>
      <c r="E17" s="42" t="s">
        <v>1250</v>
      </c>
      <c r="F17" s="46">
        <v>166125</v>
      </c>
    </row>
    <row r="18" spans="1:6" s="33" customFormat="1" ht="30.4" customHeight="1" x14ac:dyDescent="0.2">
      <c r="A18" s="34" t="s">
        <v>242</v>
      </c>
      <c r="B18" s="35">
        <v>44681</v>
      </c>
      <c r="C18" s="35">
        <v>42736</v>
      </c>
      <c r="D18" s="54">
        <v>10030</v>
      </c>
      <c r="E18" s="34" t="s">
        <v>1248</v>
      </c>
      <c r="F18" s="38">
        <v>102131</v>
      </c>
    </row>
    <row r="19" spans="1:6" s="33" customFormat="1" ht="30.4" customHeight="1" x14ac:dyDescent="0.2">
      <c r="A19" s="42" t="s">
        <v>254</v>
      </c>
      <c r="B19" s="43">
        <v>43951</v>
      </c>
      <c r="C19" s="43">
        <v>42736</v>
      </c>
      <c r="D19" s="55">
        <v>85041</v>
      </c>
      <c r="E19" s="42" t="s">
        <v>1248</v>
      </c>
      <c r="F19" s="46">
        <v>151574</v>
      </c>
    </row>
    <row r="20" spans="1:6" s="33" customFormat="1" ht="30.4" customHeight="1" x14ac:dyDescent="0.2">
      <c r="A20" s="34" t="s">
        <v>262</v>
      </c>
      <c r="B20" s="35">
        <v>44561</v>
      </c>
      <c r="C20" s="35">
        <v>42736</v>
      </c>
      <c r="D20" s="54">
        <v>28406</v>
      </c>
      <c r="E20" s="34" t="s">
        <v>1248</v>
      </c>
      <c r="F20" s="38">
        <v>108922</v>
      </c>
    </row>
    <row r="21" spans="1:6" s="33" customFormat="1" ht="30.4" customHeight="1" x14ac:dyDescent="0.2">
      <c r="A21" s="42" t="s">
        <v>268</v>
      </c>
      <c r="B21" s="43">
        <v>43830</v>
      </c>
      <c r="C21" s="43">
        <v>42736</v>
      </c>
      <c r="D21" s="55">
        <v>143331</v>
      </c>
      <c r="E21" s="42" t="s">
        <v>1250</v>
      </c>
      <c r="F21" s="46">
        <v>192400</v>
      </c>
    </row>
    <row r="22" spans="1:6" s="33" customFormat="1" ht="30.4" customHeight="1" x14ac:dyDescent="0.2">
      <c r="A22" s="42" t="s">
        <v>278</v>
      </c>
      <c r="B22" s="43">
        <v>43830</v>
      </c>
      <c r="C22" s="43">
        <v>42736</v>
      </c>
      <c r="D22" s="55">
        <v>212037</v>
      </c>
      <c r="E22" s="42" t="s">
        <v>1253</v>
      </c>
      <c r="F22" s="46">
        <v>252050</v>
      </c>
    </row>
    <row r="23" spans="1:6" s="33" customFormat="1" ht="30.4" customHeight="1" x14ac:dyDescent="0.2">
      <c r="A23" s="34" t="s">
        <v>287</v>
      </c>
      <c r="B23" s="35">
        <v>43830</v>
      </c>
      <c r="C23" s="35">
        <v>42736</v>
      </c>
      <c r="D23" s="54">
        <v>193740</v>
      </c>
      <c r="E23" s="34" t="s">
        <v>1250</v>
      </c>
      <c r="F23" s="38">
        <v>238593</v>
      </c>
    </row>
    <row r="24" spans="1:6" s="33" customFormat="1" ht="30.4" customHeight="1" x14ac:dyDescent="0.2">
      <c r="A24" s="42" t="s">
        <v>293</v>
      </c>
      <c r="B24" s="43">
        <v>43830</v>
      </c>
      <c r="C24" s="43">
        <v>42736</v>
      </c>
      <c r="D24" s="55">
        <v>130167</v>
      </c>
      <c r="E24" s="42" t="s">
        <v>1254</v>
      </c>
      <c r="F24" s="46">
        <v>130167</v>
      </c>
    </row>
    <row r="25" spans="1:6" s="33" customFormat="1" ht="30.4" customHeight="1" x14ac:dyDescent="0.2">
      <c r="A25" s="34" t="s">
        <v>302</v>
      </c>
      <c r="B25" s="35">
        <v>43830</v>
      </c>
      <c r="C25" s="35">
        <v>42736</v>
      </c>
      <c r="D25" s="54">
        <v>114810</v>
      </c>
      <c r="E25" s="34" t="s">
        <v>1255</v>
      </c>
      <c r="F25" s="38">
        <v>156385</v>
      </c>
    </row>
    <row r="26" spans="1:6" s="33" customFormat="1" ht="30.4" customHeight="1" x14ac:dyDescent="0.2">
      <c r="A26" s="42" t="s">
        <v>311</v>
      </c>
      <c r="B26" s="43">
        <v>43830</v>
      </c>
      <c r="C26" s="43">
        <v>42736</v>
      </c>
      <c r="D26" s="55">
        <v>84880</v>
      </c>
      <c r="E26" s="42" t="s">
        <v>1255</v>
      </c>
      <c r="F26" s="46">
        <v>84880</v>
      </c>
    </row>
    <row r="27" spans="1:6" s="33" customFormat="1" ht="30.4" customHeight="1" x14ac:dyDescent="0.2">
      <c r="A27" s="42" t="s">
        <v>319</v>
      </c>
      <c r="B27" s="43">
        <v>43830</v>
      </c>
      <c r="C27" s="43">
        <v>42736</v>
      </c>
      <c r="D27" s="55">
        <v>137532</v>
      </c>
      <c r="E27" s="42" t="s">
        <v>1256</v>
      </c>
      <c r="F27" s="46">
        <v>165735</v>
      </c>
    </row>
    <row r="28" spans="1:6" s="33" customFormat="1" ht="30.4" customHeight="1" x14ac:dyDescent="0.2">
      <c r="A28" s="34" t="s">
        <v>325</v>
      </c>
      <c r="B28" s="35">
        <v>43830</v>
      </c>
      <c r="C28" s="35">
        <v>42736</v>
      </c>
      <c r="D28" s="54">
        <v>106036</v>
      </c>
      <c r="E28" s="34" t="s">
        <v>1250</v>
      </c>
      <c r="F28" s="38">
        <v>137743</v>
      </c>
    </row>
    <row r="29" spans="1:6" s="33" customFormat="1" ht="30.4" customHeight="1" x14ac:dyDescent="0.2">
      <c r="A29" s="34" t="s">
        <v>335</v>
      </c>
      <c r="B29" s="35">
        <v>43830</v>
      </c>
      <c r="C29" s="35">
        <v>42736</v>
      </c>
      <c r="D29" s="54">
        <v>106164</v>
      </c>
      <c r="E29" s="34" t="s">
        <v>1257</v>
      </c>
      <c r="F29" s="38">
        <v>150148</v>
      </c>
    </row>
    <row r="30" spans="1:6" s="33" customFormat="1" ht="30.4" customHeight="1" x14ac:dyDescent="0.2">
      <c r="A30" s="42" t="s">
        <v>344</v>
      </c>
      <c r="B30" s="43">
        <v>43830</v>
      </c>
      <c r="C30" s="43">
        <v>42736</v>
      </c>
      <c r="D30" s="55">
        <v>53461</v>
      </c>
      <c r="E30" s="42" t="s">
        <v>1250</v>
      </c>
      <c r="F30" s="46">
        <v>84979</v>
      </c>
    </row>
    <row r="31" spans="1:6" s="33" customFormat="1" ht="30.4" customHeight="1" x14ac:dyDescent="0.2">
      <c r="A31" s="34" t="s">
        <v>351</v>
      </c>
      <c r="B31" s="35">
        <v>43830</v>
      </c>
      <c r="C31" s="35">
        <v>42736</v>
      </c>
      <c r="D31" s="54">
        <v>87530</v>
      </c>
      <c r="E31" s="34" t="s">
        <v>1248</v>
      </c>
      <c r="F31" s="38">
        <v>136980</v>
      </c>
    </row>
    <row r="32" spans="1:6" s="33" customFormat="1" ht="30.4" customHeight="1" x14ac:dyDescent="0.2">
      <c r="A32" s="42" t="s">
        <v>360</v>
      </c>
      <c r="B32" s="43">
        <v>43830</v>
      </c>
      <c r="C32" s="43">
        <v>42736</v>
      </c>
      <c r="D32" s="55">
        <v>123700</v>
      </c>
      <c r="E32" s="42" t="s">
        <v>1252</v>
      </c>
      <c r="F32" s="46">
        <v>176697</v>
      </c>
    </row>
    <row r="33" spans="1:6" s="33" customFormat="1" ht="30.4" customHeight="1" x14ac:dyDescent="0.2">
      <c r="A33" s="34" t="s">
        <v>367</v>
      </c>
      <c r="B33" s="35">
        <v>43830</v>
      </c>
      <c r="C33" s="35">
        <v>42736</v>
      </c>
      <c r="D33" s="54">
        <v>97900</v>
      </c>
      <c r="E33" s="34" t="s">
        <v>1257</v>
      </c>
      <c r="F33" s="38">
        <v>143303</v>
      </c>
    </row>
    <row r="34" spans="1:6" s="33" customFormat="1" ht="30.4" customHeight="1" x14ac:dyDescent="0.2">
      <c r="A34" s="42" t="s">
        <v>374</v>
      </c>
      <c r="B34" s="43">
        <v>43830</v>
      </c>
      <c r="C34" s="43">
        <v>42736</v>
      </c>
      <c r="D34" s="55">
        <v>87250</v>
      </c>
      <c r="E34" s="42" t="s">
        <v>1252</v>
      </c>
      <c r="F34" s="46">
        <v>146210</v>
      </c>
    </row>
    <row r="35" spans="1:6" s="33" customFormat="1" ht="30.4" customHeight="1" x14ac:dyDescent="0.2">
      <c r="A35" s="34" t="s">
        <v>381</v>
      </c>
      <c r="B35" s="35">
        <v>43830</v>
      </c>
      <c r="C35" s="35">
        <v>42736</v>
      </c>
      <c r="D35" s="54">
        <v>56708</v>
      </c>
      <c r="E35" s="34" t="s">
        <v>1245</v>
      </c>
      <c r="F35" s="38">
        <v>56708</v>
      </c>
    </row>
    <row r="36" spans="1:6" s="33" customFormat="1" ht="30.4" customHeight="1" x14ac:dyDescent="0.2">
      <c r="A36" s="42" t="s">
        <v>387</v>
      </c>
      <c r="B36" s="43">
        <v>43830</v>
      </c>
      <c r="C36" s="43">
        <v>42736</v>
      </c>
      <c r="D36" s="55">
        <v>82387</v>
      </c>
      <c r="E36" s="42" t="s">
        <v>1250</v>
      </c>
      <c r="F36" s="46">
        <v>118667</v>
      </c>
    </row>
    <row r="37" spans="1:6" s="33" customFormat="1" ht="30.4" customHeight="1" x14ac:dyDescent="0.2">
      <c r="A37" s="34" t="s">
        <v>393</v>
      </c>
      <c r="B37" s="35">
        <v>43830</v>
      </c>
      <c r="C37" s="35">
        <v>42736</v>
      </c>
      <c r="D37" s="54">
        <v>92745</v>
      </c>
      <c r="E37" s="34" t="s">
        <v>1248</v>
      </c>
      <c r="F37" s="38">
        <v>171302</v>
      </c>
    </row>
    <row r="38" spans="1:6" s="33" customFormat="1" ht="30.4" customHeight="1" x14ac:dyDescent="0.2">
      <c r="A38" s="42" t="s">
        <v>400</v>
      </c>
      <c r="B38" s="43">
        <v>43830</v>
      </c>
      <c r="C38" s="43">
        <v>42736</v>
      </c>
      <c r="D38" s="55">
        <v>104399</v>
      </c>
      <c r="E38" s="42" t="s">
        <v>1258</v>
      </c>
      <c r="F38" s="46">
        <v>169414</v>
      </c>
    </row>
    <row r="39" spans="1:6" s="33" customFormat="1" ht="30.4" customHeight="1" x14ac:dyDescent="0.2">
      <c r="A39" s="34" t="s">
        <v>407</v>
      </c>
      <c r="B39" s="35">
        <v>43830</v>
      </c>
      <c r="C39" s="35">
        <v>42736</v>
      </c>
      <c r="D39" s="54">
        <v>65029</v>
      </c>
      <c r="E39" s="34" t="s">
        <v>1258</v>
      </c>
      <c r="F39" s="38">
        <v>122895</v>
      </c>
    </row>
    <row r="40" spans="1:6" s="33" customFormat="1" ht="30.4" customHeight="1" x14ac:dyDescent="0.2">
      <c r="A40" s="42" t="s">
        <v>414</v>
      </c>
      <c r="B40" s="43">
        <v>44561</v>
      </c>
      <c r="C40" s="43">
        <v>42736</v>
      </c>
      <c r="D40" s="55">
        <v>104354</v>
      </c>
      <c r="E40" s="42" t="s">
        <v>1259</v>
      </c>
      <c r="F40" s="46">
        <v>129052</v>
      </c>
    </row>
    <row r="41" spans="1:6" s="33" customFormat="1" ht="30.4" customHeight="1" x14ac:dyDescent="0.2">
      <c r="A41" s="34" t="s">
        <v>420</v>
      </c>
      <c r="B41" s="35">
        <v>43830</v>
      </c>
      <c r="C41" s="35">
        <v>42736</v>
      </c>
      <c r="D41" s="54">
        <v>99302</v>
      </c>
      <c r="E41" s="34" t="s">
        <v>1250</v>
      </c>
      <c r="F41" s="38">
        <v>144524</v>
      </c>
    </row>
    <row r="42" spans="1:6" s="33" customFormat="1" ht="30.4" customHeight="1" x14ac:dyDescent="0.2">
      <c r="A42" s="42" t="s">
        <v>427</v>
      </c>
      <c r="B42" s="43">
        <v>43830</v>
      </c>
      <c r="C42" s="43">
        <v>42736</v>
      </c>
      <c r="D42" s="55">
        <v>55250</v>
      </c>
      <c r="E42" s="42" t="s">
        <v>1245</v>
      </c>
      <c r="F42" s="46">
        <v>55250</v>
      </c>
    </row>
    <row r="43" spans="1:6" s="33" customFormat="1" ht="30.4" customHeight="1" x14ac:dyDescent="0.2">
      <c r="A43" s="34" t="s">
        <v>434</v>
      </c>
      <c r="B43" s="35">
        <v>43830</v>
      </c>
      <c r="C43" s="35">
        <v>42736</v>
      </c>
      <c r="D43" s="54">
        <v>79430</v>
      </c>
      <c r="E43" s="34" t="s">
        <v>1248</v>
      </c>
      <c r="F43" s="38">
        <v>137291</v>
      </c>
    </row>
    <row r="44" spans="1:6" s="33" customFormat="1" ht="30.4" customHeight="1" x14ac:dyDescent="0.2">
      <c r="A44" s="42" t="s">
        <v>440</v>
      </c>
      <c r="B44" s="43">
        <v>44561</v>
      </c>
      <c r="C44" s="43">
        <v>42736</v>
      </c>
      <c r="D44" s="55">
        <v>131350</v>
      </c>
      <c r="E44" s="42" t="s">
        <v>1257</v>
      </c>
      <c r="F44" s="46">
        <v>201400</v>
      </c>
    </row>
    <row r="45" spans="1:6" s="33" customFormat="1" ht="30.4" customHeight="1" x14ac:dyDescent="0.2">
      <c r="A45" s="34" t="s">
        <v>449</v>
      </c>
      <c r="B45" s="35">
        <v>43830</v>
      </c>
      <c r="C45" s="35">
        <v>42736</v>
      </c>
      <c r="D45" s="54">
        <v>74100</v>
      </c>
      <c r="E45" s="34" t="s">
        <v>1246</v>
      </c>
      <c r="F45" s="38">
        <v>117141</v>
      </c>
    </row>
    <row r="46" spans="1:6" s="33" customFormat="1" ht="30.4" customHeight="1" x14ac:dyDescent="0.2">
      <c r="A46" s="42" t="s">
        <v>458</v>
      </c>
      <c r="B46" s="43">
        <v>43830</v>
      </c>
      <c r="C46" s="43">
        <v>42736</v>
      </c>
      <c r="D46" s="55">
        <v>98000</v>
      </c>
      <c r="E46" s="42" t="s">
        <v>1255</v>
      </c>
      <c r="F46" s="46">
        <v>195300</v>
      </c>
    </row>
    <row r="47" spans="1:6" s="33" customFormat="1" ht="30.4" customHeight="1" x14ac:dyDescent="0.2">
      <c r="A47" s="34" t="s">
        <v>464</v>
      </c>
      <c r="B47" s="35">
        <v>43830</v>
      </c>
      <c r="C47" s="35">
        <v>42736</v>
      </c>
      <c r="D47" s="54">
        <v>44907</v>
      </c>
      <c r="E47" s="34" t="s">
        <v>1258</v>
      </c>
      <c r="F47" s="38">
        <v>76074</v>
      </c>
    </row>
    <row r="48" spans="1:6" s="33" customFormat="1" ht="30.4" customHeight="1" x14ac:dyDescent="0.2">
      <c r="A48" s="42" t="s">
        <v>473</v>
      </c>
      <c r="B48" s="43">
        <v>43830</v>
      </c>
      <c r="C48" s="43">
        <v>42736</v>
      </c>
      <c r="D48" s="55">
        <v>93500</v>
      </c>
      <c r="E48" s="42" t="s">
        <v>1243</v>
      </c>
      <c r="F48" s="46">
        <v>154344</v>
      </c>
    </row>
    <row r="49" spans="1:6" s="33" customFormat="1" ht="30.4" customHeight="1" x14ac:dyDescent="0.2">
      <c r="A49" s="34" t="s">
        <v>479</v>
      </c>
      <c r="B49" s="35">
        <v>44561</v>
      </c>
      <c r="C49" s="35">
        <v>42736</v>
      </c>
      <c r="D49" s="54">
        <v>140700</v>
      </c>
      <c r="E49" s="34" t="s">
        <v>1246</v>
      </c>
      <c r="F49" s="38">
        <v>234372</v>
      </c>
    </row>
    <row r="50" spans="1:6" s="33" customFormat="1" ht="30.4" customHeight="1" x14ac:dyDescent="0.2">
      <c r="A50" s="42" t="s">
        <v>486</v>
      </c>
      <c r="B50" s="43">
        <v>44561</v>
      </c>
      <c r="C50" s="43">
        <v>42736</v>
      </c>
      <c r="D50" s="55">
        <v>145200</v>
      </c>
      <c r="E50" s="42" t="s">
        <v>1246</v>
      </c>
      <c r="F50" s="46">
        <v>260933</v>
      </c>
    </row>
    <row r="51" spans="1:6" s="33" customFormat="1" ht="30.4" customHeight="1" x14ac:dyDescent="0.2">
      <c r="A51" s="34" t="s">
        <v>494</v>
      </c>
      <c r="B51" s="35">
        <v>43738</v>
      </c>
      <c r="C51" s="35">
        <v>42736</v>
      </c>
      <c r="D51" s="54">
        <v>62809</v>
      </c>
      <c r="E51" s="34" t="s">
        <v>1254</v>
      </c>
      <c r="F51" s="38">
        <v>92512</v>
      </c>
    </row>
    <row r="52" spans="1:6" s="33" customFormat="1" ht="30.4" customHeight="1" x14ac:dyDescent="0.2">
      <c r="A52" s="42" t="s">
        <v>502</v>
      </c>
      <c r="B52" s="43">
        <v>44165</v>
      </c>
      <c r="C52" s="43">
        <v>42736</v>
      </c>
      <c r="D52" s="55">
        <v>66000</v>
      </c>
      <c r="E52" s="42" t="s">
        <v>1260</v>
      </c>
      <c r="F52" s="46">
        <v>129247</v>
      </c>
    </row>
    <row r="53" spans="1:6" s="33" customFormat="1" ht="30.4" customHeight="1" x14ac:dyDescent="0.2">
      <c r="A53" s="34" t="s">
        <v>508</v>
      </c>
      <c r="B53" s="35">
        <v>43861</v>
      </c>
      <c r="C53" s="35">
        <v>42736</v>
      </c>
      <c r="D53" s="54">
        <v>69674</v>
      </c>
      <c r="E53" s="34" t="s">
        <v>1258</v>
      </c>
      <c r="F53" s="38">
        <v>144027</v>
      </c>
    </row>
    <row r="54" spans="1:6" s="33" customFormat="1" ht="30.4" customHeight="1" x14ac:dyDescent="0.2">
      <c r="A54" s="42" t="s">
        <v>515</v>
      </c>
      <c r="B54" s="43">
        <v>44286</v>
      </c>
      <c r="C54" s="43">
        <v>42736</v>
      </c>
      <c r="D54" s="55">
        <v>24701</v>
      </c>
      <c r="E54" s="42" t="s">
        <v>1254</v>
      </c>
      <c r="F54" s="46">
        <v>57074</v>
      </c>
    </row>
    <row r="55" spans="1:6" s="33" customFormat="1" ht="30.4" customHeight="1" x14ac:dyDescent="0.2">
      <c r="A55" s="34" t="s">
        <v>522</v>
      </c>
      <c r="B55" s="35">
        <v>43951</v>
      </c>
      <c r="C55" s="35">
        <v>42736</v>
      </c>
      <c r="D55" s="54">
        <v>83123</v>
      </c>
      <c r="E55" s="34" t="s">
        <v>1250</v>
      </c>
      <c r="F55" s="38">
        <v>203102</v>
      </c>
    </row>
    <row r="56" spans="1:6" s="33" customFormat="1" ht="30.4" customHeight="1" x14ac:dyDescent="0.2">
      <c r="A56" s="42" t="s">
        <v>528</v>
      </c>
      <c r="B56" s="43">
        <v>43951</v>
      </c>
      <c r="C56" s="43">
        <v>42736</v>
      </c>
      <c r="D56" s="55">
        <v>36045</v>
      </c>
      <c r="E56" s="42" t="s">
        <v>1250</v>
      </c>
      <c r="F56" s="46">
        <v>78396</v>
      </c>
    </row>
    <row r="57" spans="1:6" s="33" customFormat="1" ht="30.4" customHeight="1" x14ac:dyDescent="0.2">
      <c r="A57" s="34" t="s">
        <v>537</v>
      </c>
      <c r="B57" s="35">
        <v>44347</v>
      </c>
      <c r="C57" s="35">
        <v>42736</v>
      </c>
      <c r="D57" s="54">
        <v>37001</v>
      </c>
      <c r="E57" s="34" t="s">
        <v>1252</v>
      </c>
      <c r="F57" s="38">
        <v>102750</v>
      </c>
    </row>
    <row r="58" spans="1:6" s="33" customFormat="1" ht="30.4" customHeight="1" x14ac:dyDescent="0.2">
      <c r="A58" s="42" t="s">
        <v>544</v>
      </c>
      <c r="B58" s="43">
        <v>44408</v>
      </c>
      <c r="C58" s="43">
        <v>42736</v>
      </c>
      <c r="D58" s="55">
        <v>17172</v>
      </c>
      <c r="E58" s="42" t="s">
        <v>1261</v>
      </c>
      <c r="F58" s="46">
        <v>66076</v>
      </c>
    </row>
    <row r="59" spans="1:6" s="33" customFormat="1" ht="30.4" customHeight="1" x14ac:dyDescent="0.2">
      <c r="A59" s="34" t="s">
        <v>550</v>
      </c>
      <c r="B59" s="35">
        <v>44012</v>
      </c>
      <c r="C59" s="35">
        <v>42736</v>
      </c>
      <c r="D59" s="54">
        <v>26336</v>
      </c>
      <c r="E59" s="34" t="s">
        <v>1245</v>
      </c>
      <c r="F59" s="38">
        <v>26336</v>
      </c>
    </row>
    <row r="60" spans="1:6" s="33" customFormat="1" ht="30.4" customHeight="1" x14ac:dyDescent="0.2">
      <c r="A60" s="42" t="s">
        <v>556</v>
      </c>
      <c r="B60" s="43">
        <v>44408</v>
      </c>
      <c r="C60" s="43">
        <v>42736</v>
      </c>
      <c r="D60" s="55">
        <v>36120</v>
      </c>
      <c r="E60" s="42" t="s">
        <v>1252</v>
      </c>
      <c r="F60" s="46">
        <v>84661</v>
      </c>
    </row>
    <row r="61" spans="1:6" s="33" customFormat="1" ht="30.4" customHeight="1" x14ac:dyDescent="0.2">
      <c r="A61" s="34" t="s">
        <v>566</v>
      </c>
      <c r="B61" s="35">
        <v>44500</v>
      </c>
      <c r="C61" s="35">
        <v>42736</v>
      </c>
      <c r="D61" s="54">
        <v>22765</v>
      </c>
      <c r="E61" s="34" t="s">
        <v>1258</v>
      </c>
      <c r="F61" s="38">
        <v>69476</v>
      </c>
    </row>
    <row r="62" spans="1:6" s="33" customFormat="1" ht="30.4" customHeight="1" x14ac:dyDescent="0.2">
      <c r="A62" s="42" t="s">
        <v>573</v>
      </c>
      <c r="B62" s="43">
        <v>44592</v>
      </c>
      <c r="C62" s="43">
        <v>42736</v>
      </c>
      <c r="D62" s="55">
        <v>11049</v>
      </c>
      <c r="E62" s="42" t="s">
        <v>1262</v>
      </c>
      <c r="F62" s="46">
        <v>43833</v>
      </c>
    </row>
    <row r="63" spans="1:6" s="33" customFormat="1" ht="30.4" customHeight="1" x14ac:dyDescent="0.2">
      <c r="A63" s="34" t="s">
        <v>580</v>
      </c>
      <c r="B63" s="35">
        <v>44469</v>
      </c>
      <c r="C63" s="35">
        <v>42736</v>
      </c>
      <c r="D63" s="54">
        <v>67760</v>
      </c>
      <c r="E63" s="34" t="s">
        <v>1255</v>
      </c>
      <c r="F63" s="38">
        <v>165584</v>
      </c>
    </row>
    <row r="64" spans="1:6" s="33" customFormat="1" ht="30.4" customHeight="1" x14ac:dyDescent="0.2">
      <c r="A64" s="42" t="s">
        <v>588</v>
      </c>
      <c r="B64" s="43">
        <v>44530</v>
      </c>
      <c r="C64" s="43">
        <v>42736</v>
      </c>
      <c r="D64" s="55">
        <v>47019</v>
      </c>
      <c r="E64" s="42" t="s">
        <v>1250</v>
      </c>
      <c r="F64" s="46">
        <v>80350</v>
      </c>
    </row>
    <row r="65" spans="1:6" s="33" customFormat="1" ht="30.4" customHeight="1" x14ac:dyDescent="0.2">
      <c r="A65" s="34" t="s">
        <v>595</v>
      </c>
      <c r="B65" s="35">
        <v>44620</v>
      </c>
      <c r="C65" s="35">
        <v>42736</v>
      </c>
      <c r="D65" s="54">
        <v>11710</v>
      </c>
      <c r="E65" s="34" t="s">
        <v>1263</v>
      </c>
      <c r="F65" s="38">
        <v>63833</v>
      </c>
    </row>
    <row r="66" spans="1:6" s="33" customFormat="1" ht="30.4" customHeight="1" x14ac:dyDescent="0.2">
      <c r="A66" s="42" t="s">
        <v>601</v>
      </c>
      <c r="B66" s="43">
        <v>44620</v>
      </c>
      <c r="C66" s="43">
        <v>42736</v>
      </c>
      <c r="D66" s="55">
        <v>19512</v>
      </c>
      <c r="E66" s="42" t="s">
        <v>1246</v>
      </c>
      <c r="F66" s="46">
        <v>103610</v>
      </c>
    </row>
    <row r="67" spans="1:6" s="33" customFormat="1" ht="30.4" customHeight="1" x14ac:dyDescent="0.2">
      <c r="A67" s="34" t="s">
        <v>608</v>
      </c>
      <c r="B67" s="35">
        <v>44255</v>
      </c>
      <c r="C67" s="35">
        <v>42736</v>
      </c>
      <c r="D67" s="54">
        <v>27044</v>
      </c>
      <c r="E67" s="34" t="s">
        <v>1255</v>
      </c>
      <c r="F67" s="38">
        <v>87738</v>
      </c>
    </row>
    <row r="68" spans="1:6" s="33" customFormat="1" ht="30.4" customHeight="1" x14ac:dyDescent="0.2">
      <c r="A68" s="42" t="s">
        <v>615</v>
      </c>
      <c r="B68" s="43">
        <v>44651</v>
      </c>
      <c r="C68" s="43">
        <v>42736</v>
      </c>
      <c r="D68" s="55">
        <v>12400</v>
      </c>
      <c r="E68" s="42" t="s">
        <v>1264</v>
      </c>
      <c r="F68" s="46">
        <v>44070</v>
      </c>
    </row>
    <row r="69" spans="1:6" s="33" customFormat="1" ht="30.4" customHeight="1" x14ac:dyDescent="0.2">
      <c r="A69" s="34" t="s">
        <v>622</v>
      </c>
      <c r="B69" s="35">
        <v>43830</v>
      </c>
      <c r="C69" s="35">
        <v>42736</v>
      </c>
      <c r="D69" s="54">
        <v>102888</v>
      </c>
      <c r="E69" s="34" t="s">
        <v>1250</v>
      </c>
      <c r="F69" s="38">
        <v>163890</v>
      </c>
    </row>
    <row r="70" spans="1:6" s="33" customFormat="1" ht="30.4" customHeight="1" x14ac:dyDescent="0.2">
      <c r="A70" s="42" t="s">
        <v>629</v>
      </c>
      <c r="B70" s="43">
        <v>44620</v>
      </c>
      <c r="C70" s="43">
        <v>42736</v>
      </c>
      <c r="D70" s="55">
        <v>40500</v>
      </c>
      <c r="E70" s="42" t="s">
        <v>1246</v>
      </c>
      <c r="F70" s="46">
        <v>133177</v>
      </c>
    </row>
    <row r="71" spans="1:6" s="33" customFormat="1" ht="30.4" customHeight="1" x14ac:dyDescent="0.2">
      <c r="A71" s="34" t="s">
        <v>636</v>
      </c>
      <c r="B71" s="35">
        <v>44561</v>
      </c>
      <c r="C71" s="35">
        <v>42736</v>
      </c>
      <c r="D71" s="54">
        <v>16740</v>
      </c>
      <c r="E71" s="34" t="s">
        <v>1252</v>
      </c>
      <c r="F71" s="38">
        <v>69228</v>
      </c>
    </row>
    <row r="72" spans="1:6" s="33" customFormat="1" ht="30.4" customHeight="1" x14ac:dyDescent="0.2">
      <c r="A72" s="42" t="s">
        <v>643</v>
      </c>
      <c r="B72" s="43">
        <v>44651</v>
      </c>
      <c r="C72" s="43">
        <v>42736</v>
      </c>
      <c r="D72" s="55">
        <v>17714</v>
      </c>
      <c r="E72" s="42" t="s">
        <v>1250</v>
      </c>
      <c r="F72" s="46">
        <v>68819</v>
      </c>
    </row>
    <row r="73" spans="1:6" s="33" customFormat="1" ht="30.4" customHeight="1" x14ac:dyDescent="0.2">
      <c r="A73" s="34" t="s">
        <v>650</v>
      </c>
      <c r="B73" s="35">
        <v>44561</v>
      </c>
      <c r="C73" s="35">
        <v>42736</v>
      </c>
      <c r="D73" s="54">
        <v>18277</v>
      </c>
      <c r="E73" s="34" t="s">
        <v>1248</v>
      </c>
      <c r="F73" s="38">
        <v>80643</v>
      </c>
    </row>
    <row r="74" spans="1:6" s="33" customFormat="1" ht="30.4" customHeight="1" x14ac:dyDescent="0.2">
      <c r="A74" s="42" t="s">
        <v>659</v>
      </c>
      <c r="B74" s="43">
        <v>44561</v>
      </c>
      <c r="C74" s="43">
        <v>42736</v>
      </c>
      <c r="D74" s="55">
        <v>15168</v>
      </c>
      <c r="E74" s="42" t="s">
        <v>1265</v>
      </c>
      <c r="F74" s="46">
        <v>56108</v>
      </c>
    </row>
    <row r="75" spans="1:6" s="33" customFormat="1" ht="30.4" customHeight="1" x14ac:dyDescent="0.2">
      <c r="A75" s="34" t="s">
        <v>666</v>
      </c>
      <c r="B75" s="35">
        <v>44561</v>
      </c>
      <c r="C75" s="35">
        <v>42736</v>
      </c>
      <c r="D75" s="54">
        <v>11002</v>
      </c>
      <c r="E75" s="34" t="s">
        <v>1266</v>
      </c>
      <c r="F75" s="38">
        <v>71467</v>
      </c>
    </row>
    <row r="76" spans="1:6" s="33" customFormat="1" ht="30.4" customHeight="1" x14ac:dyDescent="0.2">
      <c r="A76" s="42" t="s">
        <v>674</v>
      </c>
      <c r="B76" s="43">
        <v>44742</v>
      </c>
      <c r="C76" s="43">
        <v>42736</v>
      </c>
      <c r="D76" s="55">
        <v>7266</v>
      </c>
      <c r="E76" s="42" t="s">
        <v>1246</v>
      </c>
      <c r="F76" s="46">
        <v>37668</v>
      </c>
    </row>
    <row r="77" spans="1:6" s="33" customFormat="1" ht="30.4" customHeight="1" x14ac:dyDescent="0.2">
      <c r="A77" s="34" t="s">
        <v>682</v>
      </c>
      <c r="B77" s="35">
        <v>45107</v>
      </c>
      <c r="C77" s="35">
        <v>42736</v>
      </c>
      <c r="D77" s="54">
        <v>15954</v>
      </c>
      <c r="E77" s="34" t="s">
        <v>1267</v>
      </c>
      <c r="F77" s="38">
        <v>57700</v>
      </c>
    </row>
    <row r="78" spans="1:6" s="33" customFormat="1" ht="30.4" customHeight="1" x14ac:dyDescent="0.2">
      <c r="A78" s="42" t="s">
        <v>688</v>
      </c>
      <c r="B78" s="43">
        <v>44804</v>
      </c>
      <c r="C78" s="43">
        <v>42736</v>
      </c>
      <c r="D78" s="55">
        <v>6500</v>
      </c>
      <c r="E78" s="42" t="s">
        <v>1252</v>
      </c>
      <c r="F78" s="46">
        <v>57738</v>
      </c>
    </row>
    <row r="79" spans="1:6" s="33" customFormat="1" ht="30.4" customHeight="1" x14ac:dyDescent="0.2">
      <c r="A79" s="42" t="s">
        <v>695</v>
      </c>
      <c r="B79" s="43">
        <v>44439</v>
      </c>
      <c r="C79" s="43">
        <v>42736</v>
      </c>
      <c r="D79" s="55">
        <v>55975</v>
      </c>
      <c r="E79" s="42" t="s">
        <v>1248</v>
      </c>
      <c r="F79" s="46">
        <v>159562</v>
      </c>
    </row>
    <row r="80" spans="1:6" s="33" customFormat="1" ht="30.4" customHeight="1" x14ac:dyDescent="0.2">
      <c r="A80" s="34" t="s">
        <v>701</v>
      </c>
      <c r="B80" s="35">
        <v>43830</v>
      </c>
      <c r="C80" s="35">
        <v>42736</v>
      </c>
      <c r="D80" s="54">
        <v>0</v>
      </c>
      <c r="E80" s="34" t="s">
        <v>1245</v>
      </c>
      <c r="F80" s="38">
        <v>58454</v>
      </c>
    </row>
    <row r="81" spans="1:6" s="33" customFormat="1" ht="30.4" customHeight="1" x14ac:dyDescent="0.2">
      <c r="A81" s="42" t="s">
        <v>710</v>
      </c>
      <c r="B81" s="43">
        <v>43921</v>
      </c>
      <c r="C81" s="43">
        <v>42736</v>
      </c>
      <c r="D81" s="55">
        <v>5000</v>
      </c>
      <c r="E81" s="42" t="s">
        <v>1257</v>
      </c>
      <c r="F81" s="46">
        <v>25382</v>
      </c>
    </row>
    <row r="82" spans="1:6" s="33" customFormat="1" ht="30.4" customHeight="1" x14ac:dyDescent="0.2">
      <c r="A82" s="34" t="s">
        <v>719</v>
      </c>
      <c r="B82" s="35">
        <v>44804</v>
      </c>
      <c r="C82" s="35">
        <v>42736</v>
      </c>
      <c r="D82" s="54">
        <v>9500</v>
      </c>
      <c r="E82" s="34" t="s">
        <v>1268</v>
      </c>
      <c r="F82" s="38">
        <v>14270</v>
      </c>
    </row>
    <row r="83" spans="1:6" s="33" customFormat="1" ht="30.4" customHeight="1" x14ac:dyDescent="0.2">
      <c r="A83" s="42" t="s">
        <v>729</v>
      </c>
      <c r="B83" s="43">
        <v>43830</v>
      </c>
      <c r="C83" s="43">
        <v>42736</v>
      </c>
      <c r="D83" s="55">
        <v>90315</v>
      </c>
      <c r="E83" s="42" t="s">
        <v>1252</v>
      </c>
      <c r="F83" s="46">
        <v>147390</v>
      </c>
    </row>
    <row r="84" spans="1:6" s="33" customFormat="1" ht="30.4" customHeight="1" x14ac:dyDescent="0.2">
      <c r="A84" s="34" t="s">
        <v>736</v>
      </c>
      <c r="B84" s="35">
        <v>43830</v>
      </c>
      <c r="C84" s="35">
        <v>42736</v>
      </c>
      <c r="D84" s="54">
        <v>80223</v>
      </c>
      <c r="E84" s="34" t="s">
        <v>1255</v>
      </c>
      <c r="F84" s="38">
        <v>316800</v>
      </c>
    </row>
    <row r="85" spans="1:6" s="33" customFormat="1" ht="30.4" customHeight="1" x14ac:dyDescent="0.2">
      <c r="A85" s="42" t="s">
        <v>744</v>
      </c>
      <c r="B85" s="43">
        <v>44654</v>
      </c>
      <c r="C85" s="43">
        <v>42829</v>
      </c>
      <c r="D85" s="55">
        <v>50</v>
      </c>
      <c r="E85" s="42" t="s">
        <v>1245</v>
      </c>
      <c r="F85" s="46">
        <v>52082</v>
      </c>
    </row>
    <row r="86" spans="1:6" s="33" customFormat="1" ht="30.4" customHeight="1" x14ac:dyDescent="0.2">
      <c r="A86" s="34" t="s">
        <v>754</v>
      </c>
      <c r="B86" s="35">
        <v>44651</v>
      </c>
      <c r="C86" s="35">
        <v>42826</v>
      </c>
      <c r="D86" s="54">
        <v>50</v>
      </c>
      <c r="E86" s="34" t="s">
        <v>1246</v>
      </c>
      <c r="F86" s="38">
        <v>80940</v>
      </c>
    </row>
    <row r="87" spans="1:6" s="33" customFormat="1" ht="30.4" customHeight="1" x14ac:dyDescent="0.2">
      <c r="A87" s="42" t="s">
        <v>762</v>
      </c>
      <c r="B87" s="43">
        <v>44712</v>
      </c>
      <c r="C87" s="43">
        <v>42887</v>
      </c>
      <c r="D87" s="55">
        <v>10</v>
      </c>
      <c r="E87" s="42" t="s">
        <v>1246</v>
      </c>
      <c r="F87" s="46">
        <v>116621</v>
      </c>
    </row>
    <row r="88" spans="1:6" s="33" customFormat="1" ht="30.4" customHeight="1" x14ac:dyDescent="0.2">
      <c r="A88" s="34" t="s">
        <v>767</v>
      </c>
      <c r="B88" s="35">
        <v>44773</v>
      </c>
      <c r="C88" s="35">
        <v>42948</v>
      </c>
      <c r="D88" s="54">
        <v>28406</v>
      </c>
      <c r="E88" s="34" t="s">
        <v>1254</v>
      </c>
      <c r="F88" s="38">
        <v>33382</v>
      </c>
    </row>
    <row r="89" spans="1:6" s="33" customFormat="1" ht="30.4" customHeight="1" x14ac:dyDescent="0.2">
      <c r="A89" s="42" t="s">
        <v>773</v>
      </c>
      <c r="B89" s="43">
        <v>44741</v>
      </c>
      <c r="C89" s="43">
        <v>42916</v>
      </c>
      <c r="D89" s="55">
        <v>10</v>
      </c>
      <c r="E89" s="42" t="s">
        <v>1258</v>
      </c>
      <c r="F89" s="46">
        <v>57542</v>
      </c>
    </row>
    <row r="90" spans="1:6" s="33" customFormat="1" ht="30.4" customHeight="1" x14ac:dyDescent="0.2">
      <c r="A90" s="34" t="s">
        <v>779</v>
      </c>
      <c r="B90" s="35">
        <v>44760</v>
      </c>
      <c r="C90" s="35">
        <v>42935</v>
      </c>
      <c r="D90" s="54">
        <v>258330</v>
      </c>
      <c r="E90" s="34" t="s">
        <v>1246</v>
      </c>
      <c r="F90" s="38">
        <v>258330</v>
      </c>
    </row>
    <row r="91" spans="1:6" s="33" customFormat="1" ht="30.4" customHeight="1" x14ac:dyDescent="0.2">
      <c r="A91" s="42" t="s">
        <v>787</v>
      </c>
      <c r="B91" s="43">
        <v>45041</v>
      </c>
      <c r="C91" s="43">
        <v>42942</v>
      </c>
      <c r="D91" s="55">
        <v>7372</v>
      </c>
      <c r="E91" s="42" t="s">
        <v>1243</v>
      </c>
      <c r="F91" s="46">
        <v>56498</v>
      </c>
    </row>
    <row r="92" spans="1:6" s="33" customFormat="1" ht="30.4" customHeight="1" x14ac:dyDescent="0.2">
      <c r="A92" s="42" t="s">
        <v>793</v>
      </c>
      <c r="B92" s="43">
        <v>44704</v>
      </c>
      <c r="C92" s="43">
        <v>42879</v>
      </c>
      <c r="D92" s="55">
        <v>143331</v>
      </c>
      <c r="E92" s="42" t="s">
        <v>1246</v>
      </c>
      <c r="F92" s="46">
        <v>143331</v>
      </c>
    </row>
    <row r="93" spans="1:6" s="33" customFormat="1" ht="30.4" customHeight="1" x14ac:dyDescent="0.2">
      <c r="A93" s="34" t="s">
        <v>803</v>
      </c>
      <c r="B93" s="35">
        <v>43714</v>
      </c>
      <c r="C93" s="35">
        <v>42985</v>
      </c>
      <c r="D93" s="54">
        <v>185250</v>
      </c>
      <c r="E93" s="34" t="s">
        <v>1258</v>
      </c>
      <c r="F93" s="38">
        <v>185250</v>
      </c>
    </row>
    <row r="94" spans="1:6" s="33" customFormat="1" ht="30.4" customHeight="1" x14ac:dyDescent="0.2">
      <c r="A94" s="42" t="s">
        <v>809</v>
      </c>
      <c r="B94" s="43">
        <v>44846</v>
      </c>
      <c r="C94" s="43">
        <v>43021</v>
      </c>
      <c r="D94" s="55">
        <v>80800</v>
      </c>
      <c r="E94" s="42" t="s">
        <v>1246</v>
      </c>
      <c r="F94" s="46">
        <v>80800</v>
      </c>
    </row>
    <row r="95" spans="1:6" s="33" customFormat="1" ht="30.4" customHeight="1" x14ac:dyDescent="0.2">
      <c r="A95" s="34" t="s">
        <v>817</v>
      </c>
      <c r="B95" s="35">
        <v>43960</v>
      </c>
      <c r="C95" s="35">
        <v>43049</v>
      </c>
      <c r="D95" s="54">
        <v>62550</v>
      </c>
      <c r="E95" s="34" t="s">
        <v>1255</v>
      </c>
      <c r="F95" s="38">
        <v>62550</v>
      </c>
    </row>
    <row r="96" spans="1:6" s="33" customFormat="1" ht="30.4" customHeight="1" x14ac:dyDescent="0.2">
      <c r="A96" s="42" t="s">
        <v>823</v>
      </c>
      <c r="B96" s="43">
        <v>43960</v>
      </c>
      <c r="C96" s="43">
        <v>43049</v>
      </c>
      <c r="D96" s="55">
        <v>62550</v>
      </c>
      <c r="E96" s="42" t="s">
        <v>1258</v>
      </c>
      <c r="F96" s="46">
        <v>62550</v>
      </c>
    </row>
    <row r="97" spans="1:6" s="33" customFormat="1" ht="30.4" customHeight="1" x14ac:dyDescent="0.2">
      <c r="A97" s="34" t="s">
        <v>832</v>
      </c>
      <c r="B97" s="35">
        <v>43960</v>
      </c>
      <c r="C97" s="35">
        <v>43049</v>
      </c>
      <c r="D97" s="54">
        <v>62550</v>
      </c>
      <c r="E97" s="34" t="s">
        <v>1246</v>
      </c>
      <c r="F97" s="38">
        <v>62550</v>
      </c>
    </row>
    <row r="98" spans="1:6" s="33" customFormat="1" ht="30.4" customHeight="1" x14ac:dyDescent="0.2">
      <c r="A98" s="42" t="s">
        <v>838</v>
      </c>
      <c r="B98" s="43">
        <v>43787</v>
      </c>
      <c r="C98" s="43">
        <v>42874</v>
      </c>
      <c r="D98" s="55">
        <v>62550</v>
      </c>
      <c r="E98" s="42" t="s">
        <v>1269</v>
      </c>
      <c r="F98" s="46">
        <v>62550</v>
      </c>
    </row>
    <row r="99" spans="1:6" s="33" customFormat="1" ht="30.4" customHeight="1" x14ac:dyDescent="0.2">
      <c r="A99" s="34" t="s">
        <v>844</v>
      </c>
      <c r="B99" s="35">
        <v>44713</v>
      </c>
      <c r="C99" s="35">
        <v>43041</v>
      </c>
      <c r="D99" s="54">
        <v>17172</v>
      </c>
      <c r="E99" s="34" t="s">
        <v>1255</v>
      </c>
      <c r="F99" s="38">
        <v>90989</v>
      </c>
    </row>
    <row r="100" spans="1:6" s="33" customFormat="1" ht="30.4" customHeight="1" x14ac:dyDescent="0.2">
      <c r="A100" s="42" t="s">
        <v>853</v>
      </c>
      <c r="B100" s="43">
        <v>44713</v>
      </c>
      <c r="C100" s="43">
        <v>43041</v>
      </c>
      <c r="D100" s="55">
        <v>17172</v>
      </c>
      <c r="E100" s="42" t="s">
        <v>1270</v>
      </c>
      <c r="F100" s="46">
        <v>100799</v>
      </c>
    </row>
    <row r="101" spans="1:6" s="33" customFormat="1" ht="30.4" customHeight="1" x14ac:dyDescent="0.2">
      <c r="A101" s="34" t="s">
        <v>862</v>
      </c>
      <c r="B101" s="35">
        <v>44725</v>
      </c>
      <c r="C101" s="35">
        <v>43053</v>
      </c>
      <c r="D101" s="54">
        <v>17172</v>
      </c>
      <c r="E101" s="34" t="s">
        <v>1258</v>
      </c>
      <c r="F101" s="38">
        <v>19516</v>
      </c>
    </row>
    <row r="102" spans="1:6" s="33" customFormat="1" ht="30.4" customHeight="1" x14ac:dyDescent="0.2">
      <c r="A102" s="42" t="s">
        <v>869</v>
      </c>
      <c r="B102" s="43">
        <v>43986</v>
      </c>
      <c r="C102" s="43">
        <v>43074</v>
      </c>
      <c r="D102" s="55">
        <v>62550</v>
      </c>
      <c r="E102" s="42" t="s">
        <v>1254</v>
      </c>
      <c r="F102" s="46">
        <v>62550</v>
      </c>
    </row>
    <row r="103" spans="1:6" s="33" customFormat="1" ht="30.4" customHeight="1" x14ac:dyDescent="0.2">
      <c r="A103" s="42" t="s">
        <v>879</v>
      </c>
      <c r="B103" s="43">
        <v>43994</v>
      </c>
      <c r="C103" s="43">
        <v>43082</v>
      </c>
      <c r="D103" s="55">
        <v>62550</v>
      </c>
      <c r="E103" s="42" t="s">
        <v>1258</v>
      </c>
      <c r="F103" s="46">
        <v>62550</v>
      </c>
    </row>
    <row r="104" spans="1:6" s="33" customFormat="1" ht="30.4" customHeight="1" x14ac:dyDescent="0.2">
      <c r="A104" s="34" t="s">
        <v>889</v>
      </c>
      <c r="B104" s="35">
        <v>44029</v>
      </c>
      <c r="C104" s="35">
        <v>43118</v>
      </c>
      <c r="D104" s="54">
        <v>62550</v>
      </c>
      <c r="E104" s="34" t="s">
        <v>1245</v>
      </c>
      <c r="F104" s="38">
        <v>62550</v>
      </c>
    </row>
    <row r="105" spans="1:6" s="33" customFormat="1" ht="30.4" customHeight="1" x14ac:dyDescent="0.2">
      <c r="A105" s="42" t="s">
        <v>895</v>
      </c>
      <c r="B105" s="43">
        <v>44035</v>
      </c>
      <c r="C105" s="43">
        <v>43124</v>
      </c>
      <c r="D105" s="55">
        <v>62550</v>
      </c>
      <c r="E105" s="42" t="s">
        <v>1250</v>
      </c>
      <c r="F105" s="46">
        <v>62550</v>
      </c>
    </row>
    <row r="106" spans="1:6" s="33" customFormat="1" ht="30.4" customHeight="1" x14ac:dyDescent="0.2">
      <c r="A106" s="34" t="s">
        <v>904</v>
      </c>
      <c r="B106" s="35">
        <v>44245</v>
      </c>
      <c r="C106" s="35">
        <v>43150</v>
      </c>
      <c r="D106" s="54">
        <v>62550</v>
      </c>
      <c r="E106" s="34" t="s">
        <v>1258</v>
      </c>
      <c r="F106" s="38">
        <v>62550</v>
      </c>
    </row>
    <row r="107" spans="1:6" s="33" customFormat="1" ht="30.4" customHeight="1" x14ac:dyDescent="0.2">
      <c r="A107" s="42" t="s">
        <v>912</v>
      </c>
      <c r="B107" s="43">
        <v>44219</v>
      </c>
      <c r="C107" s="43">
        <v>43124</v>
      </c>
      <c r="D107" s="55">
        <v>62550</v>
      </c>
      <c r="E107" s="42" t="s">
        <v>1265</v>
      </c>
      <c r="F107" s="46">
        <v>62550</v>
      </c>
    </row>
    <row r="108" spans="1:6" s="33" customFormat="1" ht="30.4" customHeight="1" x14ac:dyDescent="0.2">
      <c r="A108" s="42" t="s">
        <v>918</v>
      </c>
      <c r="B108" s="43">
        <v>45035</v>
      </c>
      <c r="C108" s="43">
        <v>43210</v>
      </c>
      <c r="D108" s="55">
        <v>10</v>
      </c>
      <c r="E108" s="42" t="s">
        <v>1271</v>
      </c>
      <c r="F108" s="46">
        <v>10</v>
      </c>
    </row>
    <row r="109" spans="1:6" s="33" customFormat="1" ht="30.4" customHeight="1" x14ac:dyDescent="0.2">
      <c r="A109" s="34" t="s">
        <v>925</v>
      </c>
      <c r="B109" s="35">
        <v>45035</v>
      </c>
      <c r="C109" s="35">
        <v>43210</v>
      </c>
      <c r="D109" s="54">
        <v>10</v>
      </c>
      <c r="E109" s="34" t="s">
        <v>1250</v>
      </c>
      <c r="F109" s="38">
        <v>24741</v>
      </c>
    </row>
    <row r="110" spans="1:6" s="33" customFormat="1" ht="30.4" customHeight="1" x14ac:dyDescent="0.2">
      <c r="A110" s="42" t="s">
        <v>934</v>
      </c>
      <c r="B110" s="43">
        <v>45042</v>
      </c>
      <c r="C110" s="43">
        <v>43217</v>
      </c>
      <c r="D110" s="55">
        <v>10</v>
      </c>
      <c r="E110" s="42" t="s">
        <v>1246</v>
      </c>
      <c r="F110" s="46">
        <v>36369</v>
      </c>
    </row>
    <row r="111" spans="1:6" s="33" customFormat="1" ht="30.4" customHeight="1" x14ac:dyDescent="0.2">
      <c r="A111" s="34" t="s">
        <v>940</v>
      </c>
      <c r="B111" s="35">
        <v>44352</v>
      </c>
      <c r="C111" s="35">
        <v>43257</v>
      </c>
      <c r="D111" s="54">
        <v>84700</v>
      </c>
      <c r="E111" s="34" t="s">
        <v>1245</v>
      </c>
      <c r="F111" s="38">
        <v>84700</v>
      </c>
    </row>
    <row r="112" spans="1:6" s="33" customFormat="1" ht="30.4" customHeight="1" x14ac:dyDescent="0.2">
      <c r="A112" s="42" t="s">
        <v>946</v>
      </c>
      <c r="B112" s="43">
        <v>45074</v>
      </c>
      <c r="C112" s="43">
        <v>43249</v>
      </c>
      <c r="D112" s="55">
        <v>10</v>
      </c>
      <c r="E112" s="42" t="s">
        <v>1258</v>
      </c>
      <c r="F112" s="46">
        <v>28550</v>
      </c>
    </row>
    <row r="113" spans="1:6" s="33" customFormat="1" ht="30.4" customHeight="1" x14ac:dyDescent="0.2">
      <c r="A113" s="42" t="s">
        <v>955</v>
      </c>
      <c r="B113" s="43">
        <v>45097</v>
      </c>
      <c r="C113" s="43">
        <v>43272</v>
      </c>
      <c r="D113" s="55">
        <v>10</v>
      </c>
      <c r="E113" s="42" t="s">
        <v>1266</v>
      </c>
      <c r="F113" s="46">
        <v>19273</v>
      </c>
    </row>
    <row r="114" spans="1:6" s="33" customFormat="1" ht="30.4" customHeight="1" x14ac:dyDescent="0.2">
      <c r="A114" s="34" t="s">
        <v>962</v>
      </c>
      <c r="B114" s="35">
        <v>45103</v>
      </c>
      <c r="C114" s="35">
        <v>43278</v>
      </c>
      <c r="D114" s="54">
        <v>10</v>
      </c>
      <c r="E114" s="34" t="s">
        <v>1246</v>
      </c>
      <c r="F114" s="38">
        <v>86623</v>
      </c>
    </row>
    <row r="115" spans="1:6" s="33" customFormat="1" ht="30.4" customHeight="1" x14ac:dyDescent="0.2">
      <c r="A115" s="42" t="s">
        <v>971</v>
      </c>
      <c r="B115" s="43">
        <v>45110</v>
      </c>
      <c r="C115" s="43">
        <v>43285</v>
      </c>
      <c r="D115" s="55">
        <v>10</v>
      </c>
      <c r="E115" s="42" t="s">
        <v>1243</v>
      </c>
      <c r="F115" s="46">
        <v>62293</v>
      </c>
    </row>
    <row r="116" spans="1:6" s="33" customFormat="1" ht="30.4" customHeight="1" x14ac:dyDescent="0.2">
      <c r="A116" s="34" t="s">
        <v>980</v>
      </c>
      <c r="B116" s="35">
        <v>45110</v>
      </c>
      <c r="C116" s="35">
        <v>43285</v>
      </c>
      <c r="D116" s="54">
        <v>10</v>
      </c>
      <c r="E116" s="34" t="s">
        <v>1267</v>
      </c>
      <c r="F116" s="38">
        <v>73800</v>
      </c>
    </row>
    <row r="117" spans="1:6" s="33" customFormat="1" ht="30.4" customHeight="1" x14ac:dyDescent="0.2">
      <c r="A117" s="42" t="s">
        <v>986</v>
      </c>
      <c r="B117" s="43">
        <v>45118</v>
      </c>
      <c r="C117" s="43">
        <v>43293</v>
      </c>
      <c r="D117" s="55">
        <v>10</v>
      </c>
      <c r="E117" s="42" t="s">
        <v>1248</v>
      </c>
      <c r="F117" s="46">
        <v>237292</v>
      </c>
    </row>
    <row r="118" spans="1:6" s="33" customFormat="1" ht="30.4" customHeight="1" x14ac:dyDescent="0.2">
      <c r="A118" s="34" t="s">
        <v>992</v>
      </c>
      <c r="B118" s="35">
        <v>45105</v>
      </c>
      <c r="C118" s="35">
        <v>43280</v>
      </c>
      <c r="D118" s="54">
        <v>10</v>
      </c>
      <c r="E118" s="34" t="s">
        <v>1252</v>
      </c>
      <c r="F118" s="38">
        <v>21634</v>
      </c>
    </row>
    <row r="119" spans="1:6" s="33" customFormat="1" ht="30.4" customHeight="1" x14ac:dyDescent="0.2">
      <c r="A119" s="42" t="s">
        <v>999</v>
      </c>
      <c r="B119" s="43">
        <v>45119</v>
      </c>
      <c r="C119" s="43">
        <v>43294</v>
      </c>
      <c r="D119" s="55">
        <v>10</v>
      </c>
      <c r="E119" s="42" t="s">
        <v>1248</v>
      </c>
      <c r="F119" s="46">
        <v>21100</v>
      </c>
    </row>
    <row r="120" spans="1:6" s="33" customFormat="1" ht="30.4" customHeight="1" x14ac:dyDescent="0.2">
      <c r="A120" s="34" t="s">
        <v>1005</v>
      </c>
      <c r="B120" s="35">
        <v>45130</v>
      </c>
      <c r="C120" s="35">
        <v>43305</v>
      </c>
      <c r="D120" s="54">
        <v>10</v>
      </c>
      <c r="E120" s="34" t="s">
        <v>1258</v>
      </c>
      <c r="F120" s="38">
        <v>15231</v>
      </c>
    </row>
    <row r="121" spans="1:6" s="33" customFormat="1" ht="30.4" customHeight="1" x14ac:dyDescent="0.2">
      <c r="A121" s="42" t="s">
        <v>1011</v>
      </c>
      <c r="B121" s="43">
        <v>45157</v>
      </c>
      <c r="C121" s="43">
        <v>43332</v>
      </c>
      <c r="D121" s="55">
        <v>10</v>
      </c>
      <c r="E121" s="42" t="s">
        <v>1246</v>
      </c>
      <c r="F121" s="46">
        <v>29890</v>
      </c>
    </row>
    <row r="122" spans="1:6" s="33" customFormat="1" ht="30.4" customHeight="1" x14ac:dyDescent="0.2">
      <c r="A122" s="42" t="s">
        <v>1020</v>
      </c>
      <c r="B122" s="43">
        <v>45180</v>
      </c>
      <c r="C122" s="43">
        <v>43355</v>
      </c>
      <c r="D122" s="55">
        <v>10</v>
      </c>
      <c r="E122" s="42" t="s">
        <v>1258</v>
      </c>
      <c r="F122" s="46">
        <v>12455</v>
      </c>
    </row>
    <row r="123" spans="1:6" s="33" customFormat="1" ht="30.4" customHeight="1" x14ac:dyDescent="0.2">
      <c r="A123" s="34" t="s">
        <v>1027</v>
      </c>
      <c r="B123" s="35">
        <v>45201</v>
      </c>
      <c r="C123" s="35">
        <v>43376</v>
      </c>
      <c r="D123" s="54">
        <v>10</v>
      </c>
      <c r="E123" s="34" t="s">
        <v>1246</v>
      </c>
      <c r="F123" s="38">
        <v>25380</v>
      </c>
    </row>
    <row r="124" spans="1:6" s="33" customFormat="1" ht="30.4" customHeight="1" x14ac:dyDescent="0.2">
      <c r="A124" s="42" t="s">
        <v>1035</v>
      </c>
      <c r="B124" s="43">
        <v>45193</v>
      </c>
      <c r="C124" s="43">
        <v>43368</v>
      </c>
      <c r="D124" s="55">
        <v>10</v>
      </c>
      <c r="E124" s="42" t="s">
        <v>1258</v>
      </c>
      <c r="F124" s="46">
        <v>80844</v>
      </c>
    </row>
    <row r="125" spans="1:6" s="33" customFormat="1" ht="30.4" customHeight="1" x14ac:dyDescent="0.2">
      <c r="A125" s="34" t="s">
        <v>1041</v>
      </c>
      <c r="B125" s="35">
        <v>45196</v>
      </c>
      <c r="C125" s="35">
        <v>43371</v>
      </c>
      <c r="D125" s="54">
        <v>10</v>
      </c>
      <c r="E125" s="34" t="s">
        <v>1243</v>
      </c>
      <c r="F125" s="38">
        <v>6421</v>
      </c>
    </row>
    <row r="126" spans="1:6" s="33" customFormat="1" ht="30.4" customHeight="1" x14ac:dyDescent="0.2">
      <c r="A126" s="42" t="s">
        <v>1047</v>
      </c>
      <c r="B126" s="43">
        <v>45320</v>
      </c>
      <c r="C126" s="43">
        <v>43495</v>
      </c>
      <c r="D126" s="55">
        <v>10</v>
      </c>
      <c r="E126" s="42" t="s">
        <v>1255</v>
      </c>
      <c r="F126" s="46">
        <v>28</v>
      </c>
    </row>
    <row r="127" spans="1:6" s="33" customFormat="1" ht="30.4" customHeight="1" x14ac:dyDescent="0.2">
      <c r="A127" s="34" t="s">
        <v>1053</v>
      </c>
      <c r="B127" s="35">
        <v>45222</v>
      </c>
      <c r="C127" s="35">
        <v>43397</v>
      </c>
      <c r="D127" s="54">
        <v>10</v>
      </c>
      <c r="E127" s="34" t="s">
        <v>1262</v>
      </c>
      <c r="F127" s="38">
        <v>8767</v>
      </c>
    </row>
    <row r="128" spans="1:6" s="33" customFormat="1" ht="30.4" customHeight="1" x14ac:dyDescent="0.2">
      <c r="A128" s="42" t="s">
        <v>1060</v>
      </c>
      <c r="B128" s="43">
        <v>45201</v>
      </c>
      <c r="C128" s="43">
        <v>43376</v>
      </c>
      <c r="D128" s="55">
        <v>10</v>
      </c>
      <c r="E128" s="42" t="s">
        <v>1243</v>
      </c>
      <c r="F128" s="46">
        <v>15609</v>
      </c>
    </row>
    <row r="129" spans="1:6" s="33" customFormat="1" ht="30.4" customHeight="1" x14ac:dyDescent="0.2">
      <c r="A129" s="34" t="s">
        <v>1066</v>
      </c>
      <c r="B129" s="35">
        <v>45203</v>
      </c>
      <c r="C129" s="35">
        <v>43378</v>
      </c>
      <c r="D129" s="54">
        <v>10</v>
      </c>
      <c r="E129" s="34" t="s">
        <v>1250</v>
      </c>
      <c r="F129" s="38">
        <v>31490</v>
      </c>
    </row>
    <row r="130" spans="1:6" s="33" customFormat="1" ht="30.4" customHeight="1" x14ac:dyDescent="0.2">
      <c r="A130" s="42" t="s">
        <v>1074</v>
      </c>
      <c r="B130" s="43">
        <v>45186</v>
      </c>
      <c r="C130" s="43">
        <v>43361</v>
      </c>
      <c r="D130" s="55">
        <v>10</v>
      </c>
      <c r="E130" s="42" t="s">
        <v>1246</v>
      </c>
      <c r="F130" s="46">
        <v>20218</v>
      </c>
    </row>
    <row r="131" spans="1:6" s="33" customFormat="1" ht="30.4" customHeight="1" x14ac:dyDescent="0.2">
      <c r="A131" s="34" t="s">
        <v>1080</v>
      </c>
      <c r="B131" s="35">
        <v>45201</v>
      </c>
      <c r="C131" s="35">
        <v>43376</v>
      </c>
      <c r="D131" s="54">
        <v>10</v>
      </c>
      <c r="E131" s="34" t="s">
        <v>1248</v>
      </c>
      <c r="F131" s="38">
        <v>16336</v>
      </c>
    </row>
    <row r="132" spans="1:6" s="33" customFormat="1" ht="30.4" customHeight="1" x14ac:dyDescent="0.2">
      <c r="A132" s="42" t="s">
        <v>1089</v>
      </c>
      <c r="B132" s="43">
        <v>45251</v>
      </c>
      <c r="C132" s="43">
        <v>43426</v>
      </c>
      <c r="D132" s="55">
        <v>10</v>
      </c>
      <c r="E132" s="42" t="s">
        <v>1250</v>
      </c>
      <c r="F132" s="46">
        <v>9500</v>
      </c>
    </row>
    <row r="133" spans="1:6" s="33" customFormat="1" ht="30.4" customHeight="1" x14ac:dyDescent="0.2">
      <c r="A133" s="34" t="s">
        <v>1095</v>
      </c>
      <c r="B133" s="35">
        <v>45215</v>
      </c>
      <c r="C133" s="35">
        <v>43390</v>
      </c>
      <c r="D133" s="54">
        <v>10</v>
      </c>
      <c r="E133" s="34" t="s">
        <v>1246</v>
      </c>
      <c r="F133" s="38">
        <v>5629</v>
      </c>
    </row>
    <row r="134" spans="1:6" s="33" customFormat="1" ht="30.4" customHeight="1" x14ac:dyDescent="0.2">
      <c r="A134" s="42" t="s">
        <v>1101</v>
      </c>
      <c r="B134" s="43">
        <v>45314</v>
      </c>
      <c r="C134" s="43">
        <v>43489</v>
      </c>
      <c r="D134" s="55">
        <v>10</v>
      </c>
      <c r="E134" s="42" t="s">
        <v>1267</v>
      </c>
      <c r="F134" s="46">
        <v>2500</v>
      </c>
    </row>
    <row r="135" spans="1:6" s="33" customFormat="1" ht="30.4" customHeight="1" x14ac:dyDescent="0.2">
      <c r="A135" s="34" t="s">
        <v>1109</v>
      </c>
      <c r="B135" s="35">
        <v>45269</v>
      </c>
      <c r="C135" s="35">
        <v>43444</v>
      </c>
      <c r="D135" s="54">
        <v>10</v>
      </c>
      <c r="E135" s="34" t="s">
        <v>1250</v>
      </c>
      <c r="F135" s="38">
        <v>10</v>
      </c>
    </row>
    <row r="136" spans="1:6" s="33" customFormat="1" ht="30.4" customHeight="1" x14ac:dyDescent="0.2">
      <c r="A136" s="42" t="s">
        <v>1115</v>
      </c>
      <c r="B136" s="43">
        <v>45277</v>
      </c>
      <c r="C136" s="43">
        <v>43452</v>
      </c>
      <c r="D136" s="55">
        <v>10</v>
      </c>
      <c r="E136" s="42" t="s">
        <v>1243</v>
      </c>
      <c r="F136" s="46">
        <v>3607</v>
      </c>
    </row>
    <row r="137" spans="1:6" s="33" customFormat="1" ht="30.4" customHeight="1" x14ac:dyDescent="0.2">
      <c r="A137" s="34" t="s">
        <v>1122</v>
      </c>
      <c r="B137" s="35">
        <v>45242</v>
      </c>
      <c r="C137" s="35">
        <v>43417</v>
      </c>
      <c r="D137" s="54">
        <v>10</v>
      </c>
      <c r="E137" s="34" t="s">
        <v>1246</v>
      </c>
      <c r="F137" s="38">
        <v>64896</v>
      </c>
    </row>
    <row r="138" spans="1:6" s="33" customFormat="1" ht="30.4" customHeight="1" x14ac:dyDescent="0.2">
      <c r="A138" s="34" t="s">
        <v>1127</v>
      </c>
      <c r="B138" s="35">
        <v>45224</v>
      </c>
      <c r="C138" s="35">
        <v>43399</v>
      </c>
      <c r="D138" s="54">
        <v>10</v>
      </c>
      <c r="E138" s="34" t="s">
        <v>1248</v>
      </c>
      <c r="F138" s="38">
        <v>47057</v>
      </c>
    </row>
    <row r="139" spans="1:6" s="33" customFormat="1" ht="30.4" customHeight="1" x14ac:dyDescent="0.2">
      <c r="A139" s="42" t="s">
        <v>1135</v>
      </c>
      <c r="B139" s="43">
        <v>45271</v>
      </c>
      <c r="C139" s="43">
        <v>43446</v>
      </c>
      <c r="D139" s="55">
        <v>10</v>
      </c>
      <c r="E139" s="42" t="s">
        <v>1272</v>
      </c>
      <c r="F139" s="46">
        <v>10</v>
      </c>
    </row>
    <row r="140" spans="1:6" s="33" customFormat="1" ht="30.4" customHeight="1" x14ac:dyDescent="0.2">
      <c r="A140" s="34" t="s">
        <v>1142</v>
      </c>
      <c r="B140" s="35">
        <v>45271</v>
      </c>
      <c r="C140" s="35">
        <v>43446</v>
      </c>
      <c r="D140" s="54">
        <v>10</v>
      </c>
      <c r="E140" s="34" t="s">
        <v>1258</v>
      </c>
      <c r="F140" s="38">
        <v>9767</v>
      </c>
    </row>
    <row r="141" spans="1:6" s="33" customFormat="1" ht="30.4" customHeight="1" x14ac:dyDescent="0.2">
      <c r="A141" s="42" t="s">
        <v>1149</v>
      </c>
      <c r="B141" s="43">
        <v>45277</v>
      </c>
      <c r="C141" s="43">
        <v>43452</v>
      </c>
      <c r="D141" s="55">
        <v>10</v>
      </c>
      <c r="E141" s="42" t="s">
        <v>1273</v>
      </c>
      <c r="F141" s="46">
        <v>10</v>
      </c>
    </row>
    <row r="142" spans="1:6" s="33" customFormat="1" ht="30.4" customHeight="1" x14ac:dyDescent="0.2">
      <c r="A142" s="34" t="s">
        <v>1155</v>
      </c>
      <c r="B142" s="35">
        <v>45277</v>
      </c>
      <c r="C142" s="35">
        <v>43452</v>
      </c>
      <c r="D142" s="54">
        <v>10</v>
      </c>
      <c r="E142" s="34" t="s">
        <v>1273</v>
      </c>
      <c r="F142" s="38">
        <v>10</v>
      </c>
    </row>
    <row r="143" spans="1:6" s="33" customFormat="1" ht="30.4" customHeight="1" x14ac:dyDescent="0.2">
      <c r="A143" s="42" t="s">
        <v>1160</v>
      </c>
      <c r="B143" s="43">
        <v>45276</v>
      </c>
      <c r="C143" s="43">
        <v>43451</v>
      </c>
      <c r="D143" s="55">
        <v>10</v>
      </c>
      <c r="E143" s="42" t="s">
        <v>1252</v>
      </c>
      <c r="F143" s="46">
        <v>8031</v>
      </c>
    </row>
    <row r="144" spans="1:6" s="33" customFormat="1" ht="30.4" customHeight="1" x14ac:dyDescent="0.2">
      <c r="A144" s="34" t="s">
        <v>1166</v>
      </c>
      <c r="B144" s="35">
        <v>45277</v>
      </c>
      <c r="C144" s="35">
        <v>43452</v>
      </c>
      <c r="D144" s="54">
        <v>10</v>
      </c>
      <c r="E144" s="34" t="s">
        <v>1273</v>
      </c>
      <c r="F144" s="38">
        <v>10</v>
      </c>
    </row>
    <row r="145" spans="1:6" s="33" customFormat="1" ht="30.4" customHeight="1" x14ac:dyDescent="0.2">
      <c r="A145" s="34" t="s">
        <v>1171</v>
      </c>
      <c r="B145" s="35">
        <v>45314</v>
      </c>
      <c r="C145" s="35">
        <v>43489</v>
      </c>
      <c r="D145" s="54">
        <v>10</v>
      </c>
      <c r="E145" s="34" t="s">
        <v>1274</v>
      </c>
      <c r="F145" s="38">
        <v>1435</v>
      </c>
    </row>
    <row r="146" spans="1:6" s="33" customFormat="1" ht="30.4" customHeight="1" x14ac:dyDescent="0.2">
      <c r="A146" s="42" t="s">
        <v>1179</v>
      </c>
      <c r="B146" s="43">
        <v>45300</v>
      </c>
      <c r="C146" s="43">
        <v>43475</v>
      </c>
      <c r="D146" s="55">
        <v>10</v>
      </c>
      <c r="E146" s="42" t="s">
        <v>1267</v>
      </c>
      <c r="F146" s="46">
        <v>7220</v>
      </c>
    </row>
    <row r="147" spans="1:6" s="33" customFormat="1" ht="30.4" customHeight="1" x14ac:dyDescent="0.2">
      <c r="A147" s="34" t="s">
        <v>1186</v>
      </c>
      <c r="B147" s="35">
        <v>45322</v>
      </c>
      <c r="C147" s="35">
        <v>43497</v>
      </c>
      <c r="D147" s="54">
        <v>10</v>
      </c>
      <c r="E147" s="34" t="s">
        <v>1255</v>
      </c>
      <c r="F147" s="38">
        <v>5170</v>
      </c>
    </row>
    <row r="148" spans="1:6" s="33" customFormat="1" ht="30.4" customHeight="1" x14ac:dyDescent="0.2">
      <c r="A148" s="42" t="s">
        <v>1192</v>
      </c>
      <c r="B148" s="43">
        <v>45336</v>
      </c>
      <c r="C148" s="43">
        <v>43511</v>
      </c>
      <c r="D148" s="55">
        <v>10</v>
      </c>
      <c r="E148" s="42" t="s">
        <v>1245</v>
      </c>
      <c r="F148" s="46">
        <v>1111</v>
      </c>
    </row>
    <row r="149" spans="1:6" s="33" customFormat="1" ht="30.4" customHeight="1" x14ac:dyDescent="0.2">
      <c r="A149" s="34" t="s">
        <v>1199</v>
      </c>
      <c r="B149" s="35">
        <v>45322</v>
      </c>
      <c r="C149" s="35">
        <v>43497</v>
      </c>
      <c r="D149" s="54">
        <v>10</v>
      </c>
      <c r="E149" s="34" t="s">
        <v>1275</v>
      </c>
      <c r="F149" s="38">
        <v>10</v>
      </c>
    </row>
    <row r="150" spans="1:6" s="33" customFormat="1" ht="30.4" customHeight="1" x14ac:dyDescent="0.2">
      <c r="A150" s="42" t="s">
        <v>1208</v>
      </c>
      <c r="B150" s="43">
        <v>45343</v>
      </c>
      <c r="C150" s="43">
        <v>43518</v>
      </c>
      <c r="D150" s="55">
        <v>10</v>
      </c>
      <c r="E150" s="42" t="s">
        <v>1267</v>
      </c>
      <c r="F150" s="46">
        <v>1111</v>
      </c>
    </row>
    <row r="151" spans="1:6" s="33" customFormat="1" ht="30.4" customHeight="1" x14ac:dyDescent="0.2">
      <c r="A151" s="42" t="s">
        <v>1213</v>
      </c>
      <c r="B151" s="43">
        <v>45363</v>
      </c>
      <c r="C151" s="43">
        <v>43537</v>
      </c>
      <c r="D151" s="55">
        <v>10</v>
      </c>
      <c r="E151" s="42" t="s">
        <v>1248</v>
      </c>
      <c r="F151" s="46">
        <v>1790</v>
      </c>
    </row>
    <row r="152" spans="1:6" s="33" customFormat="1" ht="30.4" customHeight="1" x14ac:dyDescent="0.2">
      <c r="A152" s="34" t="s">
        <v>1219</v>
      </c>
      <c r="B152" s="35">
        <v>45350</v>
      </c>
      <c r="C152" s="35">
        <v>43524</v>
      </c>
      <c r="D152" s="54">
        <v>10</v>
      </c>
      <c r="E152" s="34" t="s">
        <v>1276</v>
      </c>
      <c r="F152" s="38">
        <v>10</v>
      </c>
    </row>
    <row r="153" spans="1:6" s="33" customFormat="1" ht="30.4" customHeight="1" x14ac:dyDescent="0.2">
      <c r="A153" s="42" t="s">
        <v>1225</v>
      </c>
      <c r="B153" s="43">
        <v>45363</v>
      </c>
      <c r="C153" s="43">
        <v>43537</v>
      </c>
      <c r="D153" s="55">
        <v>10</v>
      </c>
      <c r="E153" s="42" t="s">
        <v>1259</v>
      </c>
      <c r="F153" s="46">
        <v>10</v>
      </c>
    </row>
    <row r="154" spans="1:6" s="33" customFormat="1" ht="30.4" customHeight="1" x14ac:dyDescent="0.2">
      <c r="A154" s="34" t="s">
        <v>1231</v>
      </c>
      <c r="B154" s="35">
        <v>45384</v>
      </c>
      <c r="C154" s="35">
        <v>43558</v>
      </c>
      <c r="D154" s="54">
        <v>10</v>
      </c>
      <c r="E154" s="34" t="s">
        <v>1277</v>
      </c>
      <c r="F154" s="38">
        <v>10</v>
      </c>
    </row>
    <row r="155" spans="1:6" s="33" customFormat="1" ht="28.7" customHeight="1" x14ac:dyDescent="0.1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PIVOT</vt:lpstr>
      <vt:lpstr>Fahrzeuge</vt:lpstr>
      <vt:lpstr>SVerweis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Gallo Severin</dc:creator>
  <cp:lastModifiedBy>Gallo Severin</cp:lastModifiedBy>
  <cp:lastPrinted>2019-05-14T04:47:35Z</cp:lastPrinted>
  <dcterms:created xsi:type="dcterms:W3CDTF">2019-04-03T13:34:11Z</dcterms:created>
  <dcterms:modified xsi:type="dcterms:W3CDTF">2019-05-14T04:51:41Z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